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Elma de Bruijn\Boekhoudsoftware\Mijn tools\Excel boekhouding template\"/>
    </mc:Choice>
  </mc:AlternateContent>
  <xr:revisionPtr revIDLastSave="0" documentId="13_ncr:1_{584A934E-B13E-4622-91BA-3821D29A6725}" xr6:coauthVersionLast="47" xr6:coauthVersionMax="47" xr10:uidLastSave="{00000000-0000-0000-0000-000000000000}"/>
  <bookViews>
    <workbookView xWindow="1520" yWindow="0" windowWidth="29670" windowHeight="20880" activeTab="1" xr2:uid="{00000000-000D-0000-FFFF-FFFF00000000}"/>
  </bookViews>
  <sheets>
    <sheet name="Navigatie &amp; Tools" sheetId="38" r:id="rId1"/>
    <sheet name="Instellingen" sheetId="31" r:id="rId2"/>
    <sheet name="btw - aangifte" sheetId="32" r:id="rId3"/>
    <sheet name="Winstoverzicht" sheetId="28" r:id="rId4"/>
    <sheet name="Bankoverzicht" sheetId="30" r:id="rId5"/>
    <sheet name="Kasboek" sheetId="36" r:id="rId6"/>
    <sheet name="Zelf betaalde kosten" sheetId="37" r:id="rId7"/>
    <sheet name="Archief SmartArt" sheetId="40" state="hidden" r:id="rId8"/>
  </sheets>
  <definedNames>
    <definedName name="_xlnm._FilterDatabase" localSheetId="4" hidden="1">Bankoverzicht!$A$6:$Q$2052</definedName>
    <definedName name="_xlnm._FilterDatabase" localSheetId="5" hidden="1">Kasboek!$A$6:$Q$6</definedName>
    <definedName name="_xlnm._FilterDatabase" localSheetId="6" hidden="1">'Zelf betaalde kosten'!$A$6:$Q$6</definedName>
    <definedName name="_xlnm.Print_Area" localSheetId="4">Bankoverzicht!$A$1:$Q$2054</definedName>
    <definedName name="_xlnm.Print_Area" localSheetId="2">'btw - aangifte'!$A$1:$H$33</definedName>
    <definedName name="_xlnm.Print_Area" localSheetId="1">Instellingen!$A$1:$L$28</definedName>
    <definedName name="_xlnm.Print_Area" localSheetId="5">Kasboek!$A$1:$Q$804</definedName>
    <definedName name="_xlnm.Print_Area" localSheetId="0">'Navigatie &amp; Tools'!$A$1:$J$53</definedName>
    <definedName name="_xlnm.Print_Area" localSheetId="3">Winstoverzicht!$A$1:$O$54,Winstoverzicht!$Q$1:$X$58</definedName>
    <definedName name="_xlnm.Print_Area" localSheetId="6">'Zelf betaalde kosten'!$A$1:$Q$804</definedName>
    <definedName name="Balans">TBL_Balans[Balans]</definedName>
    <definedName name="Investering">TBL_Investering[Investering]</definedName>
    <definedName name="Kosten">TBL_Kosten[Kosten]</definedName>
    <definedName name="Kwartaal">TBL_Kwartaal[Kwartaal]</definedName>
    <definedName name="lijstBTWtarief">TBL_BTWtarief[BTW tartief]</definedName>
    <definedName name="lijstCategorie">TBL_Categorie[Categorie]</definedName>
    <definedName name="Maand">TBL_Maand[Maand]</definedName>
    <definedName name="Omzet">TBL_Omzet[Omzet]</definedName>
    <definedName name="Prive">TBL_Prive[Prive]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00" i="37" l="1"/>
  <c r="B799" i="37"/>
  <c r="B798" i="37"/>
  <c r="B797" i="37"/>
  <c r="B796" i="37"/>
  <c r="B795" i="37"/>
  <c r="B794" i="37"/>
  <c r="B793" i="37"/>
  <c r="B792" i="37"/>
  <c r="B791" i="37"/>
  <c r="B790" i="37"/>
  <c r="B789" i="37"/>
  <c r="B788" i="37"/>
  <c r="B787" i="37"/>
  <c r="B786" i="37"/>
  <c r="B785" i="37"/>
  <c r="B784" i="37"/>
  <c r="B783" i="37"/>
  <c r="B782" i="37"/>
  <c r="B781" i="37"/>
  <c r="B780" i="37"/>
  <c r="B779" i="37"/>
  <c r="B778" i="37"/>
  <c r="B777" i="37"/>
  <c r="B776" i="37"/>
  <c r="B775" i="37"/>
  <c r="B774" i="37"/>
  <c r="B773" i="37"/>
  <c r="B772" i="37"/>
  <c r="B771" i="37"/>
  <c r="B770" i="37"/>
  <c r="B769" i="37"/>
  <c r="B768" i="37"/>
  <c r="B767" i="37"/>
  <c r="B766" i="37"/>
  <c r="B765" i="37"/>
  <c r="B764" i="37"/>
  <c r="B763" i="37"/>
  <c r="B762" i="37"/>
  <c r="B761" i="37"/>
  <c r="B760" i="37"/>
  <c r="B759" i="37"/>
  <c r="B758" i="37"/>
  <c r="B757" i="37"/>
  <c r="B756" i="37"/>
  <c r="B755" i="37"/>
  <c r="B754" i="37"/>
  <c r="B753" i="37"/>
  <c r="B752" i="37"/>
  <c r="B751" i="37"/>
  <c r="B750" i="37"/>
  <c r="B749" i="37"/>
  <c r="B748" i="37"/>
  <c r="B747" i="37"/>
  <c r="B746" i="37"/>
  <c r="B745" i="37"/>
  <c r="B744" i="37"/>
  <c r="B743" i="37"/>
  <c r="B742" i="37"/>
  <c r="B741" i="37"/>
  <c r="B740" i="37"/>
  <c r="B739" i="37"/>
  <c r="B738" i="37"/>
  <c r="B737" i="37"/>
  <c r="B736" i="37"/>
  <c r="B735" i="37"/>
  <c r="B734" i="37"/>
  <c r="B733" i="37"/>
  <c r="B732" i="37"/>
  <c r="B731" i="37"/>
  <c r="B730" i="37"/>
  <c r="B729" i="37"/>
  <c r="B728" i="37"/>
  <c r="B727" i="37"/>
  <c r="B726" i="37"/>
  <c r="B725" i="37"/>
  <c r="B724" i="37"/>
  <c r="B723" i="37"/>
  <c r="B722" i="37"/>
  <c r="B721" i="37"/>
  <c r="B720" i="37"/>
  <c r="B719" i="37"/>
  <c r="B718" i="37"/>
  <c r="B717" i="37"/>
  <c r="B716" i="37"/>
  <c r="B715" i="37"/>
  <c r="B714" i="37"/>
  <c r="B713" i="37"/>
  <c r="B712" i="37"/>
  <c r="B711" i="37"/>
  <c r="B710" i="37"/>
  <c r="B709" i="37"/>
  <c r="B708" i="37"/>
  <c r="B707" i="37"/>
  <c r="B706" i="37"/>
  <c r="B705" i="37"/>
  <c r="B704" i="37"/>
  <c r="B703" i="37"/>
  <c r="B702" i="37"/>
  <c r="B701" i="37"/>
  <c r="B700" i="37"/>
  <c r="B699" i="37"/>
  <c r="B698" i="37"/>
  <c r="B697" i="37"/>
  <c r="B696" i="37"/>
  <c r="B695" i="37"/>
  <c r="B694" i="37"/>
  <c r="B693" i="37"/>
  <c r="B692" i="37"/>
  <c r="B691" i="37"/>
  <c r="B690" i="37"/>
  <c r="B689" i="37"/>
  <c r="B688" i="37"/>
  <c r="B687" i="37"/>
  <c r="B686" i="37"/>
  <c r="B685" i="37"/>
  <c r="B684" i="37"/>
  <c r="B683" i="37"/>
  <c r="B682" i="37"/>
  <c r="B681" i="37"/>
  <c r="B680" i="37"/>
  <c r="B679" i="37"/>
  <c r="B678" i="37"/>
  <c r="B677" i="37"/>
  <c r="B676" i="37"/>
  <c r="B675" i="37"/>
  <c r="B674" i="37"/>
  <c r="B673" i="37"/>
  <c r="B672" i="37"/>
  <c r="B671" i="37"/>
  <c r="B670" i="37"/>
  <c r="B669" i="37"/>
  <c r="B668" i="37"/>
  <c r="B667" i="37"/>
  <c r="B666" i="37"/>
  <c r="B665" i="37"/>
  <c r="B664" i="37"/>
  <c r="B663" i="37"/>
  <c r="B662" i="37"/>
  <c r="B661" i="37"/>
  <c r="B660" i="37"/>
  <c r="B659" i="37"/>
  <c r="B658" i="37"/>
  <c r="B657" i="37"/>
  <c r="B656" i="37"/>
  <c r="B655" i="37"/>
  <c r="B654" i="37"/>
  <c r="B653" i="37"/>
  <c r="B652" i="37"/>
  <c r="B651" i="37"/>
  <c r="B650" i="37"/>
  <c r="B649" i="37"/>
  <c r="B648" i="37"/>
  <c r="B647" i="37"/>
  <c r="B646" i="37"/>
  <c r="B645" i="37"/>
  <c r="B644" i="37"/>
  <c r="B643" i="37"/>
  <c r="B642" i="37"/>
  <c r="B641" i="37"/>
  <c r="B640" i="37"/>
  <c r="B639" i="37"/>
  <c r="B638" i="37"/>
  <c r="B637" i="37"/>
  <c r="B636" i="37"/>
  <c r="B635" i="37"/>
  <c r="B634" i="37"/>
  <c r="B633" i="37"/>
  <c r="B632" i="37"/>
  <c r="B631" i="37"/>
  <c r="B630" i="37"/>
  <c r="B629" i="37"/>
  <c r="B628" i="37"/>
  <c r="B627" i="37"/>
  <c r="B626" i="37"/>
  <c r="B625" i="37"/>
  <c r="B624" i="37"/>
  <c r="B623" i="37"/>
  <c r="B622" i="37"/>
  <c r="B621" i="37"/>
  <c r="B620" i="37"/>
  <c r="B619" i="37"/>
  <c r="B618" i="37"/>
  <c r="B617" i="37"/>
  <c r="B616" i="37"/>
  <c r="B615" i="37"/>
  <c r="B614" i="37"/>
  <c r="B613" i="37"/>
  <c r="B612" i="37"/>
  <c r="B611" i="37"/>
  <c r="B610" i="37"/>
  <c r="B609" i="37"/>
  <c r="B608" i="37"/>
  <c r="B607" i="37"/>
  <c r="B606" i="37"/>
  <c r="B605" i="37"/>
  <c r="B604" i="37"/>
  <c r="B603" i="37"/>
  <c r="B602" i="37"/>
  <c r="B601" i="37"/>
  <c r="B600" i="37"/>
  <c r="B599" i="37"/>
  <c r="B598" i="37"/>
  <c r="B597" i="37"/>
  <c r="B596" i="37"/>
  <c r="B595" i="37"/>
  <c r="B594" i="37"/>
  <c r="B593" i="37"/>
  <c r="B592" i="37"/>
  <c r="B591" i="37"/>
  <c r="B590" i="37"/>
  <c r="B589" i="37"/>
  <c r="B588" i="37"/>
  <c r="B587" i="37"/>
  <c r="B586" i="37"/>
  <c r="B585" i="37"/>
  <c r="B584" i="37"/>
  <c r="B583" i="37"/>
  <c r="B582" i="37"/>
  <c r="B581" i="37"/>
  <c r="B580" i="37"/>
  <c r="B579" i="37"/>
  <c r="B578" i="37"/>
  <c r="B577" i="37"/>
  <c r="B576" i="37"/>
  <c r="B575" i="37"/>
  <c r="B574" i="37"/>
  <c r="B573" i="37"/>
  <c r="B572" i="37"/>
  <c r="B571" i="37"/>
  <c r="B570" i="37"/>
  <c r="B569" i="37"/>
  <c r="B568" i="37"/>
  <c r="B567" i="37"/>
  <c r="B566" i="37"/>
  <c r="B565" i="37"/>
  <c r="B564" i="37"/>
  <c r="B563" i="37"/>
  <c r="B562" i="37"/>
  <c r="B561" i="37"/>
  <c r="B560" i="37"/>
  <c r="B559" i="37"/>
  <c r="B558" i="37"/>
  <c r="B557" i="37"/>
  <c r="B556" i="37"/>
  <c r="B555" i="37"/>
  <c r="B554" i="37"/>
  <c r="B553" i="37"/>
  <c r="B552" i="37"/>
  <c r="B551" i="37"/>
  <c r="B550" i="37"/>
  <c r="B549" i="37"/>
  <c r="B548" i="37"/>
  <c r="B547" i="37"/>
  <c r="B546" i="37"/>
  <c r="B545" i="37"/>
  <c r="B544" i="37"/>
  <c r="B543" i="37"/>
  <c r="B542" i="37"/>
  <c r="B541" i="37"/>
  <c r="B540" i="37"/>
  <c r="B539" i="37"/>
  <c r="B538" i="37"/>
  <c r="B537" i="37"/>
  <c r="B536" i="37"/>
  <c r="B535" i="37"/>
  <c r="B534" i="37"/>
  <c r="B533" i="37"/>
  <c r="B532" i="37"/>
  <c r="B531" i="37"/>
  <c r="B530" i="37"/>
  <c r="B529" i="37"/>
  <c r="B528" i="37"/>
  <c r="B527" i="37"/>
  <c r="B526" i="37"/>
  <c r="B525" i="37"/>
  <c r="B524" i="37"/>
  <c r="B523" i="37"/>
  <c r="B522" i="37"/>
  <c r="B521" i="37"/>
  <c r="B520" i="37"/>
  <c r="B519" i="37"/>
  <c r="B518" i="37"/>
  <c r="B517" i="37"/>
  <c r="B516" i="37"/>
  <c r="B515" i="37"/>
  <c r="B514" i="37"/>
  <c r="B513" i="37"/>
  <c r="B512" i="37"/>
  <c r="B511" i="37"/>
  <c r="B510" i="37"/>
  <c r="B509" i="37"/>
  <c r="B508" i="37"/>
  <c r="B507" i="37"/>
  <c r="B506" i="37"/>
  <c r="B505" i="37"/>
  <c r="B504" i="37"/>
  <c r="B503" i="37"/>
  <c r="B502" i="37"/>
  <c r="B501" i="37"/>
  <c r="B500" i="37"/>
  <c r="B499" i="37"/>
  <c r="B498" i="37"/>
  <c r="B497" i="37"/>
  <c r="B496" i="37"/>
  <c r="B495" i="37"/>
  <c r="B494" i="37"/>
  <c r="B493" i="37"/>
  <c r="B492" i="37"/>
  <c r="B491" i="37"/>
  <c r="B490" i="37"/>
  <c r="B489" i="37"/>
  <c r="B488" i="37"/>
  <c r="B487" i="37"/>
  <c r="B486" i="37"/>
  <c r="B485" i="37"/>
  <c r="B484" i="37"/>
  <c r="B483" i="37"/>
  <c r="B482" i="37"/>
  <c r="B481" i="37"/>
  <c r="B480" i="37"/>
  <c r="B479" i="37"/>
  <c r="B478" i="37"/>
  <c r="B477" i="37"/>
  <c r="B476" i="37"/>
  <c r="B475" i="37"/>
  <c r="B474" i="37"/>
  <c r="B473" i="37"/>
  <c r="B472" i="37"/>
  <c r="B471" i="37"/>
  <c r="B470" i="37"/>
  <c r="B469" i="37"/>
  <c r="B468" i="37"/>
  <c r="B467" i="37"/>
  <c r="B466" i="37"/>
  <c r="B465" i="37"/>
  <c r="B464" i="37"/>
  <c r="B463" i="37"/>
  <c r="B462" i="37"/>
  <c r="B461" i="37"/>
  <c r="B460" i="37"/>
  <c r="B459" i="37"/>
  <c r="B458" i="37"/>
  <c r="B457" i="37"/>
  <c r="B456" i="37"/>
  <c r="B455" i="37"/>
  <c r="B454" i="37"/>
  <c r="B453" i="37"/>
  <c r="B452" i="37"/>
  <c r="B451" i="37"/>
  <c r="B450" i="37"/>
  <c r="B449" i="37"/>
  <c r="B448" i="37"/>
  <c r="B447" i="37"/>
  <c r="B446" i="37"/>
  <c r="B445" i="37"/>
  <c r="B444" i="37"/>
  <c r="B443" i="37"/>
  <c r="B442" i="37"/>
  <c r="B441" i="37"/>
  <c r="B440" i="37"/>
  <c r="B439" i="37"/>
  <c r="B438" i="37"/>
  <c r="B437" i="37"/>
  <c r="B436" i="37"/>
  <c r="B435" i="37"/>
  <c r="B434" i="37"/>
  <c r="B433" i="37"/>
  <c r="B432" i="37"/>
  <c r="B431" i="37"/>
  <c r="B430" i="37"/>
  <c r="B429" i="37"/>
  <c r="B428" i="37"/>
  <c r="B427" i="37"/>
  <c r="B426" i="37"/>
  <c r="B425" i="37"/>
  <c r="B424" i="37"/>
  <c r="B423" i="37"/>
  <c r="B422" i="37"/>
  <c r="B421" i="37"/>
  <c r="B420" i="37"/>
  <c r="B419" i="37"/>
  <c r="B418" i="37"/>
  <c r="B417" i="37"/>
  <c r="B416" i="37"/>
  <c r="B415" i="37"/>
  <c r="B414" i="37"/>
  <c r="B413" i="37"/>
  <c r="B412" i="37"/>
  <c r="B411" i="37"/>
  <c r="B410" i="37"/>
  <c r="B409" i="37"/>
  <c r="B408" i="37"/>
  <c r="B407" i="37"/>
  <c r="B406" i="37"/>
  <c r="B405" i="37"/>
  <c r="B404" i="37"/>
  <c r="B403" i="37"/>
  <c r="B402" i="37"/>
  <c r="B401" i="37"/>
  <c r="B400" i="37"/>
  <c r="B399" i="37"/>
  <c r="B398" i="37"/>
  <c r="B397" i="37"/>
  <c r="B396" i="37"/>
  <c r="B395" i="37"/>
  <c r="B394" i="37"/>
  <c r="B393" i="37"/>
  <c r="B392" i="37"/>
  <c r="B391" i="37"/>
  <c r="B390" i="37"/>
  <c r="B389" i="37"/>
  <c r="B388" i="37"/>
  <c r="B387" i="37"/>
  <c r="B386" i="37"/>
  <c r="B385" i="37"/>
  <c r="B384" i="37"/>
  <c r="B383" i="37"/>
  <c r="B382" i="37"/>
  <c r="B381" i="37"/>
  <c r="B380" i="37"/>
  <c r="B379" i="37"/>
  <c r="B378" i="37"/>
  <c r="B377" i="37"/>
  <c r="B376" i="37"/>
  <c r="B375" i="37"/>
  <c r="B374" i="37"/>
  <c r="B373" i="37"/>
  <c r="B372" i="37"/>
  <c r="B371" i="37"/>
  <c r="B370" i="37"/>
  <c r="B369" i="37"/>
  <c r="B368" i="37"/>
  <c r="B367" i="37"/>
  <c r="B366" i="37"/>
  <c r="B365" i="37"/>
  <c r="B364" i="37"/>
  <c r="B363" i="37"/>
  <c r="B362" i="37"/>
  <c r="B361" i="37"/>
  <c r="B360" i="37"/>
  <c r="B359" i="37"/>
  <c r="B358" i="37"/>
  <c r="B357" i="37"/>
  <c r="B356" i="37"/>
  <c r="B355" i="37"/>
  <c r="B354" i="37"/>
  <c r="B353" i="37"/>
  <c r="B352" i="37"/>
  <c r="B351" i="37"/>
  <c r="B350" i="37"/>
  <c r="B349" i="37"/>
  <c r="B348" i="37"/>
  <c r="B347" i="37"/>
  <c r="B346" i="37"/>
  <c r="B345" i="37"/>
  <c r="B344" i="37"/>
  <c r="B343" i="37"/>
  <c r="B342" i="37"/>
  <c r="B341" i="37"/>
  <c r="B340" i="37"/>
  <c r="B339" i="37"/>
  <c r="B338" i="37"/>
  <c r="B337" i="37"/>
  <c r="B336" i="37"/>
  <c r="B335" i="37"/>
  <c r="B334" i="37"/>
  <c r="B333" i="37"/>
  <c r="B332" i="37"/>
  <c r="B331" i="37"/>
  <c r="B330" i="37"/>
  <c r="B329" i="37"/>
  <c r="B328" i="37"/>
  <c r="B327" i="37"/>
  <c r="B326" i="37"/>
  <c r="B325" i="37"/>
  <c r="B324" i="37"/>
  <c r="B323" i="37"/>
  <c r="B322" i="37"/>
  <c r="B321" i="37"/>
  <c r="B320" i="37"/>
  <c r="B319" i="37"/>
  <c r="B318" i="37"/>
  <c r="B317" i="37"/>
  <c r="B316" i="37"/>
  <c r="B315" i="37"/>
  <c r="B314" i="37"/>
  <c r="B313" i="37"/>
  <c r="B312" i="37"/>
  <c r="B311" i="37"/>
  <c r="B310" i="37"/>
  <c r="B309" i="37"/>
  <c r="B308" i="37"/>
  <c r="B307" i="37"/>
  <c r="B306" i="37"/>
  <c r="B305" i="37"/>
  <c r="B304" i="37"/>
  <c r="B303" i="37"/>
  <c r="B302" i="37"/>
  <c r="B301" i="37"/>
  <c r="B300" i="37"/>
  <c r="B299" i="37"/>
  <c r="B298" i="37"/>
  <c r="B297" i="37"/>
  <c r="B296" i="37"/>
  <c r="B295" i="37"/>
  <c r="B294" i="37"/>
  <c r="B293" i="37"/>
  <c r="B292" i="37"/>
  <c r="B291" i="37"/>
  <c r="B290" i="37"/>
  <c r="B289" i="37"/>
  <c r="B288" i="37"/>
  <c r="B287" i="37"/>
  <c r="B286" i="37"/>
  <c r="B285" i="37"/>
  <c r="B284" i="37"/>
  <c r="B283" i="37"/>
  <c r="B282" i="37"/>
  <c r="B281" i="37"/>
  <c r="B280" i="37"/>
  <c r="B279" i="37"/>
  <c r="B278" i="37"/>
  <c r="B277" i="37"/>
  <c r="B276" i="37"/>
  <c r="B275" i="37"/>
  <c r="B274" i="37"/>
  <c r="B273" i="37"/>
  <c r="B272" i="37"/>
  <c r="B271" i="37"/>
  <c r="B270" i="37"/>
  <c r="B269" i="37"/>
  <c r="B268" i="37"/>
  <c r="B267" i="37"/>
  <c r="B266" i="37"/>
  <c r="B265" i="37"/>
  <c r="B264" i="37"/>
  <c r="B263" i="37"/>
  <c r="B262" i="37"/>
  <c r="B261" i="37"/>
  <c r="B260" i="37"/>
  <c r="B259" i="37"/>
  <c r="B258" i="37"/>
  <c r="B257" i="37"/>
  <c r="B256" i="37"/>
  <c r="B255" i="37"/>
  <c r="B254" i="37"/>
  <c r="B253" i="37"/>
  <c r="B252" i="37"/>
  <c r="B251" i="37"/>
  <c r="B250" i="37"/>
  <c r="B249" i="37"/>
  <c r="B248" i="37"/>
  <c r="B247" i="37"/>
  <c r="B246" i="37"/>
  <c r="B245" i="37"/>
  <c r="B244" i="37"/>
  <c r="B243" i="37"/>
  <c r="B242" i="37"/>
  <c r="B241" i="37"/>
  <c r="B240" i="37"/>
  <c r="B239" i="37"/>
  <c r="B238" i="37"/>
  <c r="B237" i="37"/>
  <c r="B236" i="37"/>
  <c r="B235" i="37"/>
  <c r="B234" i="37"/>
  <c r="B233" i="37"/>
  <c r="B232" i="37"/>
  <c r="B231" i="37"/>
  <c r="B230" i="37"/>
  <c r="B229" i="37"/>
  <c r="B228" i="37"/>
  <c r="B227" i="37"/>
  <c r="B226" i="37"/>
  <c r="B225" i="37"/>
  <c r="B224" i="37"/>
  <c r="B223" i="37"/>
  <c r="B222" i="37"/>
  <c r="B221" i="37"/>
  <c r="B220" i="37"/>
  <c r="B219" i="37"/>
  <c r="B218" i="37"/>
  <c r="B217" i="37"/>
  <c r="B216" i="37"/>
  <c r="B215" i="37"/>
  <c r="B214" i="37"/>
  <c r="B213" i="37"/>
  <c r="B212" i="37"/>
  <c r="B211" i="37"/>
  <c r="B210" i="37"/>
  <c r="B209" i="37"/>
  <c r="B208" i="37"/>
  <c r="B207" i="37"/>
  <c r="B206" i="37"/>
  <c r="B205" i="37"/>
  <c r="B204" i="37"/>
  <c r="B203" i="37"/>
  <c r="B202" i="37"/>
  <c r="B201" i="37"/>
  <c r="B200" i="37"/>
  <c r="B199" i="37"/>
  <c r="B198" i="37"/>
  <c r="B197" i="37"/>
  <c r="B196" i="37"/>
  <c r="B195" i="37"/>
  <c r="B194" i="37"/>
  <c r="B193" i="37"/>
  <c r="B192" i="37"/>
  <c r="B191" i="37"/>
  <c r="B190" i="37"/>
  <c r="B189" i="37"/>
  <c r="B188" i="37"/>
  <c r="B187" i="37"/>
  <c r="B186" i="37"/>
  <c r="B185" i="37"/>
  <c r="B184" i="37"/>
  <c r="B183" i="37"/>
  <c r="B182" i="37"/>
  <c r="B181" i="37"/>
  <c r="B180" i="37"/>
  <c r="B179" i="37"/>
  <c r="B178" i="37"/>
  <c r="B177" i="37"/>
  <c r="B176" i="37"/>
  <c r="B175" i="37"/>
  <c r="B174" i="37"/>
  <c r="B173" i="37"/>
  <c r="B172" i="37"/>
  <c r="B171" i="37"/>
  <c r="B170" i="37"/>
  <c r="B169" i="37"/>
  <c r="B168" i="37"/>
  <c r="B167" i="37"/>
  <c r="B166" i="37"/>
  <c r="B165" i="37"/>
  <c r="B164" i="37"/>
  <c r="B163" i="37"/>
  <c r="B162" i="37"/>
  <c r="B161" i="37"/>
  <c r="B160" i="37"/>
  <c r="B159" i="37"/>
  <c r="B158" i="37"/>
  <c r="B157" i="37"/>
  <c r="B156" i="37"/>
  <c r="B155" i="37"/>
  <c r="B154" i="37"/>
  <c r="B153" i="37"/>
  <c r="B152" i="37"/>
  <c r="B151" i="37"/>
  <c r="B150" i="37"/>
  <c r="B149" i="37"/>
  <c r="B148" i="37"/>
  <c r="B147" i="37"/>
  <c r="B146" i="37"/>
  <c r="B145" i="37"/>
  <c r="B144" i="37"/>
  <c r="B143" i="37"/>
  <c r="B142" i="37"/>
  <c r="B141" i="37"/>
  <c r="B140" i="37"/>
  <c r="B139" i="37"/>
  <c r="B138" i="37"/>
  <c r="B137" i="37"/>
  <c r="B136" i="37"/>
  <c r="B135" i="37"/>
  <c r="B134" i="37"/>
  <c r="B133" i="37"/>
  <c r="B132" i="37"/>
  <c r="B131" i="37"/>
  <c r="B130" i="37"/>
  <c r="B129" i="37"/>
  <c r="B128" i="37"/>
  <c r="B127" i="37"/>
  <c r="B126" i="37"/>
  <c r="B125" i="37"/>
  <c r="B124" i="37"/>
  <c r="B123" i="37"/>
  <c r="B122" i="37"/>
  <c r="B121" i="37"/>
  <c r="B120" i="37"/>
  <c r="B119" i="37"/>
  <c r="B118" i="37"/>
  <c r="B117" i="37"/>
  <c r="B116" i="37"/>
  <c r="B115" i="37"/>
  <c r="B114" i="37"/>
  <c r="B113" i="37"/>
  <c r="B112" i="37"/>
  <c r="B111" i="37"/>
  <c r="B110" i="37"/>
  <c r="B109" i="37"/>
  <c r="B108" i="37"/>
  <c r="B107" i="37"/>
  <c r="B106" i="37"/>
  <c r="B105" i="37"/>
  <c r="B104" i="37"/>
  <c r="B103" i="37"/>
  <c r="B102" i="37"/>
  <c r="B101" i="37"/>
  <c r="B100" i="37"/>
  <c r="B99" i="37"/>
  <c r="B98" i="37"/>
  <c r="B97" i="37"/>
  <c r="B96" i="37"/>
  <c r="B95" i="37"/>
  <c r="B94" i="37"/>
  <c r="B93" i="37"/>
  <c r="B92" i="37"/>
  <c r="B91" i="37"/>
  <c r="B90" i="37"/>
  <c r="B89" i="37"/>
  <c r="B88" i="37"/>
  <c r="B87" i="37"/>
  <c r="B86" i="37"/>
  <c r="B85" i="37"/>
  <c r="B84" i="37"/>
  <c r="B83" i="37"/>
  <c r="B82" i="37"/>
  <c r="B81" i="37"/>
  <c r="B80" i="37"/>
  <c r="B79" i="37"/>
  <c r="B78" i="37"/>
  <c r="B77" i="37"/>
  <c r="B76" i="37"/>
  <c r="B75" i="37"/>
  <c r="B74" i="37"/>
  <c r="B73" i="37"/>
  <c r="B72" i="37"/>
  <c r="B71" i="37"/>
  <c r="B70" i="37"/>
  <c r="B69" i="37"/>
  <c r="B68" i="37"/>
  <c r="B67" i="37"/>
  <c r="B66" i="37"/>
  <c r="B65" i="37"/>
  <c r="B64" i="37"/>
  <c r="B63" i="37"/>
  <c r="B62" i="37"/>
  <c r="B61" i="37"/>
  <c r="B60" i="37"/>
  <c r="B59" i="37"/>
  <c r="B58" i="37"/>
  <c r="B57" i="37"/>
  <c r="B56" i="37"/>
  <c r="B55" i="37"/>
  <c r="B54" i="37"/>
  <c r="B53" i="37"/>
  <c r="B52" i="37"/>
  <c r="B51" i="37"/>
  <c r="B50" i="37"/>
  <c r="B49" i="37"/>
  <c r="B48" i="37"/>
  <c r="B47" i="37"/>
  <c r="B46" i="37"/>
  <c r="B45" i="37"/>
  <c r="B44" i="37"/>
  <c r="B43" i="37"/>
  <c r="B42" i="37"/>
  <c r="B41" i="37"/>
  <c r="B40" i="37"/>
  <c r="B39" i="37"/>
  <c r="B38" i="37"/>
  <c r="B37" i="37"/>
  <c r="B36" i="37"/>
  <c r="B35" i="37"/>
  <c r="B34" i="37"/>
  <c r="B33" i="37"/>
  <c r="B32" i="37"/>
  <c r="B31" i="37"/>
  <c r="B30" i="37"/>
  <c r="B29" i="37"/>
  <c r="B28" i="37"/>
  <c r="B27" i="37"/>
  <c r="B26" i="37"/>
  <c r="B25" i="37"/>
  <c r="B24" i="37"/>
  <c r="B23" i="37"/>
  <c r="B22" i="37"/>
  <c r="B21" i="37"/>
  <c r="B20" i="37"/>
  <c r="B19" i="37"/>
  <c r="B18" i="37"/>
  <c r="B17" i="37"/>
  <c r="B16" i="37"/>
  <c r="B15" i="37"/>
  <c r="B14" i="37"/>
  <c r="B13" i="37"/>
  <c r="B12" i="37"/>
  <c r="B11" i="37"/>
  <c r="B10" i="37"/>
  <c r="B9" i="37"/>
  <c r="B8" i="37"/>
  <c r="B7" i="37"/>
  <c r="B800" i="36"/>
  <c r="B799" i="36"/>
  <c r="B798" i="36"/>
  <c r="B797" i="36"/>
  <c r="B796" i="36"/>
  <c r="B795" i="36"/>
  <c r="B794" i="36"/>
  <c r="B793" i="36"/>
  <c r="B792" i="36"/>
  <c r="B791" i="36"/>
  <c r="B790" i="36"/>
  <c r="B789" i="36"/>
  <c r="B788" i="36"/>
  <c r="B787" i="36"/>
  <c r="B786" i="36"/>
  <c r="B785" i="36"/>
  <c r="B784" i="36"/>
  <c r="B783" i="36"/>
  <c r="B782" i="36"/>
  <c r="B781" i="36"/>
  <c r="B780" i="36"/>
  <c r="B779" i="36"/>
  <c r="B778" i="36"/>
  <c r="B777" i="36"/>
  <c r="B776" i="36"/>
  <c r="B775" i="36"/>
  <c r="B774" i="36"/>
  <c r="B773" i="36"/>
  <c r="B772" i="36"/>
  <c r="B771" i="36"/>
  <c r="B770" i="36"/>
  <c r="B769" i="36"/>
  <c r="B768" i="36"/>
  <c r="B767" i="36"/>
  <c r="B766" i="36"/>
  <c r="B765" i="36"/>
  <c r="B764" i="36"/>
  <c r="B763" i="36"/>
  <c r="B762" i="36"/>
  <c r="B761" i="36"/>
  <c r="B760" i="36"/>
  <c r="B759" i="36"/>
  <c r="B758" i="36"/>
  <c r="B757" i="36"/>
  <c r="B756" i="36"/>
  <c r="B755" i="36"/>
  <c r="B754" i="36"/>
  <c r="B753" i="36"/>
  <c r="B752" i="36"/>
  <c r="B751" i="36"/>
  <c r="B750" i="36"/>
  <c r="B749" i="36"/>
  <c r="B748" i="36"/>
  <c r="B747" i="36"/>
  <c r="B746" i="36"/>
  <c r="B745" i="36"/>
  <c r="B744" i="36"/>
  <c r="B743" i="36"/>
  <c r="B742" i="36"/>
  <c r="B741" i="36"/>
  <c r="B740" i="36"/>
  <c r="B739" i="36"/>
  <c r="B738" i="36"/>
  <c r="B737" i="36"/>
  <c r="B736" i="36"/>
  <c r="B735" i="36"/>
  <c r="B734" i="36"/>
  <c r="B733" i="36"/>
  <c r="B732" i="36"/>
  <c r="B731" i="36"/>
  <c r="B730" i="36"/>
  <c r="B729" i="36"/>
  <c r="B728" i="36"/>
  <c r="B727" i="36"/>
  <c r="B726" i="36"/>
  <c r="B725" i="36"/>
  <c r="B724" i="36"/>
  <c r="B723" i="36"/>
  <c r="B722" i="36"/>
  <c r="B721" i="36"/>
  <c r="B720" i="36"/>
  <c r="B719" i="36"/>
  <c r="B718" i="36"/>
  <c r="B717" i="36"/>
  <c r="B716" i="36"/>
  <c r="B715" i="36"/>
  <c r="B714" i="36"/>
  <c r="B713" i="36"/>
  <c r="B712" i="36"/>
  <c r="B711" i="36"/>
  <c r="B710" i="36"/>
  <c r="B709" i="36"/>
  <c r="B708" i="36"/>
  <c r="B707" i="36"/>
  <c r="B706" i="36"/>
  <c r="B705" i="36"/>
  <c r="B704" i="36"/>
  <c r="B703" i="36"/>
  <c r="B702" i="36"/>
  <c r="B701" i="36"/>
  <c r="B700" i="36"/>
  <c r="B699" i="36"/>
  <c r="B698" i="36"/>
  <c r="B697" i="36"/>
  <c r="B696" i="36"/>
  <c r="B695" i="36"/>
  <c r="B694" i="36"/>
  <c r="B693" i="36"/>
  <c r="B692" i="36"/>
  <c r="B691" i="36"/>
  <c r="B690" i="36"/>
  <c r="B689" i="36"/>
  <c r="B688" i="36"/>
  <c r="B687" i="36"/>
  <c r="B686" i="36"/>
  <c r="B685" i="36"/>
  <c r="B684" i="36"/>
  <c r="B683" i="36"/>
  <c r="B682" i="36"/>
  <c r="B681" i="36"/>
  <c r="B680" i="36"/>
  <c r="B679" i="36"/>
  <c r="B678" i="36"/>
  <c r="B677" i="36"/>
  <c r="B676" i="36"/>
  <c r="B675" i="36"/>
  <c r="B674" i="36"/>
  <c r="B673" i="36"/>
  <c r="B672" i="36"/>
  <c r="B671" i="36"/>
  <c r="B670" i="36"/>
  <c r="B669" i="36"/>
  <c r="B668" i="36"/>
  <c r="B667" i="36"/>
  <c r="B666" i="36"/>
  <c r="B665" i="36"/>
  <c r="B664" i="36"/>
  <c r="B663" i="36"/>
  <c r="B662" i="36"/>
  <c r="B661" i="36"/>
  <c r="B660" i="36"/>
  <c r="B659" i="36"/>
  <c r="B658" i="36"/>
  <c r="B657" i="36"/>
  <c r="B656" i="36"/>
  <c r="B655" i="36"/>
  <c r="B654" i="36"/>
  <c r="B653" i="36"/>
  <c r="B652" i="36"/>
  <c r="B651" i="36"/>
  <c r="B650" i="36"/>
  <c r="B649" i="36"/>
  <c r="B648" i="36"/>
  <c r="B647" i="36"/>
  <c r="B646" i="36"/>
  <c r="B645" i="36"/>
  <c r="B644" i="36"/>
  <c r="B643" i="36"/>
  <c r="B642" i="36"/>
  <c r="B641" i="36"/>
  <c r="B640" i="36"/>
  <c r="B639" i="36"/>
  <c r="B638" i="36"/>
  <c r="B637" i="36"/>
  <c r="B636" i="36"/>
  <c r="B635" i="36"/>
  <c r="B634" i="36"/>
  <c r="B633" i="36"/>
  <c r="B632" i="36"/>
  <c r="B631" i="36"/>
  <c r="B630" i="36"/>
  <c r="B629" i="36"/>
  <c r="B628" i="36"/>
  <c r="B627" i="36"/>
  <c r="B626" i="36"/>
  <c r="B625" i="36"/>
  <c r="B624" i="36"/>
  <c r="B623" i="36"/>
  <c r="B622" i="36"/>
  <c r="B621" i="36"/>
  <c r="B620" i="36"/>
  <c r="B619" i="36"/>
  <c r="B618" i="36"/>
  <c r="B617" i="36"/>
  <c r="B616" i="36"/>
  <c r="B615" i="36"/>
  <c r="B614" i="36"/>
  <c r="B613" i="36"/>
  <c r="B612" i="36"/>
  <c r="B611" i="36"/>
  <c r="B610" i="36"/>
  <c r="B609" i="36"/>
  <c r="B608" i="36"/>
  <c r="B607" i="36"/>
  <c r="B606" i="36"/>
  <c r="B605" i="36"/>
  <c r="B604" i="36"/>
  <c r="B603" i="36"/>
  <c r="B602" i="36"/>
  <c r="B601" i="36"/>
  <c r="B600" i="36"/>
  <c r="B599" i="36"/>
  <c r="B598" i="36"/>
  <c r="B597" i="36"/>
  <c r="B596" i="36"/>
  <c r="B595" i="36"/>
  <c r="B594" i="36"/>
  <c r="B593" i="36"/>
  <c r="B592" i="36"/>
  <c r="B591" i="36"/>
  <c r="B590" i="36"/>
  <c r="B589" i="36"/>
  <c r="B588" i="36"/>
  <c r="B587" i="36"/>
  <c r="B586" i="36"/>
  <c r="B585" i="36"/>
  <c r="B584" i="36"/>
  <c r="B583" i="36"/>
  <c r="B582" i="36"/>
  <c r="B581" i="36"/>
  <c r="B580" i="36"/>
  <c r="B579" i="36"/>
  <c r="B578" i="36"/>
  <c r="B577" i="36"/>
  <c r="B576" i="36"/>
  <c r="B575" i="36"/>
  <c r="B574" i="36"/>
  <c r="B573" i="36"/>
  <c r="B572" i="36"/>
  <c r="B571" i="36"/>
  <c r="B570" i="36"/>
  <c r="B569" i="36"/>
  <c r="B568" i="36"/>
  <c r="B567" i="36"/>
  <c r="B566" i="36"/>
  <c r="B565" i="36"/>
  <c r="B564" i="36"/>
  <c r="B563" i="36"/>
  <c r="B562" i="36"/>
  <c r="B561" i="36"/>
  <c r="B560" i="36"/>
  <c r="B559" i="36"/>
  <c r="B558" i="36"/>
  <c r="B557" i="36"/>
  <c r="B556" i="36"/>
  <c r="B555" i="36"/>
  <c r="B554" i="36"/>
  <c r="B553" i="36"/>
  <c r="B552" i="36"/>
  <c r="B551" i="36"/>
  <c r="B550" i="36"/>
  <c r="B549" i="36"/>
  <c r="B548" i="36"/>
  <c r="B547" i="36"/>
  <c r="B546" i="36"/>
  <c r="B545" i="36"/>
  <c r="B544" i="36"/>
  <c r="B543" i="36"/>
  <c r="B542" i="36"/>
  <c r="B541" i="36"/>
  <c r="B540" i="36"/>
  <c r="B539" i="36"/>
  <c r="B538" i="36"/>
  <c r="B537" i="36"/>
  <c r="B536" i="36"/>
  <c r="B535" i="36"/>
  <c r="B534" i="36"/>
  <c r="B533" i="36"/>
  <c r="B532" i="36"/>
  <c r="B531" i="36"/>
  <c r="B530" i="36"/>
  <c r="B529" i="36"/>
  <c r="B528" i="36"/>
  <c r="B527" i="36"/>
  <c r="B526" i="36"/>
  <c r="B525" i="36"/>
  <c r="B524" i="36"/>
  <c r="B523" i="36"/>
  <c r="B522" i="36"/>
  <c r="B521" i="36"/>
  <c r="B520" i="36"/>
  <c r="B519" i="36"/>
  <c r="B518" i="36"/>
  <c r="B517" i="36"/>
  <c r="B516" i="36"/>
  <c r="B515" i="36"/>
  <c r="B514" i="36"/>
  <c r="B513" i="36"/>
  <c r="B512" i="36"/>
  <c r="B511" i="36"/>
  <c r="B510" i="36"/>
  <c r="B509" i="36"/>
  <c r="B508" i="36"/>
  <c r="B507" i="36"/>
  <c r="B506" i="36"/>
  <c r="B505" i="36"/>
  <c r="B504" i="36"/>
  <c r="B503" i="36"/>
  <c r="B502" i="36"/>
  <c r="B501" i="36"/>
  <c r="B500" i="36"/>
  <c r="B499" i="36"/>
  <c r="B498" i="36"/>
  <c r="B497" i="36"/>
  <c r="B496" i="36"/>
  <c r="B495" i="36"/>
  <c r="B494" i="36"/>
  <c r="B493" i="36"/>
  <c r="B492" i="36"/>
  <c r="B491" i="36"/>
  <c r="B490" i="36"/>
  <c r="B489" i="36"/>
  <c r="B488" i="36"/>
  <c r="B487" i="36"/>
  <c r="B486" i="36"/>
  <c r="B485" i="36"/>
  <c r="B484" i="36"/>
  <c r="B483" i="36"/>
  <c r="B482" i="36"/>
  <c r="B481" i="36"/>
  <c r="B480" i="36"/>
  <c r="B479" i="36"/>
  <c r="B478" i="36"/>
  <c r="B477" i="36"/>
  <c r="B476" i="36"/>
  <c r="B475" i="36"/>
  <c r="B474" i="36"/>
  <c r="B473" i="36"/>
  <c r="B472" i="36"/>
  <c r="B471" i="36"/>
  <c r="B470" i="36"/>
  <c r="B469" i="36"/>
  <c r="B468" i="36"/>
  <c r="B467" i="36"/>
  <c r="B466" i="36"/>
  <c r="B465" i="36"/>
  <c r="B464" i="36"/>
  <c r="B463" i="36"/>
  <c r="B462" i="36"/>
  <c r="B461" i="36"/>
  <c r="B460" i="36"/>
  <c r="B459" i="36"/>
  <c r="B458" i="36"/>
  <c r="B457" i="36"/>
  <c r="B456" i="36"/>
  <c r="B455" i="36"/>
  <c r="B454" i="36"/>
  <c r="B453" i="36"/>
  <c r="B452" i="36"/>
  <c r="B451" i="36"/>
  <c r="B450" i="36"/>
  <c r="B449" i="36"/>
  <c r="B448" i="36"/>
  <c r="B447" i="36"/>
  <c r="B446" i="36"/>
  <c r="B445" i="36"/>
  <c r="B444" i="36"/>
  <c r="B443" i="36"/>
  <c r="B442" i="36"/>
  <c r="B441" i="36"/>
  <c r="B440" i="36"/>
  <c r="B439" i="36"/>
  <c r="B438" i="36"/>
  <c r="B437" i="36"/>
  <c r="B436" i="36"/>
  <c r="B435" i="36"/>
  <c r="B434" i="36"/>
  <c r="B433" i="36"/>
  <c r="B432" i="36"/>
  <c r="B431" i="36"/>
  <c r="B430" i="36"/>
  <c r="B429" i="36"/>
  <c r="B428" i="36"/>
  <c r="B427" i="36"/>
  <c r="B426" i="36"/>
  <c r="B425" i="36"/>
  <c r="B424" i="36"/>
  <c r="B423" i="36"/>
  <c r="B422" i="36"/>
  <c r="B421" i="36"/>
  <c r="B420" i="36"/>
  <c r="B419" i="36"/>
  <c r="B418" i="36"/>
  <c r="B417" i="36"/>
  <c r="B416" i="36"/>
  <c r="B415" i="36"/>
  <c r="B414" i="36"/>
  <c r="B413" i="36"/>
  <c r="B412" i="36"/>
  <c r="B411" i="36"/>
  <c r="B410" i="36"/>
  <c r="B409" i="36"/>
  <c r="B408" i="36"/>
  <c r="B407" i="36"/>
  <c r="B406" i="36"/>
  <c r="B405" i="36"/>
  <c r="B404" i="36"/>
  <c r="B403" i="36"/>
  <c r="B402" i="36"/>
  <c r="B401" i="36"/>
  <c r="B400" i="36"/>
  <c r="B399" i="36"/>
  <c r="B398" i="36"/>
  <c r="B397" i="36"/>
  <c r="B396" i="36"/>
  <c r="B395" i="36"/>
  <c r="B394" i="36"/>
  <c r="B393" i="36"/>
  <c r="B392" i="36"/>
  <c r="B391" i="36"/>
  <c r="B390" i="36"/>
  <c r="B389" i="36"/>
  <c r="B388" i="36"/>
  <c r="B387" i="36"/>
  <c r="B386" i="36"/>
  <c r="B385" i="36"/>
  <c r="B384" i="36"/>
  <c r="B383" i="36"/>
  <c r="B382" i="36"/>
  <c r="B381" i="36"/>
  <c r="B380" i="36"/>
  <c r="B379" i="36"/>
  <c r="B378" i="36"/>
  <c r="B377" i="36"/>
  <c r="B376" i="36"/>
  <c r="B375" i="36"/>
  <c r="B374" i="36"/>
  <c r="B373" i="36"/>
  <c r="B372" i="36"/>
  <c r="B371" i="36"/>
  <c r="B370" i="36"/>
  <c r="B369" i="36"/>
  <c r="B368" i="36"/>
  <c r="B367" i="36"/>
  <c r="B366" i="36"/>
  <c r="B365" i="36"/>
  <c r="B364" i="36"/>
  <c r="B363" i="36"/>
  <c r="B362" i="36"/>
  <c r="B361" i="36"/>
  <c r="B360" i="36"/>
  <c r="B359" i="36"/>
  <c r="B358" i="36"/>
  <c r="B357" i="36"/>
  <c r="B356" i="36"/>
  <c r="B355" i="36"/>
  <c r="B354" i="36"/>
  <c r="B353" i="36"/>
  <c r="B352" i="36"/>
  <c r="B351" i="36"/>
  <c r="B350" i="36"/>
  <c r="B349" i="36"/>
  <c r="B348" i="36"/>
  <c r="B347" i="36"/>
  <c r="B346" i="36"/>
  <c r="B345" i="36"/>
  <c r="B344" i="36"/>
  <c r="B343" i="36"/>
  <c r="B342" i="36"/>
  <c r="B341" i="36"/>
  <c r="B340" i="36"/>
  <c r="B339" i="36"/>
  <c r="B338" i="36"/>
  <c r="B337" i="36"/>
  <c r="B336" i="36"/>
  <c r="B335" i="36"/>
  <c r="B334" i="36"/>
  <c r="B333" i="36"/>
  <c r="B332" i="36"/>
  <c r="B331" i="36"/>
  <c r="B330" i="36"/>
  <c r="B329" i="36"/>
  <c r="B328" i="36"/>
  <c r="B327" i="36"/>
  <c r="B326" i="36"/>
  <c r="B325" i="36"/>
  <c r="B324" i="36"/>
  <c r="B323" i="36"/>
  <c r="B322" i="36"/>
  <c r="B321" i="36"/>
  <c r="B320" i="36"/>
  <c r="B319" i="36"/>
  <c r="B318" i="36"/>
  <c r="B317" i="36"/>
  <c r="B316" i="36"/>
  <c r="B315" i="36"/>
  <c r="B314" i="36"/>
  <c r="B313" i="36"/>
  <c r="B312" i="36"/>
  <c r="B311" i="36"/>
  <c r="B310" i="36"/>
  <c r="B309" i="36"/>
  <c r="B308" i="36"/>
  <c r="B307" i="36"/>
  <c r="B306" i="36"/>
  <c r="B305" i="36"/>
  <c r="B304" i="36"/>
  <c r="B303" i="36"/>
  <c r="B302" i="36"/>
  <c r="B301" i="36"/>
  <c r="B300" i="36"/>
  <c r="B299" i="36"/>
  <c r="B298" i="36"/>
  <c r="B297" i="36"/>
  <c r="B296" i="36"/>
  <c r="B295" i="36"/>
  <c r="B294" i="36"/>
  <c r="B293" i="36"/>
  <c r="B292" i="36"/>
  <c r="B291" i="36"/>
  <c r="B290" i="36"/>
  <c r="B289" i="36"/>
  <c r="B288" i="36"/>
  <c r="B287" i="36"/>
  <c r="B286" i="36"/>
  <c r="B285" i="36"/>
  <c r="B284" i="36"/>
  <c r="B283" i="36"/>
  <c r="B282" i="36"/>
  <c r="B281" i="36"/>
  <c r="B280" i="36"/>
  <c r="B279" i="36"/>
  <c r="B278" i="36"/>
  <c r="B277" i="36"/>
  <c r="B276" i="36"/>
  <c r="B275" i="36"/>
  <c r="B274" i="36"/>
  <c r="B273" i="36"/>
  <c r="B272" i="36"/>
  <c r="B271" i="36"/>
  <c r="B270" i="36"/>
  <c r="B269" i="36"/>
  <c r="B268" i="36"/>
  <c r="B267" i="36"/>
  <c r="B266" i="36"/>
  <c r="B265" i="36"/>
  <c r="B264" i="36"/>
  <c r="B263" i="36"/>
  <c r="B262" i="36"/>
  <c r="B261" i="36"/>
  <c r="B260" i="36"/>
  <c r="B259" i="36"/>
  <c r="B258" i="36"/>
  <c r="B257" i="36"/>
  <c r="B256" i="36"/>
  <c r="B255" i="36"/>
  <c r="B254" i="36"/>
  <c r="B253" i="36"/>
  <c r="B252" i="36"/>
  <c r="B251" i="36"/>
  <c r="B250" i="36"/>
  <c r="B249" i="36"/>
  <c r="B248" i="36"/>
  <c r="B247" i="36"/>
  <c r="B246" i="36"/>
  <c r="B245" i="36"/>
  <c r="B244" i="36"/>
  <c r="B243" i="36"/>
  <c r="B242" i="36"/>
  <c r="B241" i="36"/>
  <c r="B240" i="36"/>
  <c r="B239" i="36"/>
  <c r="B238" i="36"/>
  <c r="B237" i="36"/>
  <c r="B236" i="36"/>
  <c r="B235" i="36"/>
  <c r="B234" i="36"/>
  <c r="B233" i="36"/>
  <c r="B232" i="36"/>
  <c r="B231" i="36"/>
  <c r="B230" i="36"/>
  <c r="B229" i="36"/>
  <c r="B228" i="36"/>
  <c r="B227" i="36"/>
  <c r="B226" i="36"/>
  <c r="B225" i="36"/>
  <c r="B224" i="36"/>
  <c r="B223" i="36"/>
  <c r="B222" i="36"/>
  <c r="B221" i="36"/>
  <c r="B220" i="36"/>
  <c r="B219" i="36"/>
  <c r="B218" i="36"/>
  <c r="B217" i="36"/>
  <c r="B216" i="36"/>
  <c r="B215" i="36"/>
  <c r="B214" i="36"/>
  <c r="B213" i="36"/>
  <c r="B212" i="36"/>
  <c r="B211" i="36"/>
  <c r="B210" i="36"/>
  <c r="B209" i="36"/>
  <c r="B208" i="36"/>
  <c r="B207" i="36"/>
  <c r="B206" i="36"/>
  <c r="B205" i="36"/>
  <c r="B204" i="36"/>
  <c r="B203" i="36"/>
  <c r="B202" i="36"/>
  <c r="B201" i="36"/>
  <c r="B200" i="36"/>
  <c r="B199" i="36"/>
  <c r="B198" i="36"/>
  <c r="B197" i="36"/>
  <c r="B196" i="36"/>
  <c r="B195" i="36"/>
  <c r="B194" i="36"/>
  <c r="B193" i="36"/>
  <c r="B192" i="36"/>
  <c r="B191" i="36"/>
  <c r="B190" i="36"/>
  <c r="B189" i="36"/>
  <c r="B188" i="36"/>
  <c r="B187" i="36"/>
  <c r="B186" i="36"/>
  <c r="B185" i="36"/>
  <c r="B184" i="36"/>
  <c r="B183" i="36"/>
  <c r="B182" i="36"/>
  <c r="B181" i="36"/>
  <c r="B180" i="36"/>
  <c r="B179" i="36"/>
  <c r="B178" i="36"/>
  <c r="B177" i="36"/>
  <c r="B176" i="36"/>
  <c r="B175" i="36"/>
  <c r="B174" i="36"/>
  <c r="B173" i="36"/>
  <c r="B172" i="36"/>
  <c r="B171" i="36"/>
  <c r="B170" i="36"/>
  <c r="B169" i="36"/>
  <c r="B168" i="36"/>
  <c r="B167" i="36"/>
  <c r="B166" i="36"/>
  <c r="B165" i="36"/>
  <c r="B164" i="36"/>
  <c r="B163" i="36"/>
  <c r="B162" i="36"/>
  <c r="B161" i="36"/>
  <c r="B160" i="36"/>
  <c r="B159" i="36"/>
  <c r="B158" i="36"/>
  <c r="B157" i="36"/>
  <c r="B156" i="36"/>
  <c r="B155" i="36"/>
  <c r="B154" i="36"/>
  <c r="B153" i="36"/>
  <c r="B152" i="36"/>
  <c r="B151" i="36"/>
  <c r="B150" i="36"/>
  <c r="B149" i="36"/>
  <c r="B148" i="36"/>
  <c r="B147" i="36"/>
  <c r="B146" i="36"/>
  <c r="B145" i="36"/>
  <c r="B144" i="36"/>
  <c r="B143" i="36"/>
  <c r="B142" i="36"/>
  <c r="B141" i="36"/>
  <c r="B140" i="36"/>
  <c r="B139" i="36"/>
  <c r="B138" i="36"/>
  <c r="B137" i="36"/>
  <c r="B136" i="36"/>
  <c r="B135" i="36"/>
  <c r="B134" i="36"/>
  <c r="B133" i="36"/>
  <c r="B132" i="36"/>
  <c r="B131" i="36"/>
  <c r="B130" i="36"/>
  <c r="B129" i="36"/>
  <c r="B128" i="36"/>
  <c r="B127" i="36"/>
  <c r="B126" i="36"/>
  <c r="B125" i="36"/>
  <c r="B124" i="36"/>
  <c r="B123" i="36"/>
  <c r="B122" i="36"/>
  <c r="B121" i="36"/>
  <c r="B120" i="36"/>
  <c r="B119" i="36"/>
  <c r="B118" i="36"/>
  <c r="B117" i="36"/>
  <c r="B116" i="36"/>
  <c r="B115" i="36"/>
  <c r="B114" i="36"/>
  <c r="B113" i="36"/>
  <c r="B112" i="36"/>
  <c r="B111" i="36"/>
  <c r="B110" i="36"/>
  <c r="B109" i="36"/>
  <c r="B108" i="36"/>
  <c r="B107" i="36"/>
  <c r="B106" i="36"/>
  <c r="B105" i="36"/>
  <c r="B104" i="36"/>
  <c r="B103" i="36"/>
  <c r="B102" i="36"/>
  <c r="B101" i="36"/>
  <c r="B100" i="36"/>
  <c r="B99" i="36"/>
  <c r="B98" i="36"/>
  <c r="B97" i="36"/>
  <c r="B96" i="36"/>
  <c r="B95" i="36"/>
  <c r="B94" i="36"/>
  <c r="B93" i="36"/>
  <c r="B92" i="36"/>
  <c r="B91" i="36"/>
  <c r="B90" i="36"/>
  <c r="B89" i="36"/>
  <c r="B88" i="36"/>
  <c r="B87" i="36"/>
  <c r="B86" i="36"/>
  <c r="B85" i="36"/>
  <c r="B84" i="36"/>
  <c r="B83" i="36"/>
  <c r="B82" i="36"/>
  <c r="B81" i="36"/>
  <c r="B80" i="36"/>
  <c r="B79" i="36"/>
  <c r="B78" i="36"/>
  <c r="B77" i="36"/>
  <c r="B76" i="36"/>
  <c r="B75" i="36"/>
  <c r="B74" i="36"/>
  <c r="B73" i="36"/>
  <c r="B72" i="36"/>
  <c r="B71" i="36"/>
  <c r="B70" i="36"/>
  <c r="B69" i="36"/>
  <c r="B68" i="36"/>
  <c r="B67" i="36"/>
  <c r="B66" i="36"/>
  <c r="B65" i="36"/>
  <c r="B64" i="36"/>
  <c r="B63" i="36"/>
  <c r="B62" i="36"/>
  <c r="B61" i="36"/>
  <c r="B60" i="36"/>
  <c r="B59" i="36"/>
  <c r="B58" i="36"/>
  <c r="B57" i="36"/>
  <c r="B56" i="36"/>
  <c r="B55" i="36"/>
  <c r="B54" i="36"/>
  <c r="B53" i="36"/>
  <c r="B52" i="36"/>
  <c r="B51" i="36"/>
  <c r="B50" i="36"/>
  <c r="B49" i="36"/>
  <c r="B48" i="36"/>
  <c r="B47" i="36"/>
  <c r="B46" i="36"/>
  <c r="B45" i="36"/>
  <c r="B44" i="36"/>
  <c r="B43" i="36"/>
  <c r="B42" i="36"/>
  <c r="B41" i="36"/>
  <c r="B40" i="36"/>
  <c r="B39" i="36"/>
  <c r="B38" i="36"/>
  <c r="B37" i="36"/>
  <c r="B36" i="36"/>
  <c r="B35" i="36"/>
  <c r="B34" i="36"/>
  <c r="B33" i="36"/>
  <c r="B32" i="36"/>
  <c r="B31" i="36"/>
  <c r="B30" i="36"/>
  <c r="B29" i="36"/>
  <c r="B28" i="36"/>
  <c r="B27" i="36"/>
  <c r="B26" i="36"/>
  <c r="B25" i="36"/>
  <c r="B24" i="36"/>
  <c r="B23" i="36"/>
  <c r="B22" i="36"/>
  <c r="B21" i="36"/>
  <c r="B20" i="36"/>
  <c r="B19" i="36"/>
  <c r="B18" i="36"/>
  <c r="B17" i="36"/>
  <c r="B16" i="36"/>
  <c r="B15" i="36"/>
  <c r="B14" i="36"/>
  <c r="B13" i="36"/>
  <c r="B12" i="36"/>
  <c r="B11" i="36"/>
  <c r="B10" i="36"/>
  <c r="B9" i="36"/>
  <c r="B8" i="36"/>
  <c r="A8" i="30"/>
  <c r="B8" i="30" s="1"/>
  <c r="A9" i="30"/>
  <c r="B9" i="30" s="1"/>
  <c r="A10" i="30"/>
  <c r="B10" i="30" s="1"/>
  <c r="A11" i="30"/>
  <c r="B11" i="30" s="1"/>
  <c r="A12" i="30"/>
  <c r="B12" i="30" s="1"/>
  <c r="A13" i="30"/>
  <c r="B13" i="30" s="1"/>
  <c r="A14" i="30"/>
  <c r="B14" i="30" s="1"/>
  <c r="A15" i="30"/>
  <c r="B15" i="30" s="1"/>
  <c r="A16" i="30"/>
  <c r="B16" i="30" s="1"/>
  <c r="A17" i="30"/>
  <c r="B17" i="30" s="1"/>
  <c r="A18" i="30"/>
  <c r="B18" i="30" s="1"/>
  <c r="A19" i="30"/>
  <c r="B19" i="30" s="1"/>
  <c r="A20" i="30"/>
  <c r="B20" i="30" s="1"/>
  <c r="A21" i="30"/>
  <c r="B21" i="30" s="1"/>
  <c r="A22" i="30"/>
  <c r="B22" i="30" s="1"/>
  <c r="A23" i="30"/>
  <c r="B23" i="30" s="1"/>
  <c r="A24" i="30"/>
  <c r="B24" i="30" s="1"/>
  <c r="A25" i="30"/>
  <c r="B25" i="30" s="1"/>
  <c r="A26" i="30"/>
  <c r="B26" i="30" s="1"/>
  <c r="A27" i="30"/>
  <c r="B27" i="30" s="1"/>
  <c r="A28" i="30"/>
  <c r="B28" i="30" s="1"/>
  <c r="A29" i="30"/>
  <c r="B29" i="30" s="1"/>
  <c r="A30" i="30"/>
  <c r="B30" i="30" s="1"/>
  <c r="A31" i="30"/>
  <c r="B31" i="30" s="1"/>
  <c r="A32" i="30"/>
  <c r="B32" i="30" s="1"/>
  <c r="A33" i="30"/>
  <c r="B33" i="30" s="1"/>
  <c r="A34" i="30"/>
  <c r="B34" i="30" s="1"/>
  <c r="A35" i="30"/>
  <c r="B35" i="30" s="1"/>
  <c r="A36" i="30"/>
  <c r="B36" i="30" s="1"/>
  <c r="A37" i="30"/>
  <c r="B37" i="30" s="1"/>
  <c r="A38" i="30"/>
  <c r="B38" i="30" s="1"/>
  <c r="A39" i="30"/>
  <c r="B39" i="30" s="1"/>
  <c r="A40" i="30"/>
  <c r="B40" i="30" s="1"/>
  <c r="A41" i="30"/>
  <c r="B41" i="30" s="1"/>
  <c r="A42" i="30"/>
  <c r="B42" i="30" s="1"/>
  <c r="A43" i="30"/>
  <c r="B43" i="30" s="1"/>
  <c r="A44" i="30"/>
  <c r="B44" i="30" s="1"/>
  <c r="A45" i="30"/>
  <c r="B45" i="30" s="1"/>
  <c r="A46" i="30"/>
  <c r="B46" i="30" s="1"/>
  <c r="A47" i="30"/>
  <c r="B47" i="30" s="1"/>
  <c r="A48" i="30"/>
  <c r="B48" i="30" s="1"/>
  <c r="A49" i="30"/>
  <c r="B49" i="30" s="1"/>
  <c r="A50" i="30"/>
  <c r="B50" i="30" s="1"/>
  <c r="A51" i="30"/>
  <c r="B51" i="30" s="1"/>
  <c r="A52" i="30"/>
  <c r="B52" i="30" s="1"/>
  <c r="A53" i="30"/>
  <c r="B53" i="30" s="1"/>
  <c r="A54" i="30"/>
  <c r="B54" i="30" s="1"/>
  <c r="A55" i="30"/>
  <c r="B55" i="30" s="1"/>
  <c r="A56" i="30"/>
  <c r="B56" i="30" s="1"/>
  <c r="A57" i="30"/>
  <c r="B57" i="30" s="1"/>
  <c r="A58" i="30"/>
  <c r="B58" i="30" s="1"/>
  <c r="A59" i="30"/>
  <c r="B59" i="30" s="1"/>
  <c r="A60" i="30"/>
  <c r="B60" i="30" s="1"/>
  <c r="A61" i="30"/>
  <c r="B61" i="30" s="1"/>
  <c r="A62" i="30"/>
  <c r="B62" i="30" s="1"/>
  <c r="A63" i="30"/>
  <c r="B63" i="30" s="1"/>
  <c r="A64" i="30"/>
  <c r="B64" i="30" s="1"/>
  <c r="A65" i="30"/>
  <c r="B65" i="30" s="1"/>
  <c r="A66" i="30"/>
  <c r="B66" i="30" s="1"/>
  <c r="A67" i="30"/>
  <c r="B67" i="30" s="1"/>
  <c r="A68" i="30"/>
  <c r="B68" i="30" s="1"/>
  <c r="A69" i="30"/>
  <c r="B69" i="30" s="1"/>
  <c r="A70" i="30"/>
  <c r="B70" i="30" s="1"/>
  <c r="A71" i="30"/>
  <c r="B71" i="30" s="1"/>
  <c r="A72" i="30"/>
  <c r="B72" i="30" s="1"/>
  <c r="A73" i="30"/>
  <c r="B73" i="30" s="1"/>
  <c r="A74" i="30"/>
  <c r="B74" i="30" s="1"/>
  <c r="A75" i="30"/>
  <c r="B75" i="30" s="1"/>
  <c r="A76" i="30"/>
  <c r="B76" i="30" s="1"/>
  <c r="A77" i="30"/>
  <c r="B77" i="30" s="1"/>
  <c r="A78" i="30"/>
  <c r="B78" i="30" s="1"/>
  <c r="A79" i="30"/>
  <c r="B79" i="30" s="1"/>
  <c r="A80" i="30"/>
  <c r="B80" i="30" s="1"/>
  <c r="A81" i="30"/>
  <c r="B81" i="30" s="1"/>
  <c r="A82" i="30"/>
  <c r="B82" i="30" s="1"/>
  <c r="A83" i="30"/>
  <c r="B83" i="30" s="1"/>
  <c r="A84" i="30"/>
  <c r="B84" i="30" s="1"/>
  <c r="A85" i="30"/>
  <c r="B85" i="30" s="1"/>
  <c r="A86" i="30"/>
  <c r="B86" i="30" s="1"/>
  <c r="A87" i="30"/>
  <c r="B87" i="30" s="1"/>
  <c r="A88" i="30"/>
  <c r="B88" i="30" s="1"/>
  <c r="A89" i="30"/>
  <c r="B89" i="30" s="1"/>
  <c r="A90" i="30"/>
  <c r="B90" i="30" s="1"/>
  <c r="A91" i="30"/>
  <c r="B91" i="30" s="1"/>
  <c r="A92" i="30"/>
  <c r="B92" i="30" s="1"/>
  <c r="A93" i="30"/>
  <c r="B93" i="30" s="1"/>
  <c r="A94" i="30"/>
  <c r="B94" i="30" s="1"/>
  <c r="A95" i="30"/>
  <c r="B95" i="30" s="1"/>
  <c r="A96" i="30"/>
  <c r="B96" i="30" s="1"/>
  <c r="A97" i="30"/>
  <c r="B97" i="30" s="1"/>
  <c r="A98" i="30"/>
  <c r="B98" i="30" s="1"/>
  <c r="A99" i="30"/>
  <c r="B99" i="30" s="1"/>
  <c r="A100" i="30"/>
  <c r="B100" i="30" s="1"/>
  <c r="A101" i="30"/>
  <c r="B101" i="30" s="1"/>
  <c r="A102" i="30"/>
  <c r="B102" i="30" s="1"/>
  <c r="A103" i="30"/>
  <c r="B103" i="30" s="1"/>
  <c r="A104" i="30"/>
  <c r="B104" i="30" s="1"/>
  <c r="A105" i="30"/>
  <c r="B105" i="30" s="1"/>
  <c r="A106" i="30"/>
  <c r="B106" i="30" s="1"/>
  <c r="A107" i="30"/>
  <c r="B107" i="30" s="1"/>
  <c r="A108" i="30"/>
  <c r="B108" i="30" s="1"/>
  <c r="A109" i="30"/>
  <c r="B109" i="30" s="1"/>
  <c r="A110" i="30"/>
  <c r="B110" i="30" s="1"/>
  <c r="A111" i="30"/>
  <c r="B111" i="30" s="1"/>
  <c r="A112" i="30"/>
  <c r="B112" i="30" s="1"/>
  <c r="A113" i="30"/>
  <c r="B113" i="30" s="1"/>
  <c r="A114" i="30"/>
  <c r="B114" i="30" s="1"/>
  <c r="A115" i="30"/>
  <c r="B115" i="30" s="1"/>
  <c r="A116" i="30"/>
  <c r="B116" i="30" s="1"/>
  <c r="A117" i="30"/>
  <c r="B117" i="30" s="1"/>
  <c r="A118" i="30"/>
  <c r="B118" i="30" s="1"/>
  <c r="A119" i="30"/>
  <c r="B119" i="30" s="1"/>
  <c r="A120" i="30"/>
  <c r="B120" i="30" s="1"/>
  <c r="A121" i="30"/>
  <c r="B121" i="30" s="1"/>
  <c r="A122" i="30"/>
  <c r="B122" i="30" s="1"/>
  <c r="A123" i="30"/>
  <c r="B123" i="30" s="1"/>
  <c r="A124" i="30"/>
  <c r="B124" i="30" s="1"/>
  <c r="A125" i="30"/>
  <c r="B125" i="30" s="1"/>
  <c r="A126" i="30"/>
  <c r="B126" i="30" s="1"/>
  <c r="A127" i="30"/>
  <c r="B127" i="30" s="1"/>
  <c r="A128" i="30"/>
  <c r="B128" i="30" s="1"/>
  <c r="A129" i="30"/>
  <c r="B129" i="30" s="1"/>
  <c r="A130" i="30"/>
  <c r="B130" i="30" s="1"/>
  <c r="A131" i="30"/>
  <c r="B131" i="30" s="1"/>
  <c r="A132" i="30"/>
  <c r="B132" i="30" s="1"/>
  <c r="A133" i="30"/>
  <c r="B133" i="30" s="1"/>
  <c r="A134" i="30"/>
  <c r="B134" i="30" s="1"/>
  <c r="A135" i="30"/>
  <c r="B135" i="30" s="1"/>
  <c r="A136" i="30"/>
  <c r="B136" i="30" s="1"/>
  <c r="A137" i="30"/>
  <c r="B137" i="30" s="1"/>
  <c r="A138" i="30"/>
  <c r="B138" i="30" s="1"/>
  <c r="A139" i="30"/>
  <c r="B139" i="30" s="1"/>
  <c r="A140" i="30"/>
  <c r="B140" i="30" s="1"/>
  <c r="A141" i="30"/>
  <c r="B141" i="30" s="1"/>
  <c r="A142" i="30"/>
  <c r="B142" i="30" s="1"/>
  <c r="A143" i="30"/>
  <c r="B143" i="30" s="1"/>
  <c r="A144" i="30"/>
  <c r="B144" i="30" s="1"/>
  <c r="A145" i="30"/>
  <c r="B145" i="30" s="1"/>
  <c r="A146" i="30"/>
  <c r="B146" i="30" s="1"/>
  <c r="A147" i="30"/>
  <c r="B147" i="30" s="1"/>
  <c r="A148" i="30"/>
  <c r="B148" i="30" s="1"/>
  <c r="A149" i="30"/>
  <c r="B149" i="30" s="1"/>
  <c r="A150" i="30"/>
  <c r="B150" i="30" s="1"/>
  <c r="A151" i="30"/>
  <c r="B151" i="30" s="1"/>
  <c r="A152" i="30"/>
  <c r="B152" i="30" s="1"/>
  <c r="A153" i="30"/>
  <c r="B153" i="30" s="1"/>
  <c r="A154" i="30"/>
  <c r="B154" i="30" s="1"/>
  <c r="A155" i="30"/>
  <c r="B155" i="30" s="1"/>
  <c r="A156" i="30"/>
  <c r="B156" i="30" s="1"/>
  <c r="A157" i="30"/>
  <c r="B157" i="30" s="1"/>
  <c r="A158" i="30"/>
  <c r="B158" i="30" s="1"/>
  <c r="A159" i="30"/>
  <c r="B159" i="30" s="1"/>
  <c r="A160" i="30"/>
  <c r="B160" i="30" s="1"/>
  <c r="A161" i="30"/>
  <c r="B161" i="30" s="1"/>
  <c r="A162" i="30"/>
  <c r="B162" i="30" s="1"/>
  <c r="A163" i="30"/>
  <c r="B163" i="30" s="1"/>
  <c r="A164" i="30"/>
  <c r="B164" i="30" s="1"/>
  <c r="A165" i="30"/>
  <c r="B165" i="30" s="1"/>
  <c r="A166" i="30"/>
  <c r="B166" i="30" s="1"/>
  <c r="A167" i="30"/>
  <c r="B167" i="30" s="1"/>
  <c r="A168" i="30"/>
  <c r="B168" i="30" s="1"/>
  <c r="A169" i="30"/>
  <c r="B169" i="30" s="1"/>
  <c r="A170" i="30"/>
  <c r="B170" i="30" s="1"/>
  <c r="A171" i="30"/>
  <c r="B171" i="30" s="1"/>
  <c r="A172" i="30"/>
  <c r="B172" i="30" s="1"/>
  <c r="A173" i="30"/>
  <c r="B173" i="30" s="1"/>
  <c r="A174" i="30"/>
  <c r="B174" i="30" s="1"/>
  <c r="A175" i="30"/>
  <c r="B175" i="30" s="1"/>
  <c r="A176" i="30"/>
  <c r="B176" i="30" s="1"/>
  <c r="A177" i="30"/>
  <c r="B177" i="30" s="1"/>
  <c r="A178" i="30"/>
  <c r="B178" i="30" s="1"/>
  <c r="A179" i="30"/>
  <c r="B179" i="30" s="1"/>
  <c r="A180" i="30"/>
  <c r="B180" i="30" s="1"/>
  <c r="A181" i="30"/>
  <c r="B181" i="30" s="1"/>
  <c r="A182" i="30"/>
  <c r="B182" i="30" s="1"/>
  <c r="A183" i="30"/>
  <c r="B183" i="30" s="1"/>
  <c r="A184" i="30"/>
  <c r="B184" i="30" s="1"/>
  <c r="A185" i="30"/>
  <c r="B185" i="30" s="1"/>
  <c r="A186" i="30"/>
  <c r="B186" i="30" s="1"/>
  <c r="A187" i="30"/>
  <c r="B187" i="30" s="1"/>
  <c r="A188" i="30"/>
  <c r="B188" i="30" s="1"/>
  <c r="A189" i="30"/>
  <c r="B189" i="30" s="1"/>
  <c r="A190" i="30"/>
  <c r="B190" i="30" s="1"/>
  <c r="A191" i="30"/>
  <c r="B191" i="30" s="1"/>
  <c r="A192" i="30"/>
  <c r="B192" i="30" s="1"/>
  <c r="A193" i="30"/>
  <c r="B193" i="30" s="1"/>
  <c r="A194" i="30"/>
  <c r="B194" i="30" s="1"/>
  <c r="A195" i="30"/>
  <c r="B195" i="30" s="1"/>
  <c r="A196" i="30"/>
  <c r="B196" i="30" s="1"/>
  <c r="A197" i="30"/>
  <c r="B197" i="30" s="1"/>
  <c r="A198" i="30"/>
  <c r="B198" i="30" s="1"/>
  <c r="A199" i="30"/>
  <c r="B199" i="30" s="1"/>
  <c r="A200" i="30"/>
  <c r="B200" i="30" s="1"/>
  <c r="A201" i="30"/>
  <c r="B201" i="30" s="1"/>
  <c r="A202" i="30"/>
  <c r="B202" i="30" s="1"/>
  <c r="A203" i="30"/>
  <c r="B203" i="30" s="1"/>
  <c r="A204" i="30"/>
  <c r="B204" i="30" s="1"/>
  <c r="A205" i="30"/>
  <c r="B205" i="30" s="1"/>
  <c r="A206" i="30"/>
  <c r="B206" i="30" s="1"/>
  <c r="A207" i="30"/>
  <c r="B207" i="30" s="1"/>
  <c r="A208" i="30"/>
  <c r="B208" i="30" s="1"/>
  <c r="A209" i="30"/>
  <c r="B209" i="30" s="1"/>
  <c r="A210" i="30"/>
  <c r="B210" i="30" s="1"/>
  <c r="A211" i="30"/>
  <c r="B211" i="30" s="1"/>
  <c r="A212" i="30"/>
  <c r="B212" i="30" s="1"/>
  <c r="A213" i="30"/>
  <c r="B213" i="30" s="1"/>
  <c r="A214" i="30"/>
  <c r="B214" i="30" s="1"/>
  <c r="A215" i="30"/>
  <c r="B215" i="30" s="1"/>
  <c r="A216" i="30"/>
  <c r="B216" i="30" s="1"/>
  <c r="A217" i="30"/>
  <c r="B217" i="30" s="1"/>
  <c r="A218" i="30"/>
  <c r="B218" i="30" s="1"/>
  <c r="A219" i="30"/>
  <c r="B219" i="30" s="1"/>
  <c r="A220" i="30"/>
  <c r="B220" i="30" s="1"/>
  <c r="A221" i="30"/>
  <c r="B221" i="30" s="1"/>
  <c r="A222" i="30"/>
  <c r="B222" i="30" s="1"/>
  <c r="A223" i="30"/>
  <c r="B223" i="30" s="1"/>
  <c r="A224" i="30"/>
  <c r="B224" i="30" s="1"/>
  <c r="A225" i="30"/>
  <c r="B225" i="30" s="1"/>
  <c r="A226" i="30"/>
  <c r="B226" i="30" s="1"/>
  <c r="A227" i="30"/>
  <c r="B227" i="30" s="1"/>
  <c r="A228" i="30"/>
  <c r="B228" i="30" s="1"/>
  <c r="A229" i="30"/>
  <c r="B229" i="30" s="1"/>
  <c r="A230" i="30"/>
  <c r="B230" i="30" s="1"/>
  <c r="A231" i="30"/>
  <c r="B231" i="30" s="1"/>
  <c r="A232" i="30"/>
  <c r="B232" i="30" s="1"/>
  <c r="A233" i="30"/>
  <c r="B233" i="30" s="1"/>
  <c r="A234" i="30"/>
  <c r="B234" i="30" s="1"/>
  <c r="A235" i="30"/>
  <c r="B235" i="30" s="1"/>
  <c r="A236" i="30"/>
  <c r="B236" i="30" s="1"/>
  <c r="A237" i="30"/>
  <c r="B237" i="30" s="1"/>
  <c r="A238" i="30"/>
  <c r="B238" i="30" s="1"/>
  <c r="A239" i="30"/>
  <c r="B239" i="30" s="1"/>
  <c r="A240" i="30"/>
  <c r="B240" i="30" s="1"/>
  <c r="A241" i="30"/>
  <c r="B241" i="30" s="1"/>
  <c r="A242" i="30"/>
  <c r="B242" i="30" s="1"/>
  <c r="A243" i="30"/>
  <c r="B243" i="30" s="1"/>
  <c r="A244" i="30"/>
  <c r="B244" i="30" s="1"/>
  <c r="A245" i="30"/>
  <c r="B245" i="30" s="1"/>
  <c r="A246" i="30"/>
  <c r="B246" i="30" s="1"/>
  <c r="A247" i="30"/>
  <c r="B247" i="30" s="1"/>
  <c r="A248" i="30"/>
  <c r="B248" i="30" s="1"/>
  <c r="A249" i="30"/>
  <c r="B249" i="30" s="1"/>
  <c r="A250" i="30"/>
  <c r="B250" i="30" s="1"/>
  <c r="A251" i="30"/>
  <c r="B251" i="30" s="1"/>
  <c r="A252" i="30"/>
  <c r="B252" i="30" s="1"/>
  <c r="A253" i="30"/>
  <c r="B253" i="30" s="1"/>
  <c r="A254" i="30"/>
  <c r="B254" i="30" s="1"/>
  <c r="A255" i="30"/>
  <c r="B255" i="30" s="1"/>
  <c r="A256" i="30"/>
  <c r="B256" i="30" s="1"/>
  <c r="A257" i="30"/>
  <c r="B257" i="30" s="1"/>
  <c r="A258" i="30"/>
  <c r="B258" i="30" s="1"/>
  <c r="A259" i="30"/>
  <c r="B259" i="30" s="1"/>
  <c r="A260" i="30"/>
  <c r="B260" i="30" s="1"/>
  <c r="A261" i="30"/>
  <c r="B261" i="30" s="1"/>
  <c r="A262" i="30"/>
  <c r="B262" i="30" s="1"/>
  <c r="A263" i="30"/>
  <c r="B263" i="30" s="1"/>
  <c r="A264" i="30"/>
  <c r="B264" i="30" s="1"/>
  <c r="A265" i="30"/>
  <c r="B265" i="30" s="1"/>
  <c r="A266" i="30"/>
  <c r="B266" i="30" s="1"/>
  <c r="A267" i="30"/>
  <c r="B267" i="30" s="1"/>
  <c r="A268" i="30"/>
  <c r="B268" i="30" s="1"/>
  <c r="A269" i="30"/>
  <c r="B269" i="30" s="1"/>
  <c r="A270" i="30"/>
  <c r="B270" i="30" s="1"/>
  <c r="A271" i="30"/>
  <c r="B271" i="30" s="1"/>
  <c r="A272" i="30"/>
  <c r="B272" i="30" s="1"/>
  <c r="A273" i="30"/>
  <c r="B273" i="30" s="1"/>
  <c r="A274" i="30"/>
  <c r="B274" i="30" s="1"/>
  <c r="A275" i="30"/>
  <c r="B275" i="30" s="1"/>
  <c r="A276" i="30"/>
  <c r="B276" i="30" s="1"/>
  <c r="A277" i="30"/>
  <c r="B277" i="30" s="1"/>
  <c r="A278" i="30"/>
  <c r="B278" i="30" s="1"/>
  <c r="A279" i="30"/>
  <c r="B279" i="30" s="1"/>
  <c r="A280" i="30"/>
  <c r="B280" i="30" s="1"/>
  <c r="A281" i="30"/>
  <c r="B281" i="30" s="1"/>
  <c r="A282" i="30"/>
  <c r="B282" i="30" s="1"/>
  <c r="A283" i="30"/>
  <c r="B283" i="30" s="1"/>
  <c r="A284" i="30"/>
  <c r="B284" i="30" s="1"/>
  <c r="A285" i="30"/>
  <c r="B285" i="30" s="1"/>
  <c r="A286" i="30"/>
  <c r="B286" i="30" s="1"/>
  <c r="A287" i="30"/>
  <c r="B287" i="30" s="1"/>
  <c r="A288" i="30"/>
  <c r="B288" i="30" s="1"/>
  <c r="A289" i="30"/>
  <c r="B289" i="30" s="1"/>
  <c r="A290" i="30"/>
  <c r="B290" i="30" s="1"/>
  <c r="A291" i="30"/>
  <c r="B291" i="30" s="1"/>
  <c r="A292" i="30"/>
  <c r="B292" i="30" s="1"/>
  <c r="A293" i="30"/>
  <c r="B293" i="30" s="1"/>
  <c r="A294" i="30"/>
  <c r="B294" i="30" s="1"/>
  <c r="A295" i="30"/>
  <c r="B295" i="30" s="1"/>
  <c r="A296" i="30"/>
  <c r="B296" i="30" s="1"/>
  <c r="A297" i="30"/>
  <c r="B297" i="30" s="1"/>
  <c r="A298" i="30"/>
  <c r="B298" i="30" s="1"/>
  <c r="A299" i="30"/>
  <c r="B299" i="30" s="1"/>
  <c r="A300" i="30"/>
  <c r="B300" i="30" s="1"/>
  <c r="A301" i="30"/>
  <c r="B301" i="30" s="1"/>
  <c r="A302" i="30"/>
  <c r="B302" i="30" s="1"/>
  <c r="A303" i="30"/>
  <c r="B303" i="30" s="1"/>
  <c r="A304" i="30"/>
  <c r="B304" i="30" s="1"/>
  <c r="A305" i="30"/>
  <c r="B305" i="30" s="1"/>
  <c r="A306" i="30"/>
  <c r="B306" i="30" s="1"/>
  <c r="A307" i="30"/>
  <c r="B307" i="30" s="1"/>
  <c r="A308" i="30"/>
  <c r="B308" i="30" s="1"/>
  <c r="A309" i="30"/>
  <c r="B309" i="30" s="1"/>
  <c r="A310" i="30"/>
  <c r="B310" i="30" s="1"/>
  <c r="A311" i="30"/>
  <c r="B311" i="30" s="1"/>
  <c r="A312" i="30"/>
  <c r="B312" i="30" s="1"/>
  <c r="A313" i="30"/>
  <c r="B313" i="30" s="1"/>
  <c r="A314" i="30"/>
  <c r="B314" i="30" s="1"/>
  <c r="A315" i="30"/>
  <c r="B315" i="30" s="1"/>
  <c r="A316" i="30"/>
  <c r="B316" i="30" s="1"/>
  <c r="A317" i="30"/>
  <c r="B317" i="30" s="1"/>
  <c r="A318" i="30"/>
  <c r="B318" i="30" s="1"/>
  <c r="A319" i="30"/>
  <c r="B319" i="30" s="1"/>
  <c r="A320" i="30"/>
  <c r="B320" i="30" s="1"/>
  <c r="A321" i="30"/>
  <c r="B321" i="30" s="1"/>
  <c r="A322" i="30"/>
  <c r="B322" i="30" s="1"/>
  <c r="A323" i="30"/>
  <c r="B323" i="30" s="1"/>
  <c r="A324" i="30"/>
  <c r="B324" i="30" s="1"/>
  <c r="A325" i="30"/>
  <c r="B325" i="30" s="1"/>
  <c r="A326" i="30"/>
  <c r="B326" i="30" s="1"/>
  <c r="A327" i="30"/>
  <c r="B327" i="30" s="1"/>
  <c r="A328" i="30"/>
  <c r="B328" i="30" s="1"/>
  <c r="A329" i="30"/>
  <c r="B329" i="30" s="1"/>
  <c r="A330" i="30"/>
  <c r="B330" i="30" s="1"/>
  <c r="A331" i="30"/>
  <c r="B331" i="30" s="1"/>
  <c r="A332" i="30"/>
  <c r="B332" i="30" s="1"/>
  <c r="A333" i="30"/>
  <c r="B333" i="30" s="1"/>
  <c r="A334" i="30"/>
  <c r="B334" i="30" s="1"/>
  <c r="A335" i="30"/>
  <c r="B335" i="30" s="1"/>
  <c r="A336" i="30"/>
  <c r="B336" i="30" s="1"/>
  <c r="A337" i="30"/>
  <c r="B337" i="30" s="1"/>
  <c r="A338" i="30"/>
  <c r="B338" i="30" s="1"/>
  <c r="A339" i="30"/>
  <c r="B339" i="30" s="1"/>
  <c r="A340" i="30"/>
  <c r="B340" i="30" s="1"/>
  <c r="A341" i="30"/>
  <c r="B341" i="30" s="1"/>
  <c r="A342" i="30"/>
  <c r="B342" i="30" s="1"/>
  <c r="A343" i="30"/>
  <c r="B343" i="30" s="1"/>
  <c r="A344" i="30"/>
  <c r="B344" i="30" s="1"/>
  <c r="A345" i="30"/>
  <c r="B345" i="30" s="1"/>
  <c r="A346" i="30"/>
  <c r="B346" i="30" s="1"/>
  <c r="A347" i="30"/>
  <c r="B347" i="30" s="1"/>
  <c r="A348" i="30"/>
  <c r="B348" i="30" s="1"/>
  <c r="A349" i="30"/>
  <c r="B349" i="30" s="1"/>
  <c r="A350" i="30"/>
  <c r="B350" i="30" s="1"/>
  <c r="A351" i="30"/>
  <c r="B351" i="30" s="1"/>
  <c r="A352" i="30"/>
  <c r="B352" i="30" s="1"/>
  <c r="A353" i="30"/>
  <c r="B353" i="30" s="1"/>
  <c r="A354" i="30"/>
  <c r="B354" i="30" s="1"/>
  <c r="A355" i="30"/>
  <c r="B355" i="30" s="1"/>
  <c r="A356" i="30"/>
  <c r="B356" i="30" s="1"/>
  <c r="A357" i="30"/>
  <c r="B357" i="30" s="1"/>
  <c r="A358" i="30"/>
  <c r="B358" i="30" s="1"/>
  <c r="A359" i="30"/>
  <c r="B359" i="30" s="1"/>
  <c r="A360" i="30"/>
  <c r="B360" i="30" s="1"/>
  <c r="A361" i="30"/>
  <c r="B361" i="30" s="1"/>
  <c r="A362" i="30"/>
  <c r="B362" i="30" s="1"/>
  <c r="A363" i="30"/>
  <c r="B363" i="30" s="1"/>
  <c r="A364" i="30"/>
  <c r="B364" i="30" s="1"/>
  <c r="A365" i="30"/>
  <c r="B365" i="30" s="1"/>
  <c r="A366" i="30"/>
  <c r="B366" i="30" s="1"/>
  <c r="A367" i="30"/>
  <c r="B367" i="30" s="1"/>
  <c r="A368" i="30"/>
  <c r="B368" i="30" s="1"/>
  <c r="A369" i="30"/>
  <c r="B369" i="30" s="1"/>
  <c r="A370" i="30"/>
  <c r="B370" i="30" s="1"/>
  <c r="A371" i="30"/>
  <c r="B371" i="30" s="1"/>
  <c r="A372" i="30"/>
  <c r="B372" i="30" s="1"/>
  <c r="A373" i="30"/>
  <c r="B373" i="30" s="1"/>
  <c r="A374" i="30"/>
  <c r="B374" i="30" s="1"/>
  <c r="A375" i="30"/>
  <c r="B375" i="30" s="1"/>
  <c r="A376" i="30"/>
  <c r="B376" i="30" s="1"/>
  <c r="A377" i="30"/>
  <c r="B377" i="30" s="1"/>
  <c r="A378" i="30"/>
  <c r="B378" i="30" s="1"/>
  <c r="A379" i="30"/>
  <c r="B379" i="30" s="1"/>
  <c r="A380" i="30"/>
  <c r="B380" i="30" s="1"/>
  <c r="A381" i="30"/>
  <c r="B381" i="30" s="1"/>
  <c r="A382" i="30"/>
  <c r="B382" i="30" s="1"/>
  <c r="A383" i="30"/>
  <c r="B383" i="30" s="1"/>
  <c r="A384" i="30"/>
  <c r="B384" i="30" s="1"/>
  <c r="A385" i="30"/>
  <c r="B385" i="30" s="1"/>
  <c r="A386" i="30"/>
  <c r="B386" i="30" s="1"/>
  <c r="A387" i="30"/>
  <c r="B387" i="30" s="1"/>
  <c r="A388" i="30"/>
  <c r="B388" i="30" s="1"/>
  <c r="A389" i="30"/>
  <c r="B389" i="30" s="1"/>
  <c r="A390" i="30"/>
  <c r="B390" i="30" s="1"/>
  <c r="A391" i="30"/>
  <c r="B391" i="30" s="1"/>
  <c r="A392" i="30"/>
  <c r="B392" i="30" s="1"/>
  <c r="A393" i="30"/>
  <c r="B393" i="30" s="1"/>
  <c r="A394" i="30"/>
  <c r="B394" i="30" s="1"/>
  <c r="A395" i="30"/>
  <c r="B395" i="30" s="1"/>
  <c r="A396" i="30"/>
  <c r="B396" i="30" s="1"/>
  <c r="A397" i="30"/>
  <c r="B397" i="30" s="1"/>
  <c r="A398" i="30"/>
  <c r="B398" i="30" s="1"/>
  <c r="A399" i="30"/>
  <c r="B399" i="30" s="1"/>
  <c r="A400" i="30"/>
  <c r="B400" i="30" s="1"/>
  <c r="A401" i="30"/>
  <c r="B401" i="30" s="1"/>
  <c r="A402" i="30"/>
  <c r="B402" i="30" s="1"/>
  <c r="A403" i="30"/>
  <c r="B403" i="30" s="1"/>
  <c r="A404" i="30"/>
  <c r="B404" i="30" s="1"/>
  <c r="A405" i="30"/>
  <c r="B405" i="30" s="1"/>
  <c r="A406" i="30"/>
  <c r="B406" i="30" s="1"/>
  <c r="A407" i="30"/>
  <c r="B407" i="30" s="1"/>
  <c r="A408" i="30"/>
  <c r="B408" i="30" s="1"/>
  <c r="A409" i="30"/>
  <c r="B409" i="30" s="1"/>
  <c r="A410" i="30"/>
  <c r="B410" i="30" s="1"/>
  <c r="A411" i="30"/>
  <c r="B411" i="30" s="1"/>
  <c r="A412" i="30"/>
  <c r="B412" i="30" s="1"/>
  <c r="A413" i="30"/>
  <c r="B413" i="30" s="1"/>
  <c r="A414" i="30"/>
  <c r="B414" i="30" s="1"/>
  <c r="A415" i="30"/>
  <c r="B415" i="30" s="1"/>
  <c r="A416" i="30"/>
  <c r="B416" i="30" s="1"/>
  <c r="A417" i="30"/>
  <c r="B417" i="30" s="1"/>
  <c r="A418" i="30"/>
  <c r="B418" i="30" s="1"/>
  <c r="A419" i="30"/>
  <c r="B419" i="30" s="1"/>
  <c r="A420" i="30"/>
  <c r="B420" i="30" s="1"/>
  <c r="A421" i="30"/>
  <c r="B421" i="30" s="1"/>
  <c r="A422" i="30"/>
  <c r="B422" i="30" s="1"/>
  <c r="A423" i="30"/>
  <c r="B423" i="30" s="1"/>
  <c r="A424" i="30"/>
  <c r="B424" i="30" s="1"/>
  <c r="A425" i="30"/>
  <c r="B425" i="30" s="1"/>
  <c r="A426" i="30"/>
  <c r="B426" i="30" s="1"/>
  <c r="A427" i="30"/>
  <c r="B427" i="30" s="1"/>
  <c r="A428" i="30"/>
  <c r="B428" i="30" s="1"/>
  <c r="A429" i="30"/>
  <c r="B429" i="30" s="1"/>
  <c r="A430" i="30"/>
  <c r="B430" i="30" s="1"/>
  <c r="A431" i="30"/>
  <c r="B431" i="30" s="1"/>
  <c r="A432" i="30"/>
  <c r="B432" i="30" s="1"/>
  <c r="A433" i="30"/>
  <c r="B433" i="30" s="1"/>
  <c r="A434" i="30"/>
  <c r="B434" i="30" s="1"/>
  <c r="A435" i="30"/>
  <c r="B435" i="30" s="1"/>
  <c r="A436" i="30"/>
  <c r="B436" i="30" s="1"/>
  <c r="A437" i="30"/>
  <c r="B437" i="30" s="1"/>
  <c r="A438" i="30"/>
  <c r="B438" i="30" s="1"/>
  <c r="A439" i="30"/>
  <c r="B439" i="30" s="1"/>
  <c r="A440" i="30"/>
  <c r="B440" i="30" s="1"/>
  <c r="A441" i="30"/>
  <c r="B441" i="30" s="1"/>
  <c r="A442" i="30"/>
  <c r="B442" i="30" s="1"/>
  <c r="A443" i="30"/>
  <c r="B443" i="30" s="1"/>
  <c r="A444" i="30"/>
  <c r="B444" i="30" s="1"/>
  <c r="A445" i="30"/>
  <c r="B445" i="30" s="1"/>
  <c r="A446" i="30"/>
  <c r="B446" i="30" s="1"/>
  <c r="A447" i="30"/>
  <c r="B447" i="30" s="1"/>
  <c r="A448" i="30"/>
  <c r="B448" i="30" s="1"/>
  <c r="A449" i="30"/>
  <c r="B449" i="30" s="1"/>
  <c r="A450" i="30"/>
  <c r="B450" i="30" s="1"/>
  <c r="A451" i="30"/>
  <c r="B451" i="30" s="1"/>
  <c r="A452" i="30"/>
  <c r="B452" i="30" s="1"/>
  <c r="A453" i="30"/>
  <c r="B453" i="30" s="1"/>
  <c r="A454" i="30"/>
  <c r="B454" i="30" s="1"/>
  <c r="A455" i="30"/>
  <c r="B455" i="30" s="1"/>
  <c r="A456" i="30"/>
  <c r="B456" i="30" s="1"/>
  <c r="A457" i="30"/>
  <c r="B457" i="30" s="1"/>
  <c r="A458" i="30"/>
  <c r="B458" i="30" s="1"/>
  <c r="A459" i="30"/>
  <c r="B459" i="30" s="1"/>
  <c r="A460" i="30"/>
  <c r="B460" i="30" s="1"/>
  <c r="A461" i="30"/>
  <c r="B461" i="30" s="1"/>
  <c r="A462" i="30"/>
  <c r="B462" i="30" s="1"/>
  <c r="A463" i="30"/>
  <c r="B463" i="30" s="1"/>
  <c r="A464" i="30"/>
  <c r="B464" i="30" s="1"/>
  <c r="A465" i="30"/>
  <c r="B465" i="30" s="1"/>
  <c r="A466" i="30"/>
  <c r="B466" i="30" s="1"/>
  <c r="A467" i="30"/>
  <c r="B467" i="30" s="1"/>
  <c r="A468" i="30"/>
  <c r="B468" i="30" s="1"/>
  <c r="A469" i="30"/>
  <c r="B469" i="30" s="1"/>
  <c r="A470" i="30"/>
  <c r="B470" i="30" s="1"/>
  <c r="A471" i="30"/>
  <c r="B471" i="30" s="1"/>
  <c r="A472" i="30"/>
  <c r="B472" i="30" s="1"/>
  <c r="A473" i="30"/>
  <c r="B473" i="30" s="1"/>
  <c r="A474" i="30"/>
  <c r="B474" i="30" s="1"/>
  <c r="A475" i="30"/>
  <c r="B475" i="30" s="1"/>
  <c r="A476" i="30"/>
  <c r="B476" i="30" s="1"/>
  <c r="A477" i="30"/>
  <c r="B477" i="30" s="1"/>
  <c r="A478" i="30"/>
  <c r="B478" i="30" s="1"/>
  <c r="A479" i="30"/>
  <c r="B479" i="30" s="1"/>
  <c r="A480" i="30"/>
  <c r="B480" i="30" s="1"/>
  <c r="A481" i="30"/>
  <c r="B481" i="30" s="1"/>
  <c r="A482" i="30"/>
  <c r="B482" i="30" s="1"/>
  <c r="A483" i="30"/>
  <c r="B483" i="30" s="1"/>
  <c r="A484" i="30"/>
  <c r="B484" i="30" s="1"/>
  <c r="A485" i="30"/>
  <c r="B485" i="30" s="1"/>
  <c r="A486" i="30"/>
  <c r="B486" i="30" s="1"/>
  <c r="A487" i="30"/>
  <c r="B487" i="30" s="1"/>
  <c r="A488" i="30"/>
  <c r="B488" i="30" s="1"/>
  <c r="A489" i="30"/>
  <c r="B489" i="30" s="1"/>
  <c r="A490" i="30"/>
  <c r="B490" i="30" s="1"/>
  <c r="A491" i="30"/>
  <c r="B491" i="30" s="1"/>
  <c r="A492" i="30"/>
  <c r="B492" i="30" s="1"/>
  <c r="A493" i="30"/>
  <c r="B493" i="30" s="1"/>
  <c r="A494" i="30"/>
  <c r="B494" i="30" s="1"/>
  <c r="A495" i="30"/>
  <c r="B495" i="30" s="1"/>
  <c r="A496" i="30"/>
  <c r="B496" i="30" s="1"/>
  <c r="A497" i="30"/>
  <c r="B497" i="30" s="1"/>
  <c r="A498" i="30"/>
  <c r="B498" i="30" s="1"/>
  <c r="A499" i="30"/>
  <c r="B499" i="30" s="1"/>
  <c r="A500" i="30"/>
  <c r="B500" i="30" s="1"/>
  <c r="A501" i="30"/>
  <c r="B501" i="30" s="1"/>
  <c r="A502" i="30"/>
  <c r="B502" i="30" s="1"/>
  <c r="A503" i="30"/>
  <c r="B503" i="30" s="1"/>
  <c r="A504" i="30"/>
  <c r="B504" i="30" s="1"/>
  <c r="A505" i="30"/>
  <c r="B505" i="30" s="1"/>
  <c r="A506" i="30"/>
  <c r="B506" i="30" s="1"/>
  <c r="A507" i="30"/>
  <c r="B507" i="30" s="1"/>
  <c r="A508" i="30"/>
  <c r="B508" i="30" s="1"/>
  <c r="A509" i="30"/>
  <c r="B509" i="30" s="1"/>
  <c r="A510" i="30"/>
  <c r="B510" i="30" s="1"/>
  <c r="A511" i="30"/>
  <c r="B511" i="30" s="1"/>
  <c r="A512" i="30"/>
  <c r="B512" i="30" s="1"/>
  <c r="A513" i="30"/>
  <c r="B513" i="30" s="1"/>
  <c r="A514" i="30"/>
  <c r="B514" i="30" s="1"/>
  <c r="A515" i="30"/>
  <c r="B515" i="30" s="1"/>
  <c r="A516" i="30"/>
  <c r="B516" i="30" s="1"/>
  <c r="A517" i="30"/>
  <c r="B517" i="30" s="1"/>
  <c r="A518" i="30"/>
  <c r="B518" i="30" s="1"/>
  <c r="A519" i="30"/>
  <c r="B519" i="30" s="1"/>
  <c r="A520" i="30"/>
  <c r="B520" i="30" s="1"/>
  <c r="A521" i="30"/>
  <c r="B521" i="30" s="1"/>
  <c r="A522" i="30"/>
  <c r="B522" i="30" s="1"/>
  <c r="A523" i="30"/>
  <c r="B523" i="30" s="1"/>
  <c r="A524" i="30"/>
  <c r="B524" i="30" s="1"/>
  <c r="A525" i="30"/>
  <c r="B525" i="30" s="1"/>
  <c r="A526" i="30"/>
  <c r="B526" i="30" s="1"/>
  <c r="A527" i="30"/>
  <c r="B527" i="30" s="1"/>
  <c r="A528" i="30"/>
  <c r="B528" i="30" s="1"/>
  <c r="A529" i="30"/>
  <c r="B529" i="30" s="1"/>
  <c r="A530" i="30"/>
  <c r="B530" i="30" s="1"/>
  <c r="A531" i="30"/>
  <c r="B531" i="30" s="1"/>
  <c r="A532" i="30"/>
  <c r="B532" i="30" s="1"/>
  <c r="A533" i="30"/>
  <c r="B533" i="30" s="1"/>
  <c r="A534" i="30"/>
  <c r="B534" i="30" s="1"/>
  <c r="A535" i="30"/>
  <c r="B535" i="30" s="1"/>
  <c r="A536" i="30"/>
  <c r="B536" i="30" s="1"/>
  <c r="A537" i="30"/>
  <c r="B537" i="30" s="1"/>
  <c r="A538" i="30"/>
  <c r="B538" i="30" s="1"/>
  <c r="A539" i="30"/>
  <c r="B539" i="30" s="1"/>
  <c r="A540" i="30"/>
  <c r="B540" i="30" s="1"/>
  <c r="A541" i="30"/>
  <c r="B541" i="30" s="1"/>
  <c r="A542" i="30"/>
  <c r="B542" i="30" s="1"/>
  <c r="A543" i="30"/>
  <c r="B543" i="30" s="1"/>
  <c r="A544" i="30"/>
  <c r="B544" i="30" s="1"/>
  <c r="A545" i="30"/>
  <c r="B545" i="30" s="1"/>
  <c r="A546" i="30"/>
  <c r="B546" i="30" s="1"/>
  <c r="A547" i="30"/>
  <c r="B547" i="30" s="1"/>
  <c r="A548" i="30"/>
  <c r="B548" i="30" s="1"/>
  <c r="A549" i="30"/>
  <c r="B549" i="30" s="1"/>
  <c r="A550" i="30"/>
  <c r="B550" i="30" s="1"/>
  <c r="A551" i="30"/>
  <c r="B551" i="30" s="1"/>
  <c r="A552" i="30"/>
  <c r="B552" i="30" s="1"/>
  <c r="A553" i="30"/>
  <c r="B553" i="30" s="1"/>
  <c r="A554" i="30"/>
  <c r="B554" i="30" s="1"/>
  <c r="A555" i="30"/>
  <c r="B555" i="30" s="1"/>
  <c r="A556" i="30"/>
  <c r="B556" i="30" s="1"/>
  <c r="A557" i="30"/>
  <c r="B557" i="30" s="1"/>
  <c r="A558" i="30"/>
  <c r="B558" i="30" s="1"/>
  <c r="A559" i="30"/>
  <c r="B559" i="30" s="1"/>
  <c r="A560" i="30"/>
  <c r="B560" i="30" s="1"/>
  <c r="A561" i="30"/>
  <c r="B561" i="30" s="1"/>
  <c r="A562" i="30"/>
  <c r="B562" i="30" s="1"/>
  <c r="A563" i="30"/>
  <c r="B563" i="30" s="1"/>
  <c r="A564" i="30"/>
  <c r="B564" i="30" s="1"/>
  <c r="A565" i="30"/>
  <c r="B565" i="30" s="1"/>
  <c r="A566" i="30"/>
  <c r="B566" i="30" s="1"/>
  <c r="A567" i="30"/>
  <c r="B567" i="30" s="1"/>
  <c r="A568" i="30"/>
  <c r="B568" i="30" s="1"/>
  <c r="A569" i="30"/>
  <c r="B569" i="30" s="1"/>
  <c r="A570" i="30"/>
  <c r="B570" i="30" s="1"/>
  <c r="A571" i="30"/>
  <c r="B571" i="30" s="1"/>
  <c r="A572" i="30"/>
  <c r="B572" i="30" s="1"/>
  <c r="A573" i="30"/>
  <c r="B573" i="30" s="1"/>
  <c r="A574" i="30"/>
  <c r="B574" i="30" s="1"/>
  <c r="A575" i="30"/>
  <c r="B575" i="30" s="1"/>
  <c r="A576" i="30"/>
  <c r="B576" i="30" s="1"/>
  <c r="A577" i="30"/>
  <c r="B577" i="30" s="1"/>
  <c r="A578" i="30"/>
  <c r="B578" i="30" s="1"/>
  <c r="A579" i="30"/>
  <c r="B579" i="30" s="1"/>
  <c r="A580" i="30"/>
  <c r="B580" i="30" s="1"/>
  <c r="A581" i="30"/>
  <c r="B581" i="30" s="1"/>
  <c r="A582" i="30"/>
  <c r="B582" i="30" s="1"/>
  <c r="A583" i="30"/>
  <c r="B583" i="30" s="1"/>
  <c r="A584" i="30"/>
  <c r="B584" i="30" s="1"/>
  <c r="A585" i="30"/>
  <c r="B585" i="30" s="1"/>
  <c r="A586" i="30"/>
  <c r="B586" i="30" s="1"/>
  <c r="A587" i="30"/>
  <c r="B587" i="30" s="1"/>
  <c r="A588" i="30"/>
  <c r="B588" i="30" s="1"/>
  <c r="A589" i="30"/>
  <c r="B589" i="30" s="1"/>
  <c r="A590" i="30"/>
  <c r="B590" i="30" s="1"/>
  <c r="A591" i="30"/>
  <c r="B591" i="30" s="1"/>
  <c r="A592" i="30"/>
  <c r="B592" i="30" s="1"/>
  <c r="A593" i="30"/>
  <c r="B593" i="30" s="1"/>
  <c r="A594" i="30"/>
  <c r="B594" i="30" s="1"/>
  <c r="A595" i="30"/>
  <c r="B595" i="30" s="1"/>
  <c r="A596" i="30"/>
  <c r="B596" i="30" s="1"/>
  <c r="A597" i="30"/>
  <c r="B597" i="30" s="1"/>
  <c r="A598" i="30"/>
  <c r="B598" i="30" s="1"/>
  <c r="A599" i="30"/>
  <c r="B599" i="30" s="1"/>
  <c r="A600" i="30"/>
  <c r="B600" i="30" s="1"/>
  <c r="A601" i="30"/>
  <c r="B601" i="30" s="1"/>
  <c r="A602" i="30"/>
  <c r="B602" i="30" s="1"/>
  <c r="A603" i="30"/>
  <c r="B603" i="30" s="1"/>
  <c r="A604" i="30"/>
  <c r="B604" i="30" s="1"/>
  <c r="A605" i="30"/>
  <c r="B605" i="30" s="1"/>
  <c r="A606" i="30"/>
  <c r="B606" i="30" s="1"/>
  <c r="A607" i="30"/>
  <c r="B607" i="30" s="1"/>
  <c r="A608" i="30"/>
  <c r="B608" i="30" s="1"/>
  <c r="A609" i="30"/>
  <c r="B609" i="30" s="1"/>
  <c r="A610" i="30"/>
  <c r="B610" i="30" s="1"/>
  <c r="A611" i="30"/>
  <c r="B611" i="30" s="1"/>
  <c r="A612" i="30"/>
  <c r="B612" i="30" s="1"/>
  <c r="A613" i="30"/>
  <c r="B613" i="30" s="1"/>
  <c r="A614" i="30"/>
  <c r="B614" i="30" s="1"/>
  <c r="A615" i="30"/>
  <c r="B615" i="30" s="1"/>
  <c r="A616" i="30"/>
  <c r="B616" i="30" s="1"/>
  <c r="A617" i="30"/>
  <c r="B617" i="30" s="1"/>
  <c r="A618" i="30"/>
  <c r="B618" i="30" s="1"/>
  <c r="A619" i="30"/>
  <c r="B619" i="30" s="1"/>
  <c r="A620" i="30"/>
  <c r="B620" i="30" s="1"/>
  <c r="A621" i="30"/>
  <c r="B621" i="30" s="1"/>
  <c r="A622" i="30"/>
  <c r="B622" i="30" s="1"/>
  <c r="A623" i="30"/>
  <c r="B623" i="30" s="1"/>
  <c r="A624" i="30"/>
  <c r="B624" i="30" s="1"/>
  <c r="A625" i="30"/>
  <c r="B625" i="30" s="1"/>
  <c r="A626" i="30"/>
  <c r="B626" i="30" s="1"/>
  <c r="A627" i="30"/>
  <c r="B627" i="30" s="1"/>
  <c r="A628" i="30"/>
  <c r="B628" i="30" s="1"/>
  <c r="A629" i="30"/>
  <c r="B629" i="30" s="1"/>
  <c r="A630" i="30"/>
  <c r="B630" i="30" s="1"/>
  <c r="A631" i="30"/>
  <c r="B631" i="30" s="1"/>
  <c r="A632" i="30"/>
  <c r="B632" i="30" s="1"/>
  <c r="A633" i="30"/>
  <c r="B633" i="30" s="1"/>
  <c r="A634" i="30"/>
  <c r="B634" i="30" s="1"/>
  <c r="A635" i="30"/>
  <c r="B635" i="30" s="1"/>
  <c r="A636" i="30"/>
  <c r="B636" i="30" s="1"/>
  <c r="A637" i="30"/>
  <c r="B637" i="30" s="1"/>
  <c r="A638" i="30"/>
  <c r="B638" i="30" s="1"/>
  <c r="A639" i="30"/>
  <c r="B639" i="30" s="1"/>
  <c r="A640" i="30"/>
  <c r="B640" i="30" s="1"/>
  <c r="A641" i="30"/>
  <c r="B641" i="30" s="1"/>
  <c r="A642" i="30"/>
  <c r="B642" i="30" s="1"/>
  <c r="A643" i="30"/>
  <c r="B643" i="30" s="1"/>
  <c r="A644" i="30"/>
  <c r="B644" i="30" s="1"/>
  <c r="A645" i="30"/>
  <c r="B645" i="30" s="1"/>
  <c r="A646" i="30"/>
  <c r="B646" i="30" s="1"/>
  <c r="A647" i="30"/>
  <c r="B647" i="30" s="1"/>
  <c r="A648" i="30"/>
  <c r="B648" i="30" s="1"/>
  <c r="A649" i="30"/>
  <c r="B649" i="30" s="1"/>
  <c r="A650" i="30"/>
  <c r="B650" i="30" s="1"/>
  <c r="A651" i="30"/>
  <c r="B651" i="30" s="1"/>
  <c r="A652" i="30"/>
  <c r="B652" i="30" s="1"/>
  <c r="A653" i="30"/>
  <c r="B653" i="30" s="1"/>
  <c r="A654" i="30"/>
  <c r="B654" i="30" s="1"/>
  <c r="A655" i="30"/>
  <c r="B655" i="30" s="1"/>
  <c r="A656" i="30"/>
  <c r="B656" i="30" s="1"/>
  <c r="A657" i="30"/>
  <c r="B657" i="30" s="1"/>
  <c r="A658" i="30"/>
  <c r="B658" i="30" s="1"/>
  <c r="A659" i="30"/>
  <c r="B659" i="30" s="1"/>
  <c r="A660" i="30"/>
  <c r="B660" i="30" s="1"/>
  <c r="A661" i="30"/>
  <c r="B661" i="30" s="1"/>
  <c r="A662" i="30"/>
  <c r="B662" i="30" s="1"/>
  <c r="A663" i="30"/>
  <c r="B663" i="30" s="1"/>
  <c r="A664" i="30"/>
  <c r="B664" i="30" s="1"/>
  <c r="A665" i="30"/>
  <c r="B665" i="30" s="1"/>
  <c r="A666" i="30"/>
  <c r="B666" i="30" s="1"/>
  <c r="A667" i="30"/>
  <c r="B667" i="30" s="1"/>
  <c r="A668" i="30"/>
  <c r="B668" i="30" s="1"/>
  <c r="A669" i="30"/>
  <c r="B669" i="30" s="1"/>
  <c r="A670" i="30"/>
  <c r="B670" i="30" s="1"/>
  <c r="A671" i="30"/>
  <c r="B671" i="30" s="1"/>
  <c r="A672" i="30"/>
  <c r="B672" i="30" s="1"/>
  <c r="A673" i="30"/>
  <c r="B673" i="30" s="1"/>
  <c r="A674" i="30"/>
  <c r="B674" i="30" s="1"/>
  <c r="A675" i="30"/>
  <c r="B675" i="30" s="1"/>
  <c r="A676" i="30"/>
  <c r="B676" i="30" s="1"/>
  <c r="A677" i="30"/>
  <c r="B677" i="30" s="1"/>
  <c r="A678" i="30"/>
  <c r="B678" i="30" s="1"/>
  <c r="A679" i="30"/>
  <c r="B679" i="30" s="1"/>
  <c r="A680" i="30"/>
  <c r="B680" i="30" s="1"/>
  <c r="A681" i="30"/>
  <c r="B681" i="30" s="1"/>
  <c r="A682" i="30"/>
  <c r="B682" i="30" s="1"/>
  <c r="A683" i="30"/>
  <c r="B683" i="30" s="1"/>
  <c r="A684" i="30"/>
  <c r="B684" i="30" s="1"/>
  <c r="A685" i="30"/>
  <c r="B685" i="30" s="1"/>
  <c r="A686" i="30"/>
  <c r="B686" i="30" s="1"/>
  <c r="A687" i="30"/>
  <c r="B687" i="30" s="1"/>
  <c r="A688" i="30"/>
  <c r="B688" i="30" s="1"/>
  <c r="A689" i="30"/>
  <c r="B689" i="30" s="1"/>
  <c r="A690" i="30"/>
  <c r="B690" i="30" s="1"/>
  <c r="A691" i="30"/>
  <c r="B691" i="30" s="1"/>
  <c r="A692" i="30"/>
  <c r="B692" i="30" s="1"/>
  <c r="A693" i="30"/>
  <c r="B693" i="30" s="1"/>
  <c r="A694" i="30"/>
  <c r="B694" i="30" s="1"/>
  <c r="A695" i="30"/>
  <c r="B695" i="30" s="1"/>
  <c r="A696" i="30"/>
  <c r="B696" i="30" s="1"/>
  <c r="A697" i="30"/>
  <c r="B697" i="30" s="1"/>
  <c r="A698" i="30"/>
  <c r="B698" i="30" s="1"/>
  <c r="A699" i="30"/>
  <c r="B699" i="30" s="1"/>
  <c r="A700" i="30"/>
  <c r="B700" i="30" s="1"/>
  <c r="A701" i="30"/>
  <c r="B701" i="30" s="1"/>
  <c r="A702" i="30"/>
  <c r="B702" i="30" s="1"/>
  <c r="A703" i="30"/>
  <c r="B703" i="30" s="1"/>
  <c r="A704" i="30"/>
  <c r="B704" i="30" s="1"/>
  <c r="A705" i="30"/>
  <c r="B705" i="30" s="1"/>
  <c r="A706" i="30"/>
  <c r="B706" i="30" s="1"/>
  <c r="A707" i="30"/>
  <c r="B707" i="30" s="1"/>
  <c r="A708" i="30"/>
  <c r="B708" i="30" s="1"/>
  <c r="A709" i="30"/>
  <c r="B709" i="30" s="1"/>
  <c r="A710" i="30"/>
  <c r="B710" i="30" s="1"/>
  <c r="A711" i="30"/>
  <c r="B711" i="30" s="1"/>
  <c r="A712" i="30"/>
  <c r="B712" i="30" s="1"/>
  <c r="A713" i="30"/>
  <c r="B713" i="30" s="1"/>
  <c r="A714" i="30"/>
  <c r="B714" i="30" s="1"/>
  <c r="A715" i="30"/>
  <c r="B715" i="30" s="1"/>
  <c r="A716" i="30"/>
  <c r="B716" i="30" s="1"/>
  <c r="A717" i="30"/>
  <c r="B717" i="30" s="1"/>
  <c r="A718" i="30"/>
  <c r="B718" i="30" s="1"/>
  <c r="A719" i="30"/>
  <c r="B719" i="30" s="1"/>
  <c r="A720" i="30"/>
  <c r="B720" i="30" s="1"/>
  <c r="A721" i="30"/>
  <c r="B721" i="30" s="1"/>
  <c r="A722" i="30"/>
  <c r="B722" i="30" s="1"/>
  <c r="A723" i="30"/>
  <c r="B723" i="30" s="1"/>
  <c r="A724" i="30"/>
  <c r="B724" i="30" s="1"/>
  <c r="A725" i="30"/>
  <c r="B725" i="30" s="1"/>
  <c r="A726" i="30"/>
  <c r="B726" i="30" s="1"/>
  <c r="A727" i="30"/>
  <c r="B727" i="30" s="1"/>
  <c r="A728" i="30"/>
  <c r="B728" i="30" s="1"/>
  <c r="A729" i="30"/>
  <c r="B729" i="30" s="1"/>
  <c r="A730" i="30"/>
  <c r="B730" i="30" s="1"/>
  <c r="A731" i="30"/>
  <c r="B731" i="30" s="1"/>
  <c r="A732" i="30"/>
  <c r="B732" i="30" s="1"/>
  <c r="A733" i="30"/>
  <c r="B733" i="30" s="1"/>
  <c r="A734" i="30"/>
  <c r="B734" i="30" s="1"/>
  <c r="A735" i="30"/>
  <c r="B735" i="30" s="1"/>
  <c r="A736" i="30"/>
  <c r="B736" i="30" s="1"/>
  <c r="A737" i="30"/>
  <c r="B737" i="30" s="1"/>
  <c r="A738" i="30"/>
  <c r="B738" i="30" s="1"/>
  <c r="A739" i="30"/>
  <c r="B739" i="30" s="1"/>
  <c r="A740" i="30"/>
  <c r="B740" i="30" s="1"/>
  <c r="A741" i="30"/>
  <c r="B741" i="30" s="1"/>
  <c r="A742" i="30"/>
  <c r="B742" i="30" s="1"/>
  <c r="A743" i="30"/>
  <c r="B743" i="30" s="1"/>
  <c r="A744" i="30"/>
  <c r="B744" i="30" s="1"/>
  <c r="A745" i="30"/>
  <c r="B745" i="30" s="1"/>
  <c r="A746" i="30"/>
  <c r="B746" i="30" s="1"/>
  <c r="A747" i="30"/>
  <c r="B747" i="30" s="1"/>
  <c r="A748" i="30"/>
  <c r="B748" i="30" s="1"/>
  <c r="A749" i="30"/>
  <c r="B749" i="30" s="1"/>
  <c r="A750" i="30"/>
  <c r="B750" i="30" s="1"/>
  <c r="A751" i="30"/>
  <c r="B751" i="30" s="1"/>
  <c r="A752" i="30"/>
  <c r="B752" i="30" s="1"/>
  <c r="A753" i="30"/>
  <c r="B753" i="30" s="1"/>
  <c r="A754" i="30"/>
  <c r="B754" i="30" s="1"/>
  <c r="A755" i="30"/>
  <c r="B755" i="30" s="1"/>
  <c r="A756" i="30"/>
  <c r="B756" i="30" s="1"/>
  <c r="A757" i="30"/>
  <c r="B757" i="30" s="1"/>
  <c r="A758" i="30"/>
  <c r="B758" i="30" s="1"/>
  <c r="A759" i="30"/>
  <c r="B759" i="30" s="1"/>
  <c r="A760" i="30"/>
  <c r="B760" i="30" s="1"/>
  <c r="A761" i="30"/>
  <c r="B761" i="30" s="1"/>
  <c r="A762" i="30"/>
  <c r="B762" i="30" s="1"/>
  <c r="A763" i="30"/>
  <c r="B763" i="30" s="1"/>
  <c r="A764" i="30"/>
  <c r="B764" i="30" s="1"/>
  <c r="A765" i="30"/>
  <c r="B765" i="30" s="1"/>
  <c r="A766" i="30"/>
  <c r="B766" i="30" s="1"/>
  <c r="A767" i="30"/>
  <c r="B767" i="30" s="1"/>
  <c r="A768" i="30"/>
  <c r="B768" i="30" s="1"/>
  <c r="A769" i="30"/>
  <c r="B769" i="30" s="1"/>
  <c r="A770" i="30"/>
  <c r="B770" i="30" s="1"/>
  <c r="A771" i="30"/>
  <c r="B771" i="30" s="1"/>
  <c r="A772" i="30"/>
  <c r="B772" i="30" s="1"/>
  <c r="A773" i="30"/>
  <c r="B773" i="30" s="1"/>
  <c r="A774" i="30"/>
  <c r="B774" i="30" s="1"/>
  <c r="A775" i="30"/>
  <c r="B775" i="30" s="1"/>
  <c r="A776" i="30"/>
  <c r="B776" i="30" s="1"/>
  <c r="A777" i="30"/>
  <c r="B777" i="30" s="1"/>
  <c r="A778" i="30"/>
  <c r="B778" i="30" s="1"/>
  <c r="A779" i="30"/>
  <c r="B779" i="30" s="1"/>
  <c r="A780" i="30"/>
  <c r="B780" i="30" s="1"/>
  <c r="A781" i="30"/>
  <c r="B781" i="30" s="1"/>
  <c r="A782" i="30"/>
  <c r="B782" i="30" s="1"/>
  <c r="A783" i="30"/>
  <c r="B783" i="30" s="1"/>
  <c r="A784" i="30"/>
  <c r="B784" i="30" s="1"/>
  <c r="A785" i="30"/>
  <c r="B785" i="30" s="1"/>
  <c r="A786" i="30"/>
  <c r="B786" i="30" s="1"/>
  <c r="A787" i="30"/>
  <c r="B787" i="30" s="1"/>
  <c r="A788" i="30"/>
  <c r="B788" i="30" s="1"/>
  <c r="A789" i="30"/>
  <c r="B789" i="30" s="1"/>
  <c r="A2040" i="30"/>
  <c r="B2040" i="30" s="1"/>
  <c r="A2041" i="30"/>
  <c r="B2041" i="30" s="1"/>
  <c r="A2042" i="30"/>
  <c r="B2042" i="30" s="1"/>
  <c r="A2043" i="30"/>
  <c r="B2043" i="30" s="1"/>
  <c r="A2044" i="30"/>
  <c r="B2044" i="30" s="1"/>
  <c r="A2045" i="30"/>
  <c r="B2045" i="30" s="1"/>
  <c r="A2046" i="30"/>
  <c r="B2046" i="30" s="1"/>
  <c r="A2047" i="30"/>
  <c r="B2047" i="30" s="1"/>
  <c r="A2048" i="30"/>
  <c r="B2048" i="30" s="1"/>
  <c r="A2049" i="30"/>
  <c r="B2049" i="30" s="1"/>
  <c r="A2050" i="30"/>
  <c r="B2050" i="30" s="1"/>
  <c r="A7" i="30"/>
  <c r="B7" i="30" s="1"/>
  <c r="A8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21" i="37"/>
  <c r="A22" i="37"/>
  <c r="A23" i="37"/>
  <c r="A24" i="37"/>
  <c r="A25" i="37"/>
  <c r="A26" i="37"/>
  <c r="A27" i="37"/>
  <c r="A28" i="37"/>
  <c r="A29" i="37"/>
  <c r="A30" i="37"/>
  <c r="A31" i="37"/>
  <c r="A32" i="37"/>
  <c r="A33" i="37"/>
  <c r="A34" i="37"/>
  <c r="A35" i="37"/>
  <c r="A36" i="37"/>
  <c r="A37" i="37"/>
  <c r="A38" i="37"/>
  <c r="A39" i="37"/>
  <c r="A40" i="37"/>
  <c r="A41" i="37"/>
  <c r="A42" i="37"/>
  <c r="A43" i="37"/>
  <c r="A44" i="37"/>
  <c r="A45" i="37"/>
  <c r="A46" i="37"/>
  <c r="A47" i="37"/>
  <c r="A48" i="37"/>
  <c r="A49" i="37"/>
  <c r="A50" i="37"/>
  <c r="A51" i="37"/>
  <c r="A52" i="37"/>
  <c r="A53" i="37"/>
  <c r="A54" i="37"/>
  <c r="A55" i="37"/>
  <c r="A56" i="37"/>
  <c r="A57" i="37"/>
  <c r="A58" i="37"/>
  <c r="A59" i="37"/>
  <c r="A60" i="37"/>
  <c r="A61" i="37"/>
  <c r="A62" i="37"/>
  <c r="A63" i="37"/>
  <c r="A64" i="37"/>
  <c r="A65" i="37"/>
  <c r="A66" i="37"/>
  <c r="A67" i="37"/>
  <c r="A68" i="37"/>
  <c r="A69" i="37"/>
  <c r="A70" i="37"/>
  <c r="A71" i="37"/>
  <c r="A72" i="37"/>
  <c r="A73" i="37"/>
  <c r="A74" i="37"/>
  <c r="A75" i="37"/>
  <c r="A76" i="37"/>
  <c r="A77" i="37"/>
  <c r="A78" i="37"/>
  <c r="A79" i="37"/>
  <c r="A80" i="37"/>
  <c r="A81" i="37"/>
  <c r="A82" i="37"/>
  <c r="A83" i="37"/>
  <c r="A84" i="37"/>
  <c r="A85" i="37"/>
  <c r="A86" i="37"/>
  <c r="A87" i="37"/>
  <c r="A88" i="37"/>
  <c r="A89" i="37"/>
  <c r="A90" i="37"/>
  <c r="A91" i="37"/>
  <c r="A92" i="37"/>
  <c r="A93" i="37"/>
  <c r="A94" i="37"/>
  <c r="A95" i="37"/>
  <c r="A96" i="37"/>
  <c r="A97" i="37"/>
  <c r="A98" i="37"/>
  <c r="A99" i="37"/>
  <c r="A100" i="37"/>
  <c r="A101" i="37"/>
  <c r="A102" i="37"/>
  <c r="A103" i="37"/>
  <c r="A104" i="37"/>
  <c r="A105" i="37"/>
  <c r="A106" i="37"/>
  <c r="A107" i="37"/>
  <c r="A108" i="37"/>
  <c r="A109" i="37"/>
  <c r="A110" i="37"/>
  <c r="A111" i="37"/>
  <c r="A112" i="37"/>
  <c r="A113" i="37"/>
  <c r="A114" i="37"/>
  <c r="A115" i="37"/>
  <c r="A116" i="37"/>
  <c r="A117" i="37"/>
  <c r="A118" i="37"/>
  <c r="A119" i="37"/>
  <c r="A120" i="37"/>
  <c r="A121" i="37"/>
  <c r="A122" i="37"/>
  <c r="A123" i="37"/>
  <c r="A124" i="37"/>
  <c r="A125" i="37"/>
  <c r="A126" i="37"/>
  <c r="A127" i="37"/>
  <c r="A128" i="37"/>
  <c r="A129" i="37"/>
  <c r="A130" i="37"/>
  <c r="A131" i="37"/>
  <c r="A132" i="37"/>
  <c r="A133" i="37"/>
  <c r="A134" i="37"/>
  <c r="A135" i="37"/>
  <c r="A136" i="37"/>
  <c r="A137" i="37"/>
  <c r="A138" i="37"/>
  <c r="A139" i="37"/>
  <c r="A140" i="37"/>
  <c r="A141" i="37"/>
  <c r="A142" i="37"/>
  <c r="A143" i="37"/>
  <c r="A144" i="37"/>
  <c r="A145" i="37"/>
  <c r="A146" i="37"/>
  <c r="A147" i="37"/>
  <c r="A148" i="37"/>
  <c r="A149" i="37"/>
  <c r="A150" i="37"/>
  <c r="A151" i="37"/>
  <c r="A152" i="37"/>
  <c r="A153" i="37"/>
  <c r="A154" i="37"/>
  <c r="A155" i="37"/>
  <c r="A156" i="37"/>
  <c r="A157" i="37"/>
  <c r="A158" i="37"/>
  <c r="A159" i="37"/>
  <c r="A160" i="37"/>
  <c r="A161" i="37"/>
  <c r="A162" i="37"/>
  <c r="A163" i="37"/>
  <c r="A164" i="37"/>
  <c r="A165" i="37"/>
  <c r="A166" i="37"/>
  <c r="A167" i="37"/>
  <c r="A168" i="37"/>
  <c r="A169" i="37"/>
  <c r="A170" i="37"/>
  <c r="A171" i="37"/>
  <c r="A172" i="37"/>
  <c r="A173" i="37"/>
  <c r="A174" i="37"/>
  <c r="A175" i="37"/>
  <c r="A176" i="37"/>
  <c r="A177" i="37"/>
  <c r="A178" i="37"/>
  <c r="A179" i="37"/>
  <c r="A180" i="37"/>
  <c r="A181" i="37"/>
  <c r="A182" i="37"/>
  <c r="A183" i="37"/>
  <c r="A184" i="37"/>
  <c r="A185" i="37"/>
  <c r="A186" i="37"/>
  <c r="A187" i="37"/>
  <c r="A188" i="37"/>
  <c r="A189" i="37"/>
  <c r="A190" i="37"/>
  <c r="A191" i="37"/>
  <c r="A192" i="37"/>
  <c r="A193" i="37"/>
  <c r="A194" i="37"/>
  <c r="A195" i="37"/>
  <c r="A196" i="37"/>
  <c r="A197" i="37"/>
  <c r="A198" i="37"/>
  <c r="A199" i="37"/>
  <c r="A200" i="37"/>
  <c r="A201" i="37"/>
  <c r="A202" i="37"/>
  <c r="A203" i="37"/>
  <c r="A204" i="37"/>
  <c r="A205" i="37"/>
  <c r="A206" i="37"/>
  <c r="A207" i="37"/>
  <c r="A208" i="37"/>
  <c r="A209" i="37"/>
  <c r="A210" i="37"/>
  <c r="A211" i="37"/>
  <c r="A212" i="37"/>
  <c r="A213" i="37"/>
  <c r="A214" i="37"/>
  <c r="A215" i="37"/>
  <c r="A216" i="37"/>
  <c r="A217" i="37"/>
  <c r="A218" i="37"/>
  <c r="A219" i="37"/>
  <c r="A220" i="37"/>
  <c r="A221" i="37"/>
  <c r="A222" i="37"/>
  <c r="A223" i="37"/>
  <c r="A224" i="37"/>
  <c r="A225" i="37"/>
  <c r="A226" i="37"/>
  <c r="A227" i="37"/>
  <c r="A228" i="37"/>
  <c r="A229" i="37"/>
  <c r="A230" i="37"/>
  <c r="A231" i="37"/>
  <c r="A232" i="37"/>
  <c r="A233" i="37"/>
  <c r="A234" i="37"/>
  <c r="A235" i="37"/>
  <c r="A236" i="37"/>
  <c r="A237" i="37"/>
  <c r="A238" i="37"/>
  <c r="A239" i="37"/>
  <c r="A240" i="37"/>
  <c r="A241" i="37"/>
  <c r="A242" i="37"/>
  <c r="A243" i="37"/>
  <c r="A244" i="37"/>
  <c r="A245" i="37"/>
  <c r="A246" i="37"/>
  <c r="A247" i="37"/>
  <c r="A248" i="37"/>
  <c r="A249" i="37"/>
  <c r="A250" i="37"/>
  <c r="A251" i="37"/>
  <c r="A252" i="37"/>
  <c r="A253" i="37"/>
  <c r="A254" i="37"/>
  <c r="A255" i="37"/>
  <c r="A256" i="37"/>
  <c r="A257" i="37"/>
  <c r="A258" i="37"/>
  <c r="A259" i="37"/>
  <c r="A260" i="37"/>
  <c r="A261" i="37"/>
  <c r="A262" i="37"/>
  <c r="A263" i="37"/>
  <c r="A264" i="37"/>
  <c r="A265" i="37"/>
  <c r="A266" i="37"/>
  <c r="A267" i="37"/>
  <c r="A268" i="37"/>
  <c r="A269" i="37"/>
  <c r="A270" i="37"/>
  <c r="A271" i="37"/>
  <c r="A272" i="37"/>
  <c r="A273" i="37"/>
  <c r="A274" i="37"/>
  <c r="A275" i="37"/>
  <c r="A276" i="37"/>
  <c r="A277" i="37"/>
  <c r="A278" i="37"/>
  <c r="A279" i="37"/>
  <c r="A280" i="37"/>
  <c r="A281" i="37"/>
  <c r="A282" i="37"/>
  <c r="A283" i="37"/>
  <c r="A284" i="37"/>
  <c r="A285" i="37"/>
  <c r="A286" i="37"/>
  <c r="A287" i="37"/>
  <c r="A288" i="37"/>
  <c r="A289" i="37"/>
  <c r="A290" i="37"/>
  <c r="A291" i="37"/>
  <c r="A292" i="37"/>
  <c r="A293" i="37"/>
  <c r="A294" i="37"/>
  <c r="A295" i="37"/>
  <c r="A296" i="37"/>
  <c r="A297" i="37"/>
  <c r="A298" i="37"/>
  <c r="A299" i="37"/>
  <c r="A300" i="37"/>
  <c r="A301" i="37"/>
  <c r="A302" i="37"/>
  <c r="A303" i="37"/>
  <c r="A304" i="37"/>
  <c r="A305" i="37"/>
  <c r="A306" i="37"/>
  <c r="A307" i="37"/>
  <c r="A308" i="37"/>
  <c r="A309" i="37"/>
  <c r="A310" i="37"/>
  <c r="A311" i="37"/>
  <c r="A312" i="37"/>
  <c r="A313" i="37"/>
  <c r="A314" i="37"/>
  <c r="A315" i="37"/>
  <c r="A316" i="37"/>
  <c r="A317" i="37"/>
  <c r="A318" i="37"/>
  <c r="A319" i="37"/>
  <c r="A320" i="37"/>
  <c r="A321" i="37"/>
  <c r="A322" i="37"/>
  <c r="A323" i="37"/>
  <c r="A324" i="37"/>
  <c r="A325" i="37"/>
  <c r="A326" i="37"/>
  <c r="A327" i="37"/>
  <c r="A328" i="37"/>
  <c r="A329" i="37"/>
  <c r="A330" i="37"/>
  <c r="A331" i="37"/>
  <c r="A332" i="37"/>
  <c r="A333" i="37"/>
  <c r="A334" i="37"/>
  <c r="A335" i="37"/>
  <c r="A336" i="37"/>
  <c r="A337" i="37"/>
  <c r="A338" i="37"/>
  <c r="A339" i="37"/>
  <c r="A340" i="37"/>
  <c r="A341" i="37"/>
  <c r="A342" i="37"/>
  <c r="A343" i="37"/>
  <c r="A344" i="37"/>
  <c r="A345" i="37"/>
  <c r="A346" i="37"/>
  <c r="A347" i="37"/>
  <c r="A348" i="37"/>
  <c r="A349" i="37"/>
  <c r="A350" i="37"/>
  <c r="A351" i="37"/>
  <c r="A352" i="37"/>
  <c r="A353" i="37"/>
  <c r="A354" i="37"/>
  <c r="A355" i="37"/>
  <c r="A356" i="37"/>
  <c r="A357" i="37"/>
  <c r="A358" i="37"/>
  <c r="A359" i="37"/>
  <c r="A360" i="37"/>
  <c r="A361" i="37"/>
  <c r="A362" i="37"/>
  <c r="A363" i="37"/>
  <c r="A364" i="37"/>
  <c r="A365" i="37"/>
  <c r="A366" i="37"/>
  <c r="A367" i="37"/>
  <c r="A368" i="37"/>
  <c r="A369" i="37"/>
  <c r="A370" i="37"/>
  <c r="A371" i="37"/>
  <c r="A372" i="37"/>
  <c r="A373" i="37"/>
  <c r="A374" i="37"/>
  <c r="A375" i="37"/>
  <c r="A376" i="37"/>
  <c r="A377" i="37"/>
  <c r="A378" i="37"/>
  <c r="A379" i="37"/>
  <c r="A380" i="37"/>
  <c r="A381" i="37"/>
  <c r="A382" i="37"/>
  <c r="A383" i="37"/>
  <c r="A384" i="37"/>
  <c r="A385" i="37"/>
  <c r="A386" i="37"/>
  <c r="A387" i="37"/>
  <c r="A388" i="37"/>
  <c r="A389" i="37"/>
  <c r="A390" i="37"/>
  <c r="A391" i="37"/>
  <c r="A392" i="37"/>
  <c r="A393" i="37"/>
  <c r="A394" i="37"/>
  <c r="A395" i="37"/>
  <c r="A396" i="37"/>
  <c r="A397" i="37"/>
  <c r="A398" i="37"/>
  <c r="A399" i="37"/>
  <c r="A400" i="37"/>
  <c r="A401" i="37"/>
  <c r="A402" i="37"/>
  <c r="A403" i="37"/>
  <c r="A404" i="37"/>
  <c r="A405" i="37"/>
  <c r="A406" i="37"/>
  <c r="A407" i="37"/>
  <c r="A408" i="37"/>
  <c r="A409" i="37"/>
  <c r="A410" i="37"/>
  <c r="A411" i="37"/>
  <c r="A412" i="37"/>
  <c r="A413" i="37"/>
  <c r="A414" i="37"/>
  <c r="A415" i="37"/>
  <c r="A416" i="37"/>
  <c r="A417" i="37"/>
  <c r="A418" i="37"/>
  <c r="A419" i="37"/>
  <c r="A420" i="37"/>
  <c r="A421" i="37"/>
  <c r="A422" i="37"/>
  <c r="A423" i="37"/>
  <c r="A424" i="37"/>
  <c r="A425" i="37"/>
  <c r="A426" i="37"/>
  <c r="A427" i="37"/>
  <c r="A428" i="37"/>
  <c r="A429" i="37"/>
  <c r="A430" i="37"/>
  <c r="A431" i="37"/>
  <c r="A432" i="37"/>
  <c r="A433" i="37"/>
  <c r="A434" i="37"/>
  <c r="A435" i="37"/>
  <c r="A436" i="37"/>
  <c r="A437" i="37"/>
  <c r="A438" i="37"/>
  <c r="A439" i="37"/>
  <c r="A440" i="37"/>
  <c r="A441" i="37"/>
  <c r="A442" i="37"/>
  <c r="A443" i="37"/>
  <c r="A444" i="37"/>
  <c r="A445" i="37"/>
  <c r="A446" i="37"/>
  <c r="A447" i="37"/>
  <c r="A448" i="37"/>
  <c r="A449" i="37"/>
  <c r="A450" i="37"/>
  <c r="A451" i="37"/>
  <c r="A452" i="37"/>
  <c r="A453" i="37"/>
  <c r="A454" i="37"/>
  <c r="A455" i="37"/>
  <c r="A456" i="37"/>
  <c r="A457" i="37"/>
  <c r="A458" i="37"/>
  <c r="A459" i="37"/>
  <c r="A460" i="37"/>
  <c r="A461" i="37"/>
  <c r="A462" i="37"/>
  <c r="A463" i="37"/>
  <c r="A464" i="37"/>
  <c r="A465" i="37"/>
  <c r="A466" i="37"/>
  <c r="A467" i="37"/>
  <c r="A468" i="37"/>
  <c r="A469" i="37"/>
  <c r="A470" i="37"/>
  <c r="A471" i="37"/>
  <c r="A472" i="37"/>
  <c r="A473" i="37"/>
  <c r="A474" i="37"/>
  <c r="A475" i="37"/>
  <c r="A476" i="37"/>
  <c r="A477" i="37"/>
  <c r="A478" i="37"/>
  <c r="A479" i="37"/>
  <c r="A480" i="37"/>
  <c r="A481" i="37"/>
  <c r="A482" i="37"/>
  <c r="A483" i="37"/>
  <c r="A484" i="37"/>
  <c r="A485" i="37"/>
  <c r="A486" i="37"/>
  <c r="A487" i="37"/>
  <c r="A488" i="37"/>
  <c r="A489" i="37"/>
  <c r="A490" i="37"/>
  <c r="A491" i="37"/>
  <c r="A492" i="37"/>
  <c r="A493" i="37"/>
  <c r="A494" i="37"/>
  <c r="A495" i="37"/>
  <c r="A496" i="37"/>
  <c r="A497" i="37"/>
  <c r="A498" i="37"/>
  <c r="A499" i="37"/>
  <c r="A500" i="37"/>
  <c r="A501" i="37"/>
  <c r="A502" i="37"/>
  <c r="A503" i="37"/>
  <c r="A504" i="37"/>
  <c r="A505" i="37"/>
  <c r="A506" i="37"/>
  <c r="A507" i="37"/>
  <c r="A508" i="37"/>
  <c r="A509" i="37"/>
  <c r="A510" i="37"/>
  <c r="A511" i="37"/>
  <c r="A512" i="37"/>
  <c r="A513" i="37"/>
  <c r="A514" i="37"/>
  <c r="A515" i="37"/>
  <c r="A516" i="37"/>
  <c r="A517" i="37"/>
  <c r="A518" i="37"/>
  <c r="A519" i="37"/>
  <c r="A520" i="37"/>
  <c r="A521" i="37"/>
  <c r="A522" i="37"/>
  <c r="A523" i="37"/>
  <c r="A524" i="37"/>
  <c r="A525" i="37"/>
  <c r="A526" i="37"/>
  <c r="A527" i="37"/>
  <c r="A528" i="37"/>
  <c r="A529" i="37"/>
  <c r="A530" i="37"/>
  <c r="A531" i="37"/>
  <c r="A532" i="37"/>
  <c r="A533" i="37"/>
  <c r="A534" i="37"/>
  <c r="A535" i="37"/>
  <c r="A536" i="37"/>
  <c r="A537" i="37"/>
  <c r="A538" i="37"/>
  <c r="A539" i="37"/>
  <c r="A540" i="37"/>
  <c r="A541" i="37"/>
  <c r="A542" i="37"/>
  <c r="A543" i="37"/>
  <c r="A544" i="37"/>
  <c r="A545" i="37"/>
  <c r="A546" i="37"/>
  <c r="A547" i="37"/>
  <c r="A548" i="37"/>
  <c r="A549" i="37"/>
  <c r="A550" i="37"/>
  <c r="A551" i="37"/>
  <c r="A552" i="37"/>
  <c r="A553" i="37"/>
  <c r="A554" i="37"/>
  <c r="A555" i="37"/>
  <c r="A556" i="37"/>
  <c r="A557" i="37"/>
  <c r="A558" i="37"/>
  <c r="A559" i="37"/>
  <c r="A560" i="37"/>
  <c r="A561" i="37"/>
  <c r="A562" i="37"/>
  <c r="A563" i="37"/>
  <c r="A564" i="37"/>
  <c r="A565" i="37"/>
  <c r="A566" i="37"/>
  <c r="A567" i="37"/>
  <c r="A568" i="37"/>
  <c r="A569" i="37"/>
  <c r="A570" i="37"/>
  <c r="A571" i="37"/>
  <c r="A572" i="37"/>
  <c r="A573" i="37"/>
  <c r="A574" i="37"/>
  <c r="A575" i="37"/>
  <c r="A576" i="37"/>
  <c r="A577" i="37"/>
  <c r="A578" i="37"/>
  <c r="A579" i="37"/>
  <c r="A580" i="37"/>
  <c r="A581" i="37"/>
  <c r="A582" i="37"/>
  <c r="A583" i="37"/>
  <c r="A584" i="37"/>
  <c r="A585" i="37"/>
  <c r="A586" i="37"/>
  <c r="A587" i="37"/>
  <c r="A588" i="37"/>
  <c r="A589" i="37"/>
  <c r="A590" i="37"/>
  <c r="A591" i="37"/>
  <c r="A592" i="37"/>
  <c r="A593" i="37"/>
  <c r="A594" i="37"/>
  <c r="A595" i="37"/>
  <c r="A596" i="37"/>
  <c r="A597" i="37"/>
  <c r="A598" i="37"/>
  <c r="A599" i="37"/>
  <c r="A600" i="37"/>
  <c r="A601" i="37"/>
  <c r="A602" i="37"/>
  <c r="A603" i="37"/>
  <c r="A604" i="37"/>
  <c r="A605" i="37"/>
  <c r="A606" i="37"/>
  <c r="A607" i="37"/>
  <c r="A608" i="37"/>
  <c r="A609" i="37"/>
  <c r="A610" i="37"/>
  <c r="A611" i="37"/>
  <c r="A612" i="37"/>
  <c r="A613" i="37"/>
  <c r="A614" i="37"/>
  <c r="A615" i="37"/>
  <c r="A616" i="37"/>
  <c r="A617" i="37"/>
  <c r="A618" i="37"/>
  <c r="A619" i="37"/>
  <c r="A620" i="37"/>
  <c r="A621" i="37"/>
  <c r="A622" i="37"/>
  <c r="A623" i="37"/>
  <c r="A624" i="37"/>
  <c r="A625" i="37"/>
  <c r="A626" i="37"/>
  <c r="A627" i="37"/>
  <c r="A628" i="37"/>
  <c r="A629" i="37"/>
  <c r="A630" i="37"/>
  <c r="A631" i="37"/>
  <c r="A632" i="37"/>
  <c r="A633" i="37"/>
  <c r="A634" i="37"/>
  <c r="A635" i="37"/>
  <c r="A636" i="37"/>
  <c r="A637" i="37"/>
  <c r="A638" i="37"/>
  <c r="A639" i="37"/>
  <c r="A640" i="37"/>
  <c r="A641" i="37"/>
  <c r="A642" i="37"/>
  <c r="A643" i="37"/>
  <c r="A644" i="37"/>
  <c r="A645" i="37"/>
  <c r="A646" i="37"/>
  <c r="A647" i="37"/>
  <c r="A648" i="37"/>
  <c r="A649" i="37"/>
  <c r="A650" i="37"/>
  <c r="A651" i="37"/>
  <c r="A652" i="37"/>
  <c r="A653" i="37"/>
  <c r="A654" i="37"/>
  <c r="A655" i="37"/>
  <c r="A656" i="37"/>
  <c r="A657" i="37"/>
  <c r="A658" i="37"/>
  <c r="A659" i="37"/>
  <c r="A660" i="37"/>
  <c r="A661" i="37"/>
  <c r="A662" i="37"/>
  <c r="A663" i="37"/>
  <c r="A664" i="37"/>
  <c r="A665" i="37"/>
  <c r="A666" i="37"/>
  <c r="A667" i="37"/>
  <c r="A668" i="37"/>
  <c r="A669" i="37"/>
  <c r="A670" i="37"/>
  <c r="A671" i="37"/>
  <c r="A672" i="37"/>
  <c r="A673" i="37"/>
  <c r="A674" i="37"/>
  <c r="A675" i="37"/>
  <c r="A676" i="37"/>
  <c r="A677" i="37"/>
  <c r="A678" i="37"/>
  <c r="A679" i="37"/>
  <c r="A680" i="37"/>
  <c r="A681" i="37"/>
  <c r="A682" i="37"/>
  <c r="A683" i="37"/>
  <c r="A684" i="37"/>
  <c r="A685" i="37"/>
  <c r="A686" i="37"/>
  <c r="A687" i="37"/>
  <c r="A688" i="37"/>
  <c r="A689" i="37"/>
  <c r="A690" i="37"/>
  <c r="A691" i="37"/>
  <c r="A692" i="37"/>
  <c r="A693" i="37"/>
  <c r="A694" i="37"/>
  <c r="A695" i="37"/>
  <c r="A696" i="37"/>
  <c r="A697" i="37"/>
  <c r="A698" i="37"/>
  <c r="A699" i="37"/>
  <c r="A700" i="37"/>
  <c r="A701" i="37"/>
  <c r="A702" i="37"/>
  <c r="A703" i="37"/>
  <c r="A704" i="37"/>
  <c r="A705" i="37"/>
  <c r="A706" i="37"/>
  <c r="A707" i="37"/>
  <c r="A708" i="37"/>
  <c r="A709" i="37"/>
  <c r="A710" i="37"/>
  <c r="A711" i="37"/>
  <c r="A712" i="37"/>
  <c r="A713" i="37"/>
  <c r="A714" i="37"/>
  <c r="A715" i="37"/>
  <c r="A716" i="37"/>
  <c r="A717" i="37"/>
  <c r="A718" i="37"/>
  <c r="A719" i="37"/>
  <c r="A720" i="37"/>
  <c r="A721" i="37"/>
  <c r="A722" i="37"/>
  <c r="A723" i="37"/>
  <c r="A724" i="37"/>
  <c r="A725" i="37"/>
  <c r="A726" i="37"/>
  <c r="A727" i="37"/>
  <c r="A728" i="37"/>
  <c r="A729" i="37"/>
  <c r="A730" i="37"/>
  <c r="A731" i="37"/>
  <c r="A732" i="37"/>
  <c r="A733" i="37"/>
  <c r="A734" i="37"/>
  <c r="A735" i="37"/>
  <c r="A736" i="37"/>
  <c r="A737" i="37"/>
  <c r="A738" i="37"/>
  <c r="A739" i="37"/>
  <c r="A740" i="37"/>
  <c r="A741" i="37"/>
  <c r="A742" i="37"/>
  <c r="A743" i="37"/>
  <c r="A744" i="37"/>
  <c r="A745" i="37"/>
  <c r="A746" i="37"/>
  <c r="A747" i="37"/>
  <c r="A748" i="37"/>
  <c r="A749" i="37"/>
  <c r="A750" i="37"/>
  <c r="A751" i="37"/>
  <c r="A752" i="37"/>
  <c r="A753" i="37"/>
  <c r="A754" i="37"/>
  <c r="A755" i="37"/>
  <c r="A756" i="37"/>
  <c r="A757" i="37"/>
  <c r="A758" i="37"/>
  <c r="A759" i="37"/>
  <c r="A760" i="37"/>
  <c r="A761" i="37"/>
  <c r="A762" i="37"/>
  <c r="A763" i="37"/>
  <c r="A764" i="37"/>
  <c r="A765" i="37"/>
  <c r="A766" i="37"/>
  <c r="A767" i="37"/>
  <c r="A768" i="37"/>
  <c r="A769" i="37"/>
  <c r="A770" i="37"/>
  <c r="A771" i="37"/>
  <c r="A772" i="37"/>
  <c r="A773" i="37"/>
  <c r="A774" i="37"/>
  <c r="A775" i="37"/>
  <c r="A776" i="37"/>
  <c r="A777" i="37"/>
  <c r="A778" i="37"/>
  <c r="A779" i="37"/>
  <c r="A780" i="37"/>
  <c r="A781" i="37"/>
  <c r="A782" i="37"/>
  <c r="A783" i="37"/>
  <c r="A784" i="37"/>
  <c r="A785" i="37"/>
  <c r="A786" i="37"/>
  <c r="A787" i="37"/>
  <c r="A788" i="37"/>
  <c r="A789" i="37"/>
  <c r="A790" i="37"/>
  <c r="A791" i="37"/>
  <c r="A792" i="37"/>
  <c r="A793" i="37"/>
  <c r="A794" i="37"/>
  <c r="A795" i="37"/>
  <c r="A796" i="37"/>
  <c r="A797" i="37"/>
  <c r="A798" i="37"/>
  <c r="A799" i="37"/>
  <c r="A800" i="37"/>
  <c r="A7" i="37"/>
  <c r="A8" i="36"/>
  <c r="A9" i="36"/>
  <c r="A10" i="36"/>
  <c r="A11" i="36"/>
  <c r="A12" i="36"/>
  <c r="A13" i="36"/>
  <c r="A14" i="36"/>
  <c r="A15" i="36"/>
  <c r="A16" i="36"/>
  <c r="A17" i="36"/>
  <c r="A18" i="36"/>
  <c r="A19" i="36"/>
  <c r="A20" i="36"/>
  <c r="A21" i="36"/>
  <c r="A22" i="36"/>
  <c r="A23" i="36"/>
  <c r="A24" i="36"/>
  <c r="A25" i="36"/>
  <c r="A26" i="36"/>
  <c r="A27" i="36"/>
  <c r="A28" i="36"/>
  <c r="A29" i="36"/>
  <c r="A30" i="36"/>
  <c r="A31" i="36"/>
  <c r="A32" i="36"/>
  <c r="A33" i="36"/>
  <c r="A34" i="36"/>
  <c r="A35" i="36"/>
  <c r="A36" i="36"/>
  <c r="A37" i="36"/>
  <c r="A38" i="36"/>
  <c r="A39" i="36"/>
  <c r="A40" i="36"/>
  <c r="A41" i="36"/>
  <c r="A42" i="36"/>
  <c r="A43" i="36"/>
  <c r="A44" i="36"/>
  <c r="A45" i="36"/>
  <c r="A46" i="36"/>
  <c r="A47" i="36"/>
  <c r="A48" i="36"/>
  <c r="A49" i="36"/>
  <c r="A50" i="36"/>
  <c r="A51" i="36"/>
  <c r="A52" i="36"/>
  <c r="A53" i="36"/>
  <c r="A54" i="36"/>
  <c r="A55" i="36"/>
  <c r="A56" i="36"/>
  <c r="A57" i="36"/>
  <c r="A58" i="36"/>
  <c r="A59" i="36"/>
  <c r="A60" i="36"/>
  <c r="A61" i="36"/>
  <c r="A62" i="36"/>
  <c r="A63" i="36"/>
  <c r="A64" i="36"/>
  <c r="A65" i="36"/>
  <c r="A66" i="36"/>
  <c r="A67" i="36"/>
  <c r="A68" i="36"/>
  <c r="A69" i="36"/>
  <c r="A70" i="36"/>
  <c r="A71" i="36"/>
  <c r="A72" i="36"/>
  <c r="A73" i="36"/>
  <c r="A74" i="36"/>
  <c r="A75" i="36"/>
  <c r="A76" i="36"/>
  <c r="A77" i="36"/>
  <c r="A78" i="36"/>
  <c r="A79" i="36"/>
  <c r="A80" i="36"/>
  <c r="A81" i="36"/>
  <c r="A82" i="36"/>
  <c r="A83" i="36"/>
  <c r="A84" i="36"/>
  <c r="A85" i="36"/>
  <c r="A86" i="36"/>
  <c r="A87" i="36"/>
  <c r="A88" i="36"/>
  <c r="A89" i="36"/>
  <c r="A90" i="36"/>
  <c r="A91" i="36"/>
  <c r="A92" i="36"/>
  <c r="A93" i="36"/>
  <c r="A94" i="36"/>
  <c r="A95" i="36"/>
  <c r="A96" i="36"/>
  <c r="A97" i="36"/>
  <c r="A98" i="36"/>
  <c r="A99" i="36"/>
  <c r="A100" i="36"/>
  <c r="A101" i="36"/>
  <c r="A102" i="36"/>
  <c r="A103" i="36"/>
  <c r="A104" i="36"/>
  <c r="A105" i="36"/>
  <c r="A106" i="36"/>
  <c r="A107" i="36"/>
  <c r="A108" i="36"/>
  <c r="A109" i="36"/>
  <c r="A110" i="36"/>
  <c r="A111" i="36"/>
  <c r="A112" i="36"/>
  <c r="A113" i="36"/>
  <c r="A114" i="36"/>
  <c r="A115" i="36"/>
  <c r="A116" i="36"/>
  <c r="A117" i="36"/>
  <c r="A118" i="36"/>
  <c r="A119" i="36"/>
  <c r="A120" i="36"/>
  <c r="A121" i="36"/>
  <c r="A122" i="36"/>
  <c r="A123" i="36"/>
  <c r="A124" i="36"/>
  <c r="A125" i="36"/>
  <c r="A126" i="36"/>
  <c r="A127" i="36"/>
  <c r="A128" i="36"/>
  <c r="A129" i="36"/>
  <c r="A130" i="36"/>
  <c r="A131" i="36"/>
  <c r="A132" i="36"/>
  <c r="A133" i="36"/>
  <c r="A134" i="36"/>
  <c r="A135" i="36"/>
  <c r="A136" i="36"/>
  <c r="A137" i="36"/>
  <c r="A138" i="36"/>
  <c r="A139" i="36"/>
  <c r="A140" i="36"/>
  <c r="A141" i="36"/>
  <c r="A142" i="36"/>
  <c r="A143" i="36"/>
  <c r="A144" i="36"/>
  <c r="A145" i="36"/>
  <c r="A146" i="36"/>
  <c r="A147" i="36"/>
  <c r="A148" i="36"/>
  <c r="A149" i="36"/>
  <c r="A150" i="36"/>
  <c r="A151" i="36"/>
  <c r="A152" i="36"/>
  <c r="A153" i="36"/>
  <c r="A154" i="36"/>
  <c r="A155" i="36"/>
  <c r="A156" i="36"/>
  <c r="A157" i="36"/>
  <c r="A158" i="36"/>
  <c r="A159" i="36"/>
  <c r="A160" i="36"/>
  <c r="A161" i="36"/>
  <c r="A162" i="36"/>
  <c r="A163" i="36"/>
  <c r="A164" i="36"/>
  <c r="A165" i="36"/>
  <c r="A166" i="36"/>
  <c r="A167" i="36"/>
  <c r="A168" i="36"/>
  <c r="A169" i="36"/>
  <c r="A170" i="36"/>
  <c r="A171" i="36"/>
  <c r="A172" i="36"/>
  <c r="A173" i="36"/>
  <c r="A174" i="36"/>
  <c r="A175" i="36"/>
  <c r="A176" i="36"/>
  <c r="A177" i="36"/>
  <c r="A178" i="36"/>
  <c r="A179" i="36"/>
  <c r="A180" i="36"/>
  <c r="A181" i="36"/>
  <c r="A182" i="36"/>
  <c r="A183" i="36"/>
  <c r="A184" i="36"/>
  <c r="A185" i="36"/>
  <c r="A186" i="36"/>
  <c r="A187" i="36"/>
  <c r="A188" i="36"/>
  <c r="A189" i="36"/>
  <c r="A190" i="36"/>
  <c r="A191" i="36"/>
  <c r="A192" i="36"/>
  <c r="A193" i="36"/>
  <c r="A194" i="36"/>
  <c r="A195" i="36"/>
  <c r="A196" i="36"/>
  <c r="A197" i="36"/>
  <c r="A198" i="36"/>
  <c r="A199" i="36"/>
  <c r="A200" i="36"/>
  <c r="A201" i="36"/>
  <c r="A202" i="36"/>
  <c r="A203" i="36"/>
  <c r="A204" i="36"/>
  <c r="A205" i="36"/>
  <c r="A206" i="36"/>
  <c r="A207" i="36"/>
  <c r="A208" i="36"/>
  <c r="A209" i="36"/>
  <c r="A210" i="36"/>
  <c r="A211" i="36"/>
  <c r="A212" i="36"/>
  <c r="A213" i="36"/>
  <c r="A214" i="36"/>
  <c r="A215" i="36"/>
  <c r="A216" i="36"/>
  <c r="A217" i="36"/>
  <c r="A218" i="36"/>
  <c r="A219" i="36"/>
  <c r="A220" i="36"/>
  <c r="A221" i="36"/>
  <c r="A222" i="36"/>
  <c r="A223" i="36"/>
  <c r="A224" i="36"/>
  <c r="A225" i="36"/>
  <c r="A226" i="36"/>
  <c r="A227" i="36"/>
  <c r="A228" i="36"/>
  <c r="A229" i="36"/>
  <c r="A230" i="36"/>
  <c r="A231" i="36"/>
  <c r="A232" i="36"/>
  <c r="A233" i="36"/>
  <c r="A234" i="36"/>
  <c r="A235" i="36"/>
  <c r="A236" i="36"/>
  <c r="A237" i="36"/>
  <c r="A238" i="36"/>
  <c r="A239" i="36"/>
  <c r="A240" i="36"/>
  <c r="A241" i="36"/>
  <c r="A242" i="36"/>
  <c r="A243" i="36"/>
  <c r="A244" i="36"/>
  <c r="A245" i="36"/>
  <c r="A246" i="36"/>
  <c r="A247" i="36"/>
  <c r="A248" i="36"/>
  <c r="A249" i="36"/>
  <c r="A250" i="36"/>
  <c r="A251" i="36"/>
  <c r="A252" i="36"/>
  <c r="A253" i="36"/>
  <c r="A254" i="36"/>
  <c r="A255" i="36"/>
  <c r="A256" i="36"/>
  <c r="A257" i="36"/>
  <c r="A258" i="36"/>
  <c r="A259" i="36"/>
  <c r="A260" i="36"/>
  <c r="A261" i="36"/>
  <c r="A262" i="36"/>
  <c r="A263" i="36"/>
  <c r="A264" i="36"/>
  <c r="A265" i="36"/>
  <c r="A266" i="36"/>
  <c r="A267" i="36"/>
  <c r="A268" i="36"/>
  <c r="A269" i="36"/>
  <c r="A270" i="36"/>
  <c r="A271" i="36"/>
  <c r="A272" i="36"/>
  <c r="A273" i="36"/>
  <c r="A274" i="36"/>
  <c r="A275" i="36"/>
  <c r="A276" i="36"/>
  <c r="A277" i="36"/>
  <c r="A278" i="36"/>
  <c r="A279" i="36"/>
  <c r="A280" i="36"/>
  <c r="A281" i="36"/>
  <c r="A282" i="36"/>
  <c r="A283" i="36"/>
  <c r="A284" i="36"/>
  <c r="A285" i="36"/>
  <c r="A286" i="36"/>
  <c r="A287" i="36"/>
  <c r="A288" i="36"/>
  <c r="A289" i="36"/>
  <c r="A290" i="36"/>
  <c r="A291" i="36"/>
  <c r="A292" i="36"/>
  <c r="A293" i="36"/>
  <c r="A294" i="36"/>
  <c r="A295" i="36"/>
  <c r="A296" i="36"/>
  <c r="A297" i="36"/>
  <c r="A298" i="36"/>
  <c r="A299" i="36"/>
  <c r="A300" i="36"/>
  <c r="A301" i="36"/>
  <c r="A302" i="36"/>
  <c r="A303" i="36"/>
  <c r="A304" i="36"/>
  <c r="A305" i="36"/>
  <c r="A306" i="36"/>
  <c r="A307" i="36"/>
  <c r="A308" i="36"/>
  <c r="A309" i="36"/>
  <c r="A310" i="36"/>
  <c r="A311" i="36"/>
  <c r="A312" i="36"/>
  <c r="A313" i="36"/>
  <c r="A314" i="36"/>
  <c r="A315" i="36"/>
  <c r="A316" i="36"/>
  <c r="A317" i="36"/>
  <c r="A318" i="36"/>
  <c r="A319" i="36"/>
  <c r="A320" i="36"/>
  <c r="A321" i="36"/>
  <c r="A322" i="36"/>
  <c r="A323" i="36"/>
  <c r="A324" i="36"/>
  <c r="A325" i="36"/>
  <c r="A326" i="36"/>
  <c r="A327" i="36"/>
  <c r="A328" i="36"/>
  <c r="A329" i="36"/>
  <c r="A330" i="36"/>
  <c r="A331" i="36"/>
  <c r="A332" i="36"/>
  <c r="A333" i="36"/>
  <c r="A334" i="36"/>
  <c r="A335" i="36"/>
  <c r="A336" i="36"/>
  <c r="A337" i="36"/>
  <c r="A338" i="36"/>
  <c r="A339" i="36"/>
  <c r="A340" i="36"/>
  <c r="A341" i="36"/>
  <c r="A342" i="36"/>
  <c r="A343" i="36"/>
  <c r="A344" i="36"/>
  <c r="A345" i="36"/>
  <c r="A346" i="36"/>
  <c r="A347" i="36"/>
  <c r="A348" i="36"/>
  <c r="A349" i="36"/>
  <c r="A350" i="36"/>
  <c r="A351" i="36"/>
  <c r="A352" i="36"/>
  <c r="A353" i="36"/>
  <c r="A354" i="36"/>
  <c r="A355" i="36"/>
  <c r="A356" i="36"/>
  <c r="A357" i="36"/>
  <c r="A358" i="36"/>
  <c r="A359" i="36"/>
  <c r="A360" i="36"/>
  <c r="A361" i="36"/>
  <c r="A362" i="36"/>
  <c r="A363" i="36"/>
  <c r="A364" i="36"/>
  <c r="A365" i="36"/>
  <c r="A366" i="36"/>
  <c r="A367" i="36"/>
  <c r="A368" i="36"/>
  <c r="A369" i="36"/>
  <c r="A370" i="36"/>
  <c r="A371" i="36"/>
  <c r="A372" i="36"/>
  <c r="A373" i="36"/>
  <c r="A374" i="36"/>
  <c r="A375" i="36"/>
  <c r="A376" i="36"/>
  <c r="A377" i="36"/>
  <c r="A378" i="36"/>
  <c r="A379" i="36"/>
  <c r="A380" i="36"/>
  <c r="A381" i="36"/>
  <c r="A382" i="36"/>
  <c r="A383" i="36"/>
  <c r="A384" i="36"/>
  <c r="A385" i="36"/>
  <c r="A386" i="36"/>
  <c r="A387" i="36"/>
  <c r="A388" i="36"/>
  <c r="A389" i="36"/>
  <c r="A390" i="36"/>
  <c r="A391" i="36"/>
  <c r="A392" i="36"/>
  <c r="A393" i="36"/>
  <c r="A394" i="36"/>
  <c r="A395" i="36"/>
  <c r="A396" i="36"/>
  <c r="A397" i="36"/>
  <c r="A398" i="36"/>
  <c r="A399" i="36"/>
  <c r="A400" i="36"/>
  <c r="A401" i="36"/>
  <c r="A402" i="36"/>
  <c r="A403" i="36"/>
  <c r="A404" i="36"/>
  <c r="A405" i="36"/>
  <c r="A406" i="36"/>
  <c r="A407" i="36"/>
  <c r="A408" i="36"/>
  <c r="A409" i="36"/>
  <c r="A410" i="36"/>
  <c r="A411" i="36"/>
  <c r="A412" i="36"/>
  <c r="A413" i="36"/>
  <c r="A414" i="36"/>
  <c r="A415" i="36"/>
  <c r="A416" i="36"/>
  <c r="A417" i="36"/>
  <c r="A418" i="36"/>
  <c r="A419" i="36"/>
  <c r="A420" i="36"/>
  <c r="A421" i="36"/>
  <c r="A422" i="36"/>
  <c r="A423" i="36"/>
  <c r="A424" i="36"/>
  <c r="A425" i="36"/>
  <c r="A426" i="36"/>
  <c r="A427" i="36"/>
  <c r="A428" i="36"/>
  <c r="A429" i="36"/>
  <c r="A430" i="36"/>
  <c r="A431" i="36"/>
  <c r="A432" i="36"/>
  <c r="A433" i="36"/>
  <c r="A434" i="36"/>
  <c r="A435" i="36"/>
  <c r="A436" i="36"/>
  <c r="A437" i="36"/>
  <c r="A438" i="36"/>
  <c r="A439" i="36"/>
  <c r="A440" i="36"/>
  <c r="A441" i="36"/>
  <c r="A442" i="36"/>
  <c r="A443" i="36"/>
  <c r="A444" i="36"/>
  <c r="A445" i="36"/>
  <c r="A446" i="36"/>
  <c r="A447" i="36"/>
  <c r="A448" i="36"/>
  <c r="A449" i="36"/>
  <c r="A450" i="36"/>
  <c r="A451" i="36"/>
  <c r="A452" i="36"/>
  <c r="A453" i="36"/>
  <c r="A454" i="36"/>
  <c r="A455" i="36"/>
  <c r="A456" i="36"/>
  <c r="A457" i="36"/>
  <c r="A458" i="36"/>
  <c r="A459" i="36"/>
  <c r="A460" i="36"/>
  <c r="A461" i="36"/>
  <c r="A462" i="36"/>
  <c r="A463" i="36"/>
  <c r="A464" i="36"/>
  <c r="A465" i="36"/>
  <c r="A466" i="36"/>
  <c r="A467" i="36"/>
  <c r="A468" i="36"/>
  <c r="A469" i="36"/>
  <c r="A470" i="36"/>
  <c r="A471" i="36"/>
  <c r="A472" i="36"/>
  <c r="A473" i="36"/>
  <c r="A474" i="36"/>
  <c r="A475" i="36"/>
  <c r="A476" i="36"/>
  <c r="A477" i="36"/>
  <c r="A478" i="36"/>
  <c r="A479" i="36"/>
  <c r="A480" i="36"/>
  <c r="A481" i="36"/>
  <c r="A482" i="36"/>
  <c r="A483" i="36"/>
  <c r="A484" i="36"/>
  <c r="A485" i="36"/>
  <c r="A486" i="36"/>
  <c r="A487" i="36"/>
  <c r="A488" i="36"/>
  <c r="A489" i="36"/>
  <c r="A490" i="36"/>
  <c r="A491" i="36"/>
  <c r="A492" i="36"/>
  <c r="A493" i="36"/>
  <c r="A494" i="36"/>
  <c r="A495" i="36"/>
  <c r="A496" i="36"/>
  <c r="A497" i="36"/>
  <c r="A498" i="36"/>
  <c r="A499" i="36"/>
  <c r="A500" i="36"/>
  <c r="A501" i="36"/>
  <c r="A502" i="36"/>
  <c r="A503" i="36"/>
  <c r="A504" i="36"/>
  <c r="A505" i="36"/>
  <c r="A506" i="36"/>
  <c r="A507" i="36"/>
  <c r="A508" i="36"/>
  <c r="A509" i="36"/>
  <c r="A510" i="36"/>
  <c r="A511" i="36"/>
  <c r="A512" i="36"/>
  <c r="A513" i="36"/>
  <c r="A514" i="36"/>
  <c r="A515" i="36"/>
  <c r="A516" i="36"/>
  <c r="A517" i="36"/>
  <c r="A518" i="36"/>
  <c r="A519" i="36"/>
  <c r="A520" i="36"/>
  <c r="A521" i="36"/>
  <c r="A522" i="36"/>
  <c r="A523" i="36"/>
  <c r="A524" i="36"/>
  <c r="A525" i="36"/>
  <c r="A526" i="36"/>
  <c r="A527" i="36"/>
  <c r="A528" i="36"/>
  <c r="A529" i="36"/>
  <c r="A530" i="36"/>
  <c r="A531" i="36"/>
  <c r="A532" i="36"/>
  <c r="A533" i="36"/>
  <c r="A534" i="36"/>
  <c r="A535" i="36"/>
  <c r="A536" i="36"/>
  <c r="A537" i="36"/>
  <c r="A538" i="36"/>
  <c r="A539" i="36"/>
  <c r="A540" i="36"/>
  <c r="A541" i="36"/>
  <c r="A542" i="36"/>
  <c r="A543" i="36"/>
  <c r="A544" i="36"/>
  <c r="A545" i="36"/>
  <c r="A546" i="36"/>
  <c r="A547" i="36"/>
  <c r="A548" i="36"/>
  <c r="A549" i="36"/>
  <c r="A550" i="36"/>
  <c r="A551" i="36"/>
  <c r="A552" i="36"/>
  <c r="A553" i="36"/>
  <c r="A554" i="36"/>
  <c r="A555" i="36"/>
  <c r="A556" i="36"/>
  <c r="A557" i="36"/>
  <c r="A558" i="36"/>
  <c r="A559" i="36"/>
  <c r="A560" i="36"/>
  <c r="A561" i="36"/>
  <c r="A562" i="36"/>
  <c r="A563" i="36"/>
  <c r="A564" i="36"/>
  <c r="A565" i="36"/>
  <c r="A566" i="36"/>
  <c r="A567" i="36"/>
  <c r="A568" i="36"/>
  <c r="A569" i="36"/>
  <c r="A570" i="36"/>
  <c r="A571" i="36"/>
  <c r="A572" i="36"/>
  <c r="A573" i="36"/>
  <c r="A574" i="36"/>
  <c r="A575" i="36"/>
  <c r="A576" i="36"/>
  <c r="A577" i="36"/>
  <c r="A578" i="36"/>
  <c r="A579" i="36"/>
  <c r="A580" i="36"/>
  <c r="A581" i="36"/>
  <c r="A582" i="36"/>
  <c r="A583" i="36"/>
  <c r="A584" i="36"/>
  <c r="A585" i="36"/>
  <c r="A586" i="36"/>
  <c r="A587" i="36"/>
  <c r="A588" i="36"/>
  <c r="A589" i="36"/>
  <c r="A590" i="36"/>
  <c r="A591" i="36"/>
  <c r="A592" i="36"/>
  <c r="A593" i="36"/>
  <c r="A594" i="36"/>
  <c r="A595" i="36"/>
  <c r="A596" i="36"/>
  <c r="A597" i="36"/>
  <c r="A598" i="36"/>
  <c r="A599" i="36"/>
  <c r="A600" i="36"/>
  <c r="A601" i="36"/>
  <c r="A602" i="36"/>
  <c r="A603" i="36"/>
  <c r="A604" i="36"/>
  <c r="A605" i="36"/>
  <c r="A606" i="36"/>
  <c r="A607" i="36"/>
  <c r="A608" i="36"/>
  <c r="A609" i="36"/>
  <c r="A610" i="36"/>
  <c r="A611" i="36"/>
  <c r="A612" i="36"/>
  <c r="A613" i="36"/>
  <c r="A614" i="36"/>
  <c r="A615" i="36"/>
  <c r="A616" i="36"/>
  <c r="A617" i="36"/>
  <c r="A618" i="36"/>
  <c r="A619" i="36"/>
  <c r="A620" i="36"/>
  <c r="A621" i="36"/>
  <c r="A622" i="36"/>
  <c r="A623" i="36"/>
  <c r="A624" i="36"/>
  <c r="A625" i="36"/>
  <c r="A626" i="36"/>
  <c r="A627" i="36"/>
  <c r="A628" i="36"/>
  <c r="A629" i="36"/>
  <c r="A630" i="36"/>
  <c r="A631" i="36"/>
  <c r="A632" i="36"/>
  <c r="A633" i="36"/>
  <c r="A634" i="36"/>
  <c r="A635" i="36"/>
  <c r="A636" i="36"/>
  <c r="A637" i="36"/>
  <c r="A638" i="36"/>
  <c r="A639" i="36"/>
  <c r="A640" i="36"/>
  <c r="A641" i="36"/>
  <c r="A642" i="36"/>
  <c r="A643" i="36"/>
  <c r="A644" i="36"/>
  <c r="A645" i="36"/>
  <c r="A646" i="36"/>
  <c r="A647" i="36"/>
  <c r="A648" i="36"/>
  <c r="A649" i="36"/>
  <c r="A650" i="36"/>
  <c r="A651" i="36"/>
  <c r="A652" i="36"/>
  <c r="A653" i="36"/>
  <c r="A654" i="36"/>
  <c r="A655" i="36"/>
  <c r="A656" i="36"/>
  <c r="A657" i="36"/>
  <c r="A658" i="36"/>
  <c r="A659" i="36"/>
  <c r="A660" i="36"/>
  <c r="A661" i="36"/>
  <c r="A662" i="36"/>
  <c r="A663" i="36"/>
  <c r="A664" i="36"/>
  <c r="A665" i="36"/>
  <c r="A666" i="36"/>
  <c r="A667" i="36"/>
  <c r="A668" i="36"/>
  <c r="A669" i="36"/>
  <c r="A670" i="36"/>
  <c r="A671" i="36"/>
  <c r="A672" i="36"/>
  <c r="A673" i="36"/>
  <c r="A674" i="36"/>
  <c r="A675" i="36"/>
  <c r="A676" i="36"/>
  <c r="A677" i="36"/>
  <c r="A678" i="36"/>
  <c r="A679" i="36"/>
  <c r="A680" i="36"/>
  <c r="A681" i="36"/>
  <c r="A682" i="36"/>
  <c r="A683" i="36"/>
  <c r="A684" i="36"/>
  <c r="A685" i="36"/>
  <c r="A686" i="36"/>
  <c r="A687" i="36"/>
  <c r="A688" i="36"/>
  <c r="A689" i="36"/>
  <c r="A690" i="36"/>
  <c r="A691" i="36"/>
  <c r="A692" i="36"/>
  <c r="A693" i="36"/>
  <c r="A694" i="36"/>
  <c r="A695" i="36"/>
  <c r="A696" i="36"/>
  <c r="A697" i="36"/>
  <c r="A698" i="36"/>
  <c r="A699" i="36"/>
  <c r="A700" i="36"/>
  <c r="A701" i="36"/>
  <c r="A702" i="36"/>
  <c r="A703" i="36"/>
  <c r="A704" i="36"/>
  <c r="A705" i="36"/>
  <c r="A706" i="36"/>
  <c r="A707" i="36"/>
  <c r="A708" i="36"/>
  <c r="A709" i="36"/>
  <c r="A710" i="36"/>
  <c r="A711" i="36"/>
  <c r="A712" i="36"/>
  <c r="A713" i="36"/>
  <c r="A714" i="36"/>
  <c r="A715" i="36"/>
  <c r="A716" i="36"/>
  <c r="A717" i="36"/>
  <c r="A718" i="36"/>
  <c r="A719" i="36"/>
  <c r="A720" i="36"/>
  <c r="A721" i="36"/>
  <c r="A722" i="36"/>
  <c r="A723" i="36"/>
  <c r="A724" i="36"/>
  <c r="A725" i="36"/>
  <c r="A726" i="36"/>
  <c r="A727" i="36"/>
  <c r="A728" i="36"/>
  <c r="A729" i="36"/>
  <c r="A730" i="36"/>
  <c r="A731" i="36"/>
  <c r="A732" i="36"/>
  <c r="A733" i="36"/>
  <c r="A734" i="36"/>
  <c r="A735" i="36"/>
  <c r="A736" i="36"/>
  <c r="A737" i="36"/>
  <c r="A738" i="36"/>
  <c r="A739" i="36"/>
  <c r="A740" i="36"/>
  <c r="A741" i="36"/>
  <c r="A742" i="36"/>
  <c r="A743" i="36"/>
  <c r="A744" i="36"/>
  <c r="A745" i="36"/>
  <c r="A746" i="36"/>
  <c r="A747" i="36"/>
  <c r="A748" i="36"/>
  <c r="A749" i="36"/>
  <c r="A750" i="36"/>
  <c r="A751" i="36"/>
  <c r="A752" i="36"/>
  <c r="A753" i="36"/>
  <c r="A754" i="36"/>
  <c r="A755" i="36"/>
  <c r="A756" i="36"/>
  <c r="A757" i="36"/>
  <c r="A758" i="36"/>
  <c r="A759" i="36"/>
  <c r="A760" i="36"/>
  <c r="A761" i="36"/>
  <c r="A762" i="36"/>
  <c r="A763" i="36"/>
  <c r="A764" i="36"/>
  <c r="A765" i="36"/>
  <c r="A766" i="36"/>
  <c r="A767" i="36"/>
  <c r="A768" i="36"/>
  <c r="A769" i="36"/>
  <c r="A770" i="36"/>
  <c r="A771" i="36"/>
  <c r="A772" i="36"/>
  <c r="A773" i="36"/>
  <c r="A774" i="36"/>
  <c r="A775" i="36"/>
  <c r="A776" i="36"/>
  <c r="A777" i="36"/>
  <c r="A778" i="36"/>
  <c r="A779" i="36"/>
  <c r="A780" i="36"/>
  <c r="A781" i="36"/>
  <c r="A782" i="36"/>
  <c r="A783" i="36"/>
  <c r="A784" i="36"/>
  <c r="A785" i="36"/>
  <c r="A786" i="36"/>
  <c r="A787" i="36"/>
  <c r="A788" i="36"/>
  <c r="A789" i="36"/>
  <c r="A790" i="36"/>
  <c r="A791" i="36"/>
  <c r="A792" i="36"/>
  <c r="A793" i="36"/>
  <c r="A794" i="36"/>
  <c r="A795" i="36"/>
  <c r="A796" i="36"/>
  <c r="A797" i="36"/>
  <c r="A798" i="36"/>
  <c r="A799" i="36"/>
  <c r="A800" i="36"/>
  <c r="A7" i="36"/>
  <c r="B7" i="36" s="1"/>
  <c r="P800" i="37"/>
  <c r="O800" i="37"/>
  <c r="L800" i="37"/>
  <c r="K800" i="37"/>
  <c r="Q800" i="37" s="1"/>
  <c r="J800" i="37"/>
  <c r="Q799" i="37"/>
  <c r="N799" i="37" s="1"/>
  <c r="P799" i="37"/>
  <c r="O799" i="37"/>
  <c r="L799" i="37"/>
  <c r="K799" i="37"/>
  <c r="J799" i="37"/>
  <c r="P798" i="37"/>
  <c r="O798" i="37"/>
  <c r="L798" i="37"/>
  <c r="K798" i="37"/>
  <c r="Q798" i="37" s="1"/>
  <c r="J798" i="37"/>
  <c r="P797" i="37"/>
  <c r="O797" i="37"/>
  <c r="L797" i="37"/>
  <c r="K797" i="37"/>
  <c r="Q797" i="37" s="1"/>
  <c r="J797" i="37"/>
  <c r="Q796" i="37"/>
  <c r="N796" i="37" s="1"/>
  <c r="P796" i="37"/>
  <c r="O796" i="37"/>
  <c r="L796" i="37"/>
  <c r="K796" i="37"/>
  <c r="J796" i="37"/>
  <c r="P795" i="37"/>
  <c r="O795" i="37"/>
  <c r="L795" i="37"/>
  <c r="K795" i="37"/>
  <c r="Q795" i="37" s="1"/>
  <c r="J795" i="37"/>
  <c r="P794" i="37"/>
  <c r="O794" i="37"/>
  <c r="L794" i="37"/>
  <c r="K794" i="37"/>
  <c r="Q794" i="37" s="1"/>
  <c r="J794" i="37"/>
  <c r="Q793" i="37"/>
  <c r="N793" i="37" s="1"/>
  <c r="P793" i="37"/>
  <c r="O793" i="37"/>
  <c r="L793" i="37"/>
  <c r="K793" i="37"/>
  <c r="J793" i="37"/>
  <c r="P792" i="37"/>
  <c r="O792" i="37"/>
  <c r="L792" i="37"/>
  <c r="K792" i="37"/>
  <c r="Q792" i="37" s="1"/>
  <c r="J792" i="37"/>
  <c r="P791" i="37"/>
  <c r="O791" i="37"/>
  <c r="L791" i="37"/>
  <c r="K791" i="37"/>
  <c r="Q791" i="37" s="1"/>
  <c r="J791" i="37"/>
  <c r="Q790" i="37"/>
  <c r="N790" i="37" s="1"/>
  <c r="P790" i="37"/>
  <c r="O790" i="37"/>
  <c r="L790" i="37"/>
  <c r="K790" i="37"/>
  <c r="J790" i="37"/>
  <c r="P789" i="37"/>
  <c r="O789" i="37"/>
  <c r="L789" i="37"/>
  <c r="K789" i="37"/>
  <c r="Q789" i="37" s="1"/>
  <c r="J789" i="37"/>
  <c r="P788" i="37"/>
  <c r="O788" i="37"/>
  <c r="M788" i="37" s="1"/>
  <c r="L788" i="37"/>
  <c r="K788" i="37"/>
  <c r="Q788" i="37" s="1"/>
  <c r="J788" i="37"/>
  <c r="Q787" i="37"/>
  <c r="N787" i="37" s="1"/>
  <c r="P787" i="37"/>
  <c r="O787" i="37"/>
  <c r="L787" i="37"/>
  <c r="K787" i="37"/>
  <c r="J787" i="37"/>
  <c r="P786" i="37"/>
  <c r="O786" i="37"/>
  <c r="L786" i="37"/>
  <c r="K786" i="37"/>
  <c r="Q786" i="37" s="1"/>
  <c r="J786" i="37"/>
  <c r="P785" i="37"/>
  <c r="O785" i="37"/>
  <c r="L785" i="37"/>
  <c r="K785" i="37"/>
  <c r="Q785" i="37" s="1"/>
  <c r="J785" i="37"/>
  <c r="Q784" i="37"/>
  <c r="N784" i="37" s="1"/>
  <c r="P784" i="37"/>
  <c r="O784" i="37"/>
  <c r="L784" i="37"/>
  <c r="K784" i="37"/>
  <c r="J784" i="37"/>
  <c r="P783" i="37"/>
  <c r="O783" i="37"/>
  <c r="L783" i="37"/>
  <c r="K783" i="37"/>
  <c r="Q783" i="37" s="1"/>
  <c r="J783" i="37"/>
  <c r="P782" i="37"/>
  <c r="O782" i="37"/>
  <c r="L782" i="37"/>
  <c r="K782" i="37"/>
  <c r="Q782" i="37" s="1"/>
  <c r="J782" i="37"/>
  <c r="Q781" i="37"/>
  <c r="N781" i="37" s="1"/>
  <c r="P781" i="37"/>
  <c r="O781" i="37"/>
  <c r="L781" i="37"/>
  <c r="K781" i="37"/>
  <c r="J781" i="37"/>
  <c r="P780" i="37"/>
  <c r="O780" i="37"/>
  <c r="L780" i="37"/>
  <c r="K780" i="37"/>
  <c r="Q780" i="37" s="1"/>
  <c r="J780" i="37"/>
  <c r="P779" i="37"/>
  <c r="O779" i="37"/>
  <c r="L779" i="37"/>
  <c r="K779" i="37"/>
  <c r="Q779" i="37" s="1"/>
  <c r="J779" i="37"/>
  <c r="Q778" i="37"/>
  <c r="N778" i="37" s="1"/>
  <c r="P778" i="37"/>
  <c r="O778" i="37"/>
  <c r="L778" i="37"/>
  <c r="K778" i="37"/>
  <c r="J778" i="37"/>
  <c r="P777" i="37"/>
  <c r="O777" i="37"/>
  <c r="L777" i="37"/>
  <c r="K777" i="37"/>
  <c r="Q777" i="37" s="1"/>
  <c r="J777" i="37"/>
  <c r="P776" i="37"/>
  <c r="O776" i="37"/>
  <c r="L776" i="37"/>
  <c r="K776" i="37"/>
  <c r="Q776" i="37" s="1"/>
  <c r="J776" i="37"/>
  <c r="Q775" i="37"/>
  <c r="N775" i="37" s="1"/>
  <c r="P775" i="37"/>
  <c r="O775" i="37"/>
  <c r="L775" i="37"/>
  <c r="K775" i="37"/>
  <c r="J775" i="37"/>
  <c r="P774" i="37"/>
  <c r="O774" i="37"/>
  <c r="L774" i="37"/>
  <c r="K774" i="37"/>
  <c r="Q774" i="37" s="1"/>
  <c r="J774" i="37"/>
  <c r="P773" i="37"/>
  <c r="O773" i="37"/>
  <c r="L773" i="37"/>
  <c r="K773" i="37"/>
  <c r="Q773" i="37" s="1"/>
  <c r="J773" i="37"/>
  <c r="Q772" i="37"/>
  <c r="N772" i="37" s="1"/>
  <c r="P772" i="37"/>
  <c r="O772" i="37"/>
  <c r="L772" i="37"/>
  <c r="K772" i="37"/>
  <c r="J772" i="37"/>
  <c r="P771" i="37"/>
  <c r="O771" i="37"/>
  <c r="L771" i="37"/>
  <c r="K771" i="37"/>
  <c r="Q771" i="37" s="1"/>
  <c r="J771" i="37"/>
  <c r="P770" i="37"/>
  <c r="O770" i="37"/>
  <c r="L770" i="37"/>
  <c r="K770" i="37"/>
  <c r="Q770" i="37" s="1"/>
  <c r="J770" i="37"/>
  <c r="Q769" i="37"/>
  <c r="N769" i="37" s="1"/>
  <c r="P769" i="37"/>
  <c r="O769" i="37"/>
  <c r="L769" i="37"/>
  <c r="K769" i="37"/>
  <c r="J769" i="37"/>
  <c r="P768" i="37"/>
  <c r="O768" i="37"/>
  <c r="L768" i="37"/>
  <c r="K768" i="37"/>
  <c r="Q768" i="37" s="1"/>
  <c r="J768" i="37"/>
  <c r="P767" i="37"/>
  <c r="O767" i="37"/>
  <c r="L767" i="37"/>
  <c r="K767" i="37"/>
  <c r="Q767" i="37" s="1"/>
  <c r="J767" i="37"/>
  <c r="Q766" i="37"/>
  <c r="N766" i="37" s="1"/>
  <c r="P766" i="37"/>
  <c r="O766" i="37"/>
  <c r="L766" i="37"/>
  <c r="K766" i="37"/>
  <c r="J766" i="37"/>
  <c r="P765" i="37"/>
  <c r="O765" i="37"/>
  <c r="L765" i="37"/>
  <c r="K765" i="37"/>
  <c r="Q765" i="37" s="1"/>
  <c r="J765" i="37"/>
  <c r="P764" i="37"/>
  <c r="O764" i="37"/>
  <c r="L764" i="37"/>
  <c r="K764" i="37"/>
  <c r="Q764" i="37" s="1"/>
  <c r="J764" i="37"/>
  <c r="Q763" i="37"/>
  <c r="N763" i="37" s="1"/>
  <c r="P763" i="37"/>
  <c r="O763" i="37"/>
  <c r="L763" i="37"/>
  <c r="K763" i="37"/>
  <c r="J763" i="37"/>
  <c r="P762" i="37"/>
  <c r="O762" i="37"/>
  <c r="L762" i="37"/>
  <c r="K762" i="37"/>
  <c r="Q762" i="37" s="1"/>
  <c r="J762" i="37"/>
  <c r="P761" i="37"/>
  <c r="O761" i="37"/>
  <c r="L761" i="37"/>
  <c r="K761" i="37"/>
  <c r="Q761" i="37" s="1"/>
  <c r="J761" i="37"/>
  <c r="Q760" i="37"/>
  <c r="N760" i="37" s="1"/>
  <c r="P760" i="37"/>
  <c r="O760" i="37"/>
  <c r="L760" i="37"/>
  <c r="K760" i="37"/>
  <c r="J760" i="37"/>
  <c r="P759" i="37"/>
  <c r="O759" i="37"/>
  <c r="L759" i="37"/>
  <c r="K759" i="37"/>
  <c r="Q759" i="37" s="1"/>
  <c r="J759" i="37"/>
  <c r="P758" i="37"/>
  <c r="O758" i="37"/>
  <c r="L758" i="37"/>
  <c r="K758" i="37"/>
  <c r="Q758" i="37" s="1"/>
  <c r="J758" i="37"/>
  <c r="Q757" i="37"/>
  <c r="N757" i="37" s="1"/>
  <c r="P757" i="37"/>
  <c r="O757" i="37"/>
  <c r="L757" i="37"/>
  <c r="K757" i="37"/>
  <c r="J757" i="37"/>
  <c r="P756" i="37"/>
  <c r="O756" i="37"/>
  <c r="L756" i="37"/>
  <c r="K756" i="37"/>
  <c r="Q756" i="37" s="1"/>
  <c r="J756" i="37"/>
  <c r="P755" i="37"/>
  <c r="O755" i="37"/>
  <c r="M755" i="37" s="1"/>
  <c r="L755" i="37"/>
  <c r="K755" i="37"/>
  <c r="Q755" i="37" s="1"/>
  <c r="J755" i="37"/>
  <c r="Q754" i="37"/>
  <c r="N754" i="37" s="1"/>
  <c r="P754" i="37"/>
  <c r="O754" i="37"/>
  <c r="L754" i="37"/>
  <c r="K754" i="37"/>
  <c r="J754" i="37"/>
  <c r="P753" i="37"/>
  <c r="O753" i="37"/>
  <c r="L753" i="37"/>
  <c r="K753" i="37"/>
  <c r="Q753" i="37" s="1"/>
  <c r="J753" i="37"/>
  <c r="P752" i="37"/>
  <c r="O752" i="37"/>
  <c r="L752" i="37"/>
  <c r="K752" i="37"/>
  <c r="Q752" i="37" s="1"/>
  <c r="J752" i="37"/>
  <c r="Q751" i="37"/>
  <c r="N751" i="37" s="1"/>
  <c r="P751" i="37"/>
  <c r="O751" i="37"/>
  <c r="L751" i="37"/>
  <c r="K751" i="37"/>
  <c r="J751" i="37"/>
  <c r="P750" i="37"/>
  <c r="O750" i="37"/>
  <c r="L750" i="37"/>
  <c r="K750" i="37"/>
  <c r="Q750" i="37" s="1"/>
  <c r="J750" i="37"/>
  <c r="P749" i="37"/>
  <c r="O749" i="37"/>
  <c r="L749" i="37"/>
  <c r="K749" i="37"/>
  <c r="Q749" i="37" s="1"/>
  <c r="J749" i="37"/>
  <c r="Q748" i="37"/>
  <c r="N748" i="37" s="1"/>
  <c r="P748" i="37"/>
  <c r="O748" i="37"/>
  <c r="L748" i="37"/>
  <c r="K748" i="37"/>
  <c r="J748" i="37"/>
  <c r="P747" i="37"/>
  <c r="O747" i="37"/>
  <c r="L747" i="37"/>
  <c r="K747" i="37"/>
  <c r="Q747" i="37" s="1"/>
  <c r="J747" i="37"/>
  <c r="P746" i="37"/>
  <c r="O746" i="37"/>
  <c r="L746" i="37"/>
  <c r="K746" i="37"/>
  <c r="Q746" i="37" s="1"/>
  <c r="J746" i="37"/>
  <c r="Q745" i="37"/>
  <c r="N745" i="37" s="1"/>
  <c r="P745" i="37"/>
  <c r="O745" i="37"/>
  <c r="L745" i="37"/>
  <c r="K745" i="37"/>
  <c r="J745" i="37"/>
  <c r="P744" i="37"/>
  <c r="O744" i="37"/>
  <c r="L744" i="37"/>
  <c r="K744" i="37"/>
  <c r="Q744" i="37" s="1"/>
  <c r="J744" i="37"/>
  <c r="P743" i="37"/>
  <c r="O743" i="37"/>
  <c r="L743" i="37"/>
  <c r="K743" i="37"/>
  <c r="Q743" i="37" s="1"/>
  <c r="J743" i="37"/>
  <c r="Q742" i="37"/>
  <c r="N742" i="37" s="1"/>
  <c r="P742" i="37"/>
  <c r="O742" i="37"/>
  <c r="L742" i="37"/>
  <c r="K742" i="37"/>
  <c r="J742" i="37"/>
  <c r="P741" i="37"/>
  <c r="O741" i="37"/>
  <c r="L741" i="37"/>
  <c r="K741" i="37"/>
  <c r="Q741" i="37" s="1"/>
  <c r="J741" i="37"/>
  <c r="P740" i="37"/>
  <c r="O740" i="37"/>
  <c r="L740" i="37"/>
  <c r="K740" i="37"/>
  <c r="Q740" i="37" s="1"/>
  <c r="J740" i="37"/>
  <c r="Q739" i="37"/>
  <c r="N739" i="37" s="1"/>
  <c r="P739" i="37"/>
  <c r="O739" i="37"/>
  <c r="L739" i="37"/>
  <c r="K739" i="37"/>
  <c r="J739" i="37"/>
  <c r="P738" i="37"/>
  <c r="O738" i="37"/>
  <c r="L738" i="37"/>
  <c r="K738" i="37"/>
  <c r="Q738" i="37" s="1"/>
  <c r="J738" i="37"/>
  <c r="P737" i="37"/>
  <c r="O737" i="37"/>
  <c r="L737" i="37"/>
  <c r="K737" i="37"/>
  <c r="Q737" i="37" s="1"/>
  <c r="J737" i="37"/>
  <c r="Q736" i="37"/>
  <c r="N736" i="37" s="1"/>
  <c r="P736" i="37"/>
  <c r="O736" i="37"/>
  <c r="L736" i="37"/>
  <c r="K736" i="37"/>
  <c r="J736" i="37"/>
  <c r="P735" i="37"/>
  <c r="O735" i="37"/>
  <c r="L735" i="37"/>
  <c r="K735" i="37"/>
  <c r="Q735" i="37" s="1"/>
  <c r="J735" i="37"/>
  <c r="P734" i="37"/>
  <c r="O734" i="37"/>
  <c r="L734" i="37"/>
  <c r="K734" i="37"/>
  <c r="Q734" i="37" s="1"/>
  <c r="J734" i="37"/>
  <c r="Q733" i="37"/>
  <c r="N733" i="37" s="1"/>
  <c r="P733" i="37"/>
  <c r="O733" i="37"/>
  <c r="L733" i="37"/>
  <c r="K733" i="37"/>
  <c r="J733" i="37"/>
  <c r="P732" i="37"/>
  <c r="O732" i="37"/>
  <c r="L732" i="37"/>
  <c r="K732" i="37"/>
  <c r="Q732" i="37" s="1"/>
  <c r="J732" i="37"/>
  <c r="P731" i="37"/>
  <c r="O731" i="37"/>
  <c r="L731" i="37"/>
  <c r="K731" i="37"/>
  <c r="Q731" i="37" s="1"/>
  <c r="J731" i="37"/>
  <c r="Q730" i="37"/>
  <c r="N730" i="37" s="1"/>
  <c r="P730" i="37"/>
  <c r="O730" i="37"/>
  <c r="L730" i="37"/>
  <c r="K730" i="37"/>
  <c r="J730" i="37"/>
  <c r="P729" i="37"/>
  <c r="O729" i="37"/>
  <c r="L729" i="37"/>
  <c r="K729" i="37"/>
  <c r="Q729" i="37" s="1"/>
  <c r="J729" i="37"/>
  <c r="P728" i="37"/>
  <c r="O728" i="37"/>
  <c r="L728" i="37"/>
  <c r="K728" i="37"/>
  <c r="Q728" i="37" s="1"/>
  <c r="J728" i="37"/>
  <c r="Q727" i="37"/>
  <c r="N727" i="37" s="1"/>
  <c r="P727" i="37"/>
  <c r="O727" i="37"/>
  <c r="L727" i="37"/>
  <c r="K727" i="37"/>
  <c r="J727" i="37"/>
  <c r="P726" i="37"/>
  <c r="O726" i="37"/>
  <c r="L726" i="37"/>
  <c r="K726" i="37"/>
  <c r="Q726" i="37" s="1"/>
  <c r="J726" i="37"/>
  <c r="P725" i="37"/>
  <c r="O725" i="37"/>
  <c r="L725" i="37"/>
  <c r="K725" i="37"/>
  <c r="Q725" i="37" s="1"/>
  <c r="J725" i="37"/>
  <c r="Q724" i="37"/>
  <c r="N724" i="37" s="1"/>
  <c r="P724" i="37"/>
  <c r="O724" i="37"/>
  <c r="L724" i="37"/>
  <c r="K724" i="37"/>
  <c r="J724" i="37"/>
  <c r="P723" i="37"/>
  <c r="O723" i="37"/>
  <c r="L723" i="37"/>
  <c r="K723" i="37"/>
  <c r="Q723" i="37" s="1"/>
  <c r="J723" i="37"/>
  <c r="P722" i="37"/>
  <c r="O722" i="37"/>
  <c r="L722" i="37"/>
  <c r="K722" i="37"/>
  <c r="Q722" i="37" s="1"/>
  <c r="J722" i="37"/>
  <c r="Q721" i="37"/>
  <c r="N721" i="37" s="1"/>
  <c r="P721" i="37"/>
  <c r="O721" i="37"/>
  <c r="L721" i="37"/>
  <c r="K721" i="37"/>
  <c r="J721" i="37"/>
  <c r="P720" i="37"/>
  <c r="O720" i="37"/>
  <c r="L720" i="37"/>
  <c r="K720" i="37"/>
  <c r="Q720" i="37" s="1"/>
  <c r="J720" i="37"/>
  <c r="P719" i="37"/>
  <c r="O719" i="37"/>
  <c r="L719" i="37"/>
  <c r="K719" i="37"/>
  <c r="Q719" i="37" s="1"/>
  <c r="J719" i="37"/>
  <c r="Q718" i="37"/>
  <c r="N718" i="37" s="1"/>
  <c r="P718" i="37"/>
  <c r="O718" i="37"/>
  <c r="L718" i="37"/>
  <c r="K718" i="37"/>
  <c r="J718" i="37"/>
  <c r="P717" i="37"/>
  <c r="O717" i="37"/>
  <c r="L717" i="37"/>
  <c r="K717" i="37"/>
  <c r="Q717" i="37" s="1"/>
  <c r="J717" i="37"/>
  <c r="P716" i="37"/>
  <c r="O716" i="37"/>
  <c r="L716" i="37"/>
  <c r="K716" i="37"/>
  <c r="Q716" i="37" s="1"/>
  <c r="J716" i="37"/>
  <c r="Q715" i="37"/>
  <c r="N715" i="37" s="1"/>
  <c r="P715" i="37"/>
  <c r="O715" i="37"/>
  <c r="L715" i="37"/>
  <c r="K715" i="37"/>
  <c r="J715" i="37"/>
  <c r="P714" i="37"/>
  <c r="O714" i="37"/>
  <c r="L714" i="37"/>
  <c r="K714" i="37"/>
  <c r="Q714" i="37" s="1"/>
  <c r="J714" i="37"/>
  <c r="P713" i="37"/>
  <c r="O713" i="37"/>
  <c r="L713" i="37"/>
  <c r="K713" i="37"/>
  <c r="Q713" i="37" s="1"/>
  <c r="J713" i="37"/>
  <c r="Q712" i="37"/>
  <c r="N712" i="37" s="1"/>
  <c r="P712" i="37"/>
  <c r="O712" i="37"/>
  <c r="L712" i="37"/>
  <c r="K712" i="37"/>
  <c r="J712" i="37"/>
  <c r="P711" i="37"/>
  <c r="O711" i="37"/>
  <c r="L711" i="37"/>
  <c r="K711" i="37"/>
  <c r="Q711" i="37" s="1"/>
  <c r="J711" i="37"/>
  <c r="P710" i="37"/>
  <c r="O710" i="37"/>
  <c r="L710" i="37"/>
  <c r="K710" i="37"/>
  <c r="Q710" i="37" s="1"/>
  <c r="J710" i="37"/>
  <c r="Q709" i="37"/>
  <c r="N709" i="37" s="1"/>
  <c r="P709" i="37"/>
  <c r="O709" i="37"/>
  <c r="L709" i="37"/>
  <c r="K709" i="37"/>
  <c r="J709" i="37"/>
  <c r="P708" i="37"/>
  <c r="O708" i="37"/>
  <c r="L708" i="37"/>
  <c r="K708" i="37"/>
  <c r="Q708" i="37" s="1"/>
  <c r="J708" i="37"/>
  <c r="P707" i="37"/>
  <c r="O707" i="37"/>
  <c r="L707" i="37"/>
  <c r="K707" i="37"/>
  <c r="Q707" i="37" s="1"/>
  <c r="J707" i="37"/>
  <c r="Q706" i="37"/>
  <c r="N706" i="37" s="1"/>
  <c r="P706" i="37"/>
  <c r="O706" i="37"/>
  <c r="L706" i="37"/>
  <c r="K706" i="37"/>
  <c r="J706" i="37"/>
  <c r="P705" i="37"/>
  <c r="O705" i="37"/>
  <c r="L705" i="37"/>
  <c r="K705" i="37"/>
  <c r="Q705" i="37" s="1"/>
  <c r="J705" i="37"/>
  <c r="P704" i="37"/>
  <c r="O704" i="37"/>
  <c r="L704" i="37"/>
  <c r="K704" i="37"/>
  <c r="Q704" i="37" s="1"/>
  <c r="J704" i="37"/>
  <c r="Q703" i="37"/>
  <c r="N703" i="37" s="1"/>
  <c r="P703" i="37"/>
  <c r="O703" i="37"/>
  <c r="L703" i="37"/>
  <c r="K703" i="37"/>
  <c r="J703" i="37"/>
  <c r="P702" i="37"/>
  <c r="O702" i="37"/>
  <c r="L702" i="37"/>
  <c r="K702" i="37"/>
  <c r="Q702" i="37" s="1"/>
  <c r="J702" i="37"/>
  <c r="P701" i="37"/>
  <c r="O701" i="37"/>
  <c r="L701" i="37"/>
  <c r="K701" i="37"/>
  <c r="Q701" i="37" s="1"/>
  <c r="J701" i="37"/>
  <c r="Q700" i="37"/>
  <c r="N700" i="37" s="1"/>
  <c r="P700" i="37"/>
  <c r="O700" i="37"/>
  <c r="L700" i="37"/>
  <c r="K700" i="37"/>
  <c r="J700" i="37"/>
  <c r="P699" i="37"/>
  <c r="O699" i="37"/>
  <c r="L699" i="37"/>
  <c r="K699" i="37"/>
  <c r="Q699" i="37" s="1"/>
  <c r="J699" i="37"/>
  <c r="P698" i="37"/>
  <c r="O698" i="37"/>
  <c r="L698" i="37"/>
  <c r="K698" i="37"/>
  <c r="Q698" i="37" s="1"/>
  <c r="J698" i="37"/>
  <c r="Q697" i="37"/>
  <c r="N697" i="37" s="1"/>
  <c r="P697" i="37"/>
  <c r="O697" i="37"/>
  <c r="L697" i="37"/>
  <c r="K697" i="37"/>
  <c r="J697" i="37"/>
  <c r="P696" i="37"/>
  <c r="O696" i="37"/>
  <c r="L696" i="37"/>
  <c r="K696" i="37"/>
  <c r="Q696" i="37" s="1"/>
  <c r="J696" i="37"/>
  <c r="P695" i="37"/>
  <c r="O695" i="37"/>
  <c r="L695" i="37"/>
  <c r="K695" i="37"/>
  <c r="Q695" i="37" s="1"/>
  <c r="J695" i="37"/>
  <c r="Q694" i="37"/>
  <c r="N694" i="37" s="1"/>
  <c r="P694" i="37"/>
  <c r="O694" i="37"/>
  <c r="L694" i="37"/>
  <c r="K694" i="37"/>
  <c r="J694" i="37"/>
  <c r="P693" i="37"/>
  <c r="O693" i="37"/>
  <c r="L693" i="37"/>
  <c r="K693" i="37"/>
  <c r="Q693" i="37" s="1"/>
  <c r="J693" i="37"/>
  <c r="P692" i="37"/>
  <c r="O692" i="37"/>
  <c r="M692" i="37" s="1"/>
  <c r="L692" i="37"/>
  <c r="K692" i="37"/>
  <c r="Q692" i="37" s="1"/>
  <c r="J692" i="37"/>
  <c r="Q691" i="37"/>
  <c r="P691" i="37"/>
  <c r="O691" i="37"/>
  <c r="L691" i="37"/>
  <c r="K691" i="37"/>
  <c r="J691" i="37"/>
  <c r="P690" i="37"/>
  <c r="O690" i="37"/>
  <c r="L690" i="37"/>
  <c r="K690" i="37"/>
  <c r="Q690" i="37" s="1"/>
  <c r="J690" i="37"/>
  <c r="P689" i="37"/>
  <c r="O689" i="37"/>
  <c r="L689" i="37"/>
  <c r="K689" i="37"/>
  <c r="Q689" i="37" s="1"/>
  <c r="J689" i="37"/>
  <c r="Q688" i="37"/>
  <c r="P688" i="37"/>
  <c r="O688" i="37"/>
  <c r="L688" i="37"/>
  <c r="K688" i="37"/>
  <c r="J688" i="37"/>
  <c r="P687" i="37"/>
  <c r="O687" i="37"/>
  <c r="L687" i="37"/>
  <c r="K687" i="37"/>
  <c r="Q687" i="37" s="1"/>
  <c r="J687" i="37"/>
  <c r="P686" i="37"/>
  <c r="O686" i="37"/>
  <c r="L686" i="37"/>
  <c r="K686" i="37"/>
  <c r="J686" i="37"/>
  <c r="Q685" i="37"/>
  <c r="P685" i="37"/>
  <c r="O685" i="37"/>
  <c r="L685" i="37"/>
  <c r="K685" i="37"/>
  <c r="J685" i="37"/>
  <c r="P684" i="37"/>
  <c r="O684" i="37"/>
  <c r="L684" i="37"/>
  <c r="K684" i="37"/>
  <c r="Q684" i="37" s="1"/>
  <c r="J684" i="37"/>
  <c r="P683" i="37"/>
  <c r="O683" i="37"/>
  <c r="L683" i="37"/>
  <c r="K683" i="37"/>
  <c r="J683" i="37"/>
  <c r="Q682" i="37"/>
  <c r="P682" i="37"/>
  <c r="O682" i="37"/>
  <c r="L682" i="37"/>
  <c r="K682" i="37"/>
  <c r="J682" i="37"/>
  <c r="P681" i="37"/>
  <c r="O681" i="37"/>
  <c r="L681" i="37"/>
  <c r="K681" i="37"/>
  <c r="Q681" i="37" s="1"/>
  <c r="J681" i="37"/>
  <c r="P680" i="37"/>
  <c r="O680" i="37"/>
  <c r="L680" i="37"/>
  <c r="K680" i="37"/>
  <c r="J680" i="37"/>
  <c r="Q679" i="37"/>
  <c r="P679" i="37"/>
  <c r="O679" i="37"/>
  <c r="L679" i="37"/>
  <c r="K679" i="37"/>
  <c r="J679" i="37"/>
  <c r="P678" i="37"/>
  <c r="O678" i="37"/>
  <c r="L678" i="37"/>
  <c r="K678" i="37"/>
  <c r="Q678" i="37" s="1"/>
  <c r="J678" i="37"/>
  <c r="P677" i="37"/>
  <c r="O677" i="37"/>
  <c r="L677" i="37"/>
  <c r="K677" i="37"/>
  <c r="J677" i="37"/>
  <c r="Q676" i="37"/>
  <c r="P676" i="37"/>
  <c r="O676" i="37"/>
  <c r="L676" i="37"/>
  <c r="K676" i="37"/>
  <c r="J676" i="37"/>
  <c r="P675" i="37"/>
  <c r="O675" i="37"/>
  <c r="L675" i="37"/>
  <c r="K675" i="37"/>
  <c r="Q675" i="37" s="1"/>
  <c r="J675" i="37"/>
  <c r="P674" i="37"/>
  <c r="O674" i="37"/>
  <c r="M674" i="37" s="1"/>
  <c r="L674" i="37"/>
  <c r="K674" i="37"/>
  <c r="J674" i="37"/>
  <c r="P673" i="37"/>
  <c r="O673" i="37"/>
  <c r="L673" i="37"/>
  <c r="K673" i="37"/>
  <c r="Q673" i="37" s="1"/>
  <c r="J673" i="37"/>
  <c r="Q672" i="37"/>
  <c r="P672" i="37"/>
  <c r="M672" i="37" s="1"/>
  <c r="O672" i="37"/>
  <c r="L672" i="37"/>
  <c r="K672" i="37"/>
  <c r="J672" i="37"/>
  <c r="P671" i="37"/>
  <c r="O671" i="37"/>
  <c r="L671" i="37"/>
  <c r="K671" i="37"/>
  <c r="J671" i="37"/>
  <c r="P670" i="37"/>
  <c r="O670" i="37"/>
  <c r="L670" i="37"/>
  <c r="K670" i="37"/>
  <c r="Q670" i="37" s="1"/>
  <c r="N670" i="37" s="1"/>
  <c r="J670" i="37"/>
  <c r="Q669" i="37"/>
  <c r="P669" i="37"/>
  <c r="O669" i="37"/>
  <c r="L669" i="37"/>
  <c r="K669" i="37"/>
  <c r="J669" i="37"/>
  <c r="Q668" i="37"/>
  <c r="P668" i="37"/>
  <c r="O668" i="37"/>
  <c r="L668" i="37"/>
  <c r="K668" i="37"/>
  <c r="J668" i="37"/>
  <c r="Q667" i="37"/>
  <c r="N667" i="37" s="1"/>
  <c r="P667" i="37"/>
  <c r="O667" i="37"/>
  <c r="L667" i="37"/>
  <c r="K667" i="37"/>
  <c r="J667" i="37"/>
  <c r="P666" i="37"/>
  <c r="O666" i="37"/>
  <c r="L666" i="37"/>
  <c r="K666" i="37"/>
  <c r="Q666" i="37" s="1"/>
  <c r="J666" i="37"/>
  <c r="Q665" i="37"/>
  <c r="P665" i="37"/>
  <c r="O665" i="37"/>
  <c r="L665" i="37"/>
  <c r="K665" i="37"/>
  <c r="J665" i="37"/>
  <c r="P664" i="37"/>
  <c r="O664" i="37"/>
  <c r="L664" i="37"/>
  <c r="K664" i="37"/>
  <c r="J664" i="37"/>
  <c r="P663" i="37"/>
  <c r="O663" i="37"/>
  <c r="L663" i="37"/>
  <c r="K663" i="37"/>
  <c r="J663" i="37"/>
  <c r="Q662" i="37"/>
  <c r="P662" i="37"/>
  <c r="O662" i="37"/>
  <c r="L662" i="37"/>
  <c r="K662" i="37"/>
  <c r="J662" i="37"/>
  <c r="Q661" i="37"/>
  <c r="N661" i="37" s="1"/>
  <c r="P661" i="37"/>
  <c r="O661" i="37"/>
  <c r="L661" i="37"/>
  <c r="K661" i="37"/>
  <c r="J661" i="37"/>
  <c r="Q660" i="37"/>
  <c r="P660" i="37"/>
  <c r="O660" i="37"/>
  <c r="L660" i="37"/>
  <c r="K660" i="37"/>
  <c r="J660" i="37"/>
  <c r="P659" i="37"/>
  <c r="O659" i="37"/>
  <c r="L659" i="37"/>
  <c r="K659" i="37"/>
  <c r="Q659" i="37" s="1"/>
  <c r="J659" i="37"/>
  <c r="P658" i="37"/>
  <c r="O658" i="37"/>
  <c r="L658" i="37"/>
  <c r="K658" i="37"/>
  <c r="J658" i="37"/>
  <c r="P657" i="37"/>
  <c r="O657" i="37"/>
  <c r="L657" i="37"/>
  <c r="K657" i="37"/>
  <c r="J657" i="37"/>
  <c r="Q656" i="37"/>
  <c r="P656" i="37"/>
  <c r="O656" i="37"/>
  <c r="L656" i="37"/>
  <c r="K656" i="37"/>
  <c r="J656" i="37"/>
  <c r="Q655" i="37"/>
  <c r="P655" i="37"/>
  <c r="O655" i="37"/>
  <c r="L655" i="37"/>
  <c r="K655" i="37"/>
  <c r="J655" i="37"/>
  <c r="Q654" i="37"/>
  <c r="P654" i="37"/>
  <c r="O654" i="37"/>
  <c r="L654" i="37"/>
  <c r="K654" i="37"/>
  <c r="J654" i="37"/>
  <c r="P653" i="37"/>
  <c r="O653" i="37"/>
  <c r="L653" i="37"/>
  <c r="K653" i="37"/>
  <c r="J653" i="37"/>
  <c r="P652" i="37"/>
  <c r="O652" i="37"/>
  <c r="L652" i="37"/>
  <c r="K652" i="37"/>
  <c r="Q652" i="37" s="1"/>
  <c r="N652" i="37" s="1"/>
  <c r="J652" i="37"/>
  <c r="Q651" i="37"/>
  <c r="P651" i="37"/>
  <c r="O651" i="37"/>
  <c r="L651" i="37"/>
  <c r="K651" i="37"/>
  <c r="J651" i="37"/>
  <c r="Q650" i="37"/>
  <c r="P650" i="37"/>
  <c r="O650" i="37"/>
  <c r="L650" i="37"/>
  <c r="K650" i="37"/>
  <c r="J650" i="37"/>
  <c r="Q649" i="37"/>
  <c r="N649" i="37" s="1"/>
  <c r="P649" i="37"/>
  <c r="O649" i="37"/>
  <c r="L649" i="37"/>
  <c r="K649" i="37"/>
  <c r="J649" i="37"/>
  <c r="P648" i="37"/>
  <c r="O648" i="37"/>
  <c r="L648" i="37"/>
  <c r="K648" i="37"/>
  <c r="Q648" i="37" s="1"/>
  <c r="J648" i="37"/>
  <c r="Q647" i="37"/>
  <c r="P647" i="37"/>
  <c r="O647" i="37"/>
  <c r="L647" i="37"/>
  <c r="K647" i="37"/>
  <c r="J647" i="37"/>
  <c r="P646" i="37"/>
  <c r="O646" i="37"/>
  <c r="L646" i="37"/>
  <c r="K646" i="37"/>
  <c r="J646" i="37"/>
  <c r="P645" i="37"/>
  <c r="O645" i="37"/>
  <c r="L645" i="37"/>
  <c r="K645" i="37"/>
  <c r="J645" i="37"/>
  <c r="Q644" i="37"/>
  <c r="P644" i="37"/>
  <c r="O644" i="37"/>
  <c r="L644" i="37"/>
  <c r="K644" i="37"/>
  <c r="J644" i="37"/>
  <c r="Q643" i="37"/>
  <c r="N643" i="37" s="1"/>
  <c r="P643" i="37"/>
  <c r="O643" i="37"/>
  <c r="L643" i="37"/>
  <c r="K643" i="37"/>
  <c r="J643" i="37"/>
  <c r="Q642" i="37"/>
  <c r="P642" i="37"/>
  <c r="O642" i="37"/>
  <c r="L642" i="37"/>
  <c r="K642" i="37"/>
  <c r="J642" i="37"/>
  <c r="P641" i="37"/>
  <c r="O641" i="37"/>
  <c r="L641" i="37"/>
  <c r="K641" i="37"/>
  <c r="Q641" i="37" s="1"/>
  <c r="J641" i="37"/>
  <c r="P640" i="37"/>
  <c r="O640" i="37"/>
  <c r="L640" i="37"/>
  <c r="K640" i="37"/>
  <c r="J640" i="37"/>
  <c r="P639" i="37"/>
  <c r="O639" i="37"/>
  <c r="L639" i="37"/>
  <c r="K639" i="37"/>
  <c r="J639" i="37"/>
  <c r="Q638" i="37"/>
  <c r="P638" i="37"/>
  <c r="O638" i="37"/>
  <c r="L638" i="37"/>
  <c r="K638" i="37"/>
  <c r="J638" i="37"/>
  <c r="Q637" i="37"/>
  <c r="P637" i="37"/>
  <c r="O637" i="37"/>
  <c r="L637" i="37"/>
  <c r="K637" i="37"/>
  <c r="J637" i="37"/>
  <c r="Q636" i="37"/>
  <c r="P636" i="37"/>
  <c r="O636" i="37"/>
  <c r="L636" i="37"/>
  <c r="K636" i="37"/>
  <c r="J636" i="37"/>
  <c r="P635" i="37"/>
  <c r="O635" i="37"/>
  <c r="L635" i="37"/>
  <c r="K635" i="37"/>
  <c r="J635" i="37"/>
  <c r="P634" i="37"/>
  <c r="O634" i="37"/>
  <c r="L634" i="37"/>
  <c r="K634" i="37"/>
  <c r="Q634" i="37" s="1"/>
  <c r="N634" i="37" s="1"/>
  <c r="J634" i="37"/>
  <c r="Q633" i="37"/>
  <c r="P633" i="37"/>
  <c r="O633" i="37"/>
  <c r="L633" i="37"/>
  <c r="K633" i="37"/>
  <c r="J633" i="37"/>
  <c r="P632" i="37"/>
  <c r="O632" i="37"/>
  <c r="L632" i="37"/>
  <c r="K632" i="37"/>
  <c r="J632" i="37"/>
  <c r="Q631" i="37"/>
  <c r="N631" i="37" s="1"/>
  <c r="P631" i="37"/>
  <c r="O631" i="37"/>
  <c r="L631" i="37"/>
  <c r="K631" i="37"/>
  <c r="J631" i="37"/>
  <c r="P630" i="37"/>
  <c r="O630" i="37"/>
  <c r="L630" i="37"/>
  <c r="K630" i="37"/>
  <c r="Q630" i="37" s="1"/>
  <c r="J630" i="37"/>
  <c r="Q629" i="37"/>
  <c r="P629" i="37"/>
  <c r="O629" i="37"/>
  <c r="L629" i="37"/>
  <c r="K629" i="37"/>
  <c r="J629" i="37"/>
  <c r="P628" i="37"/>
  <c r="O628" i="37"/>
  <c r="L628" i="37"/>
  <c r="K628" i="37"/>
  <c r="J628" i="37"/>
  <c r="P627" i="37"/>
  <c r="O627" i="37"/>
  <c r="L627" i="37"/>
  <c r="K627" i="37"/>
  <c r="J627" i="37"/>
  <c r="Q626" i="37"/>
  <c r="P626" i="37"/>
  <c r="O626" i="37"/>
  <c r="M626" i="37" s="1"/>
  <c r="L626" i="37"/>
  <c r="K626" i="37"/>
  <c r="J626" i="37"/>
  <c r="Q625" i="37"/>
  <c r="N625" i="37" s="1"/>
  <c r="P625" i="37"/>
  <c r="O625" i="37"/>
  <c r="L625" i="37"/>
  <c r="K625" i="37"/>
  <c r="J625" i="37"/>
  <c r="Q624" i="37"/>
  <c r="P624" i="37"/>
  <c r="O624" i="37"/>
  <c r="L624" i="37"/>
  <c r="K624" i="37"/>
  <c r="J624" i="37"/>
  <c r="P623" i="37"/>
  <c r="O623" i="37"/>
  <c r="L623" i="37"/>
  <c r="K623" i="37"/>
  <c r="Q623" i="37" s="1"/>
  <c r="J623" i="37"/>
  <c r="P622" i="37"/>
  <c r="O622" i="37"/>
  <c r="L622" i="37"/>
  <c r="K622" i="37"/>
  <c r="J622" i="37"/>
  <c r="P621" i="37"/>
  <c r="O621" i="37"/>
  <c r="L621" i="37"/>
  <c r="K621" i="37"/>
  <c r="J621" i="37"/>
  <c r="P620" i="37"/>
  <c r="O620" i="37"/>
  <c r="L620" i="37"/>
  <c r="K620" i="37"/>
  <c r="Q620" i="37" s="1"/>
  <c r="N620" i="37" s="1"/>
  <c r="J620" i="37"/>
  <c r="Q619" i="37"/>
  <c r="P619" i="37"/>
  <c r="O619" i="37"/>
  <c r="L619" i="37"/>
  <c r="K619" i="37"/>
  <c r="J619" i="37"/>
  <c r="Q618" i="37"/>
  <c r="P618" i="37"/>
  <c r="O618" i="37"/>
  <c r="L618" i="37"/>
  <c r="K618" i="37"/>
  <c r="J618" i="37"/>
  <c r="Q617" i="37"/>
  <c r="N617" i="37" s="1"/>
  <c r="P617" i="37"/>
  <c r="O617" i="37"/>
  <c r="L617" i="37"/>
  <c r="K617" i="37"/>
  <c r="J617" i="37"/>
  <c r="Q616" i="37"/>
  <c r="P616" i="37"/>
  <c r="O616" i="37"/>
  <c r="L616" i="37"/>
  <c r="K616" i="37"/>
  <c r="J616" i="37"/>
  <c r="Q615" i="37"/>
  <c r="P615" i="37"/>
  <c r="O615" i="37"/>
  <c r="L615" i="37"/>
  <c r="K615" i="37"/>
  <c r="J615" i="37"/>
  <c r="P614" i="37"/>
  <c r="O614" i="37"/>
  <c r="L614" i="37"/>
  <c r="K614" i="37"/>
  <c r="Q614" i="37" s="1"/>
  <c r="N614" i="37" s="1"/>
  <c r="J614" i="37"/>
  <c r="Q613" i="37"/>
  <c r="P613" i="37"/>
  <c r="O613" i="37"/>
  <c r="L613" i="37"/>
  <c r="K613" i="37"/>
  <c r="J613" i="37"/>
  <c r="P612" i="37"/>
  <c r="O612" i="37"/>
  <c r="L612" i="37"/>
  <c r="K612" i="37"/>
  <c r="Q612" i="37" s="1"/>
  <c r="J612" i="37"/>
  <c r="P611" i="37"/>
  <c r="O611" i="37"/>
  <c r="L611" i="37"/>
  <c r="K611" i="37"/>
  <c r="J611" i="37"/>
  <c r="P610" i="37"/>
  <c r="O610" i="37"/>
  <c r="L610" i="37"/>
  <c r="K610" i="37"/>
  <c r="Q610" i="37" s="1"/>
  <c r="N610" i="37" s="1"/>
  <c r="J610" i="37"/>
  <c r="Q609" i="37"/>
  <c r="P609" i="37"/>
  <c r="O609" i="37"/>
  <c r="L609" i="37"/>
  <c r="K609" i="37"/>
  <c r="J609" i="37"/>
  <c r="Q608" i="37"/>
  <c r="P608" i="37"/>
  <c r="O608" i="37"/>
  <c r="L608" i="37"/>
  <c r="K608" i="37"/>
  <c r="J608" i="37"/>
  <c r="Q607" i="37"/>
  <c r="N607" i="37" s="1"/>
  <c r="P607" i="37"/>
  <c r="O607" i="37"/>
  <c r="L607" i="37"/>
  <c r="K607" i="37"/>
  <c r="J607" i="37"/>
  <c r="P606" i="37"/>
  <c r="O606" i="37"/>
  <c r="L606" i="37"/>
  <c r="K606" i="37"/>
  <c r="Q606" i="37" s="1"/>
  <c r="N606" i="37" s="1"/>
  <c r="J606" i="37"/>
  <c r="Q605" i="37"/>
  <c r="P605" i="37"/>
  <c r="O605" i="37"/>
  <c r="L605" i="37"/>
  <c r="K605" i="37"/>
  <c r="J605" i="37"/>
  <c r="Q604" i="37"/>
  <c r="N604" i="37" s="1"/>
  <c r="P604" i="37"/>
  <c r="O604" i="37"/>
  <c r="L604" i="37"/>
  <c r="K604" i="37"/>
  <c r="J604" i="37"/>
  <c r="P603" i="37"/>
  <c r="O603" i="37"/>
  <c r="L603" i="37"/>
  <c r="K603" i="37"/>
  <c r="Q603" i="37" s="1"/>
  <c r="N603" i="37" s="1"/>
  <c r="J603" i="37"/>
  <c r="Q602" i="37"/>
  <c r="P602" i="37"/>
  <c r="O602" i="37"/>
  <c r="L602" i="37"/>
  <c r="K602" i="37"/>
  <c r="J602" i="37"/>
  <c r="Q601" i="37"/>
  <c r="N601" i="37" s="1"/>
  <c r="P601" i="37"/>
  <c r="O601" i="37"/>
  <c r="L601" i="37"/>
  <c r="K601" i="37"/>
  <c r="J601" i="37"/>
  <c r="P600" i="37"/>
  <c r="O600" i="37"/>
  <c r="L600" i="37"/>
  <c r="K600" i="37"/>
  <c r="Q600" i="37" s="1"/>
  <c r="N600" i="37" s="1"/>
  <c r="J600" i="37"/>
  <c r="Q599" i="37"/>
  <c r="P599" i="37"/>
  <c r="O599" i="37"/>
  <c r="L599" i="37"/>
  <c r="K599" i="37"/>
  <c r="J599" i="37"/>
  <c r="Q598" i="37"/>
  <c r="N598" i="37" s="1"/>
  <c r="P598" i="37"/>
  <c r="O598" i="37"/>
  <c r="L598" i="37"/>
  <c r="K598" i="37"/>
  <c r="J598" i="37"/>
  <c r="P597" i="37"/>
  <c r="O597" i="37"/>
  <c r="L597" i="37"/>
  <c r="K597" i="37"/>
  <c r="Q597" i="37" s="1"/>
  <c r="N597" i="37" s="1"/>
  <c r="J597" i="37"/>
  <c r="Q596" i="37"/>
  <c r="P596" i="37"/>
  <c r="O596" i="37"/>
  <c r="L596" i="37"/>
  <c r="K596" i="37"/>
  <c r="J596" i="37"/>
  <c r="Q595" i="37"/>
  <c r="N595" i="37" s="1"/>
  <c r="P595" i="37"/>
  <c r="O595" i="37"/>
  <c r="L595" i="37"/>
  <c r="K595" i="37"/>
  <c r="J595" i="37"/>
  <c r="P594" i="37"/>
  <c r="O594" i="37"/>
  <c r="L594" i="37"/>
  <c r="K594" i="37"/>
  <c r="Q594" i="37" s="1"/>
  <c r="N594" i="37" s="1"/>
  <c r="J594" i="37"/>
  <c r="Q593" i="37"/>
  <c r="P593" i="37"/>
  <c r="O593" i="37"/>
  <c r="L593" i="37"/>
  <c r="K593" i="37"/>
  <c r="J593" i="37"/>
  <c r="Q592" i="37"/>
  <c r="N592" i="37" s="1"/>
  <c r="P592" i="37"/>
  <c r="O592" i="37"/>
  <c r="L592" i="37"/>
  <c r="K592" i="37"/>
  <c r="J592" i="37"/>
  <c r="P591" i="37"/>
  <c r="O591" i="37"/>
  <c r="L591" i="37"/>
  <c r="K591" i="37"/>
  <c r="Q591" i="37" s="1"/>
  <c r="N591" i="37" s="1"/>
  <c r="J591" i="37"/>
  <c r="Q590" i="37"/>
  <c r="P590" i="37"/>
  <c r="O590" i="37"/>
  <c r="L590" i="37"/>
  <c r="K590" i="37"/>
  <c r="J590" i="37"/>
  <c r="Q589" i="37"/>
  <c r="N589" i="37" s="1"/>
  <c r="P589" i="37"/>
  <c r="O589" i="37"/>
  <c r="L589" i="37"/>
  <c r="K589" i="37"/>
  <c r="J589" i="37"/>
  <c r="P588" i="37"/>
  <c r="O588" i="37"/>
  <c r="L588" i="37"/>
  <c r="K588" i="37"/>
  <c r="Q588" i="37" s="1"/>
  <c r="N588" i="37" s="1"/>
  <c r="J588" i="37"/>
  <c r="Q587" i="37"/>
  <c r="P587" i="37"/>
  <c r="O587" i="37"/>
  <c r="L587" i="37"/>
  <c r="K587" i="37"/>
  <c r="J587" i="37"/>
  <c r="Q586" i="37"/>
  <c r="N586" i="37" s="1"/>
  <c r="P586" i="37"/>
  <c r="O586" i="37"/>
  <c r="L586" i="37"/>
  <c r="K586" i="37"/>
  <c r="J586" i="37"/>
  <c r="P585" i="37"/>
  <c r="O585" i="37"/>
  <c r="L585" i="37"/>
  <c r="K585" i="37"/>
  <c r="Q585" i="37" s="1"/>
  <c r="N585" i="37" s="1"/>
  <c r="J585" i="37"/>
  <c r="Q584" i="37"/>
  <c r="P584" i="37"/>
  <c r="O584" i="37"/>
  <c r="L584" i="37"/>
  <c r="K584" i="37"/>
  <c r="J584" i="37"/>
  <c r="Q583" i="37"/>
  <c r="N583" i="37" s="1"/>
  <c r="P583" i="37"/>
  <c r="O583" i="37"/>
  <c r="L583" i="37"/>
  <c r="K583" i="37"/>
  <c r="J583" i="37"/>
  <c r="P582" i="37"/>
  <c r="O582" i="37"/>
  <c r="L582" i="37"/>
  <c r="K582" i="37"/>
  <c r="Q582" i="37" s="1"/>
  <c r="N582" i="37" s="1"/>
  <c r="J582" i="37"/>
  <c r="Q581" i="37"/>
  <c r="P581" i="37"/>
  <c r="O581" i="37"/>
  <c r="L581" i="37"/>
  <c r="K581" i="37"/>
  <c r="J581" i="37"/>
  <c r="Q580" i="37"/>
  <c r="N580" i="37" s="1"/>
  <c r="P580" i="37"/>
  <c r="O580" i="37"/>
  <c r="L580" i="37"/>
  <c r="K580" i="37"/>
  <c r="J580" i="37"/>
  <c r="P579" i="37"/>
  <c r="O579" i="37"/>
  <c r="L579" i="37"/>
  <c r="K579" i="37"/>
  <c r="Q579" i="37" s="1"/>
  <c r="N579" i="37" s="1"/>
  <c r="J579" i="37"/>
  <c r="Q578" i="37"/>
  <c r="P578" i="37"/>
  <c r="O578" i="37"/>
  <c r="L578" i="37"/>
  <c r="K578" i="37"/>
  <c r="J578" i="37"/>
  <c r="Q577" i="37"/>
  <c r="N577" i="37" s="1"/>
  <c r="P577" i="37"/>
  <c r="O577" i="37"/>
  <c r="L577" i="37"/>
  <c r="K577" i="37"/>
  <c r="J577" i="37"/>
  <c r="P576" i="37"/>
  <c r="O576" i="37"/>
  <c r="L576" i="37"/>
  <c r="K576" i="37"/>
  <c r="Q576" i="37" s="1"/>
  <c r="N576" i="37" s="1"/>
  <c r="J576" i="37"/>
  <c r="Q575" i="37"/>
  <c r="P575" i="37"/>
  <c r="O575" i="37"/>
  <c r="L575" i="37"/>
  <c r="K575" i="37"/>
  <c r="J575" i="37"/>
  <c r="Q574" i="37"/>
  <c r="N574" i="37" s="1"/>
  <c r="P574" i="37"/>
  <c r="O574" i="37"/>
  <c r="L574" i="37"/>
  <c r="K574" i="37"/>
  <c r="J574" i="37"/>
  <c r="P573" i="37"/>
  <c r="O573" i="37"/>
  <c r="L573" i="37"/>
  <c r="K573" i="37"/>
  <c r="Q573" i="37" s="1"/>
  <c r="N573" i="37" s="1"/>
  <c r="J573" i="37"/>
  <c r="Q572" i="37"/>
  <c r="P572" i="37"/>
  <c r="O572" i="37"/>
  <c r="L572" i="37"/>
  <c r="K572" i="37"/>
  <c r="J572" i="37"/>
  <c r="Q571" i="37"/>
  <c r="N571" i="37" s="1"/>
  <c r="P571" i="37"/>
  <c r="O571" i="37"/>
  <c r="L571" i="37"/>
  <c r="K571" i="37"/>
  <c r="J571" i="37"/>
  <c r="P570" i="37"/>
  <c r="O570" i="37"/>
  <c r="L570" i="37"/>
  <c r="K570" i="37"/>
  <c r="Q570" i="37" s="1"/>
  <c r="N570" i="37" s="1"/>
  <c r="J570" i="37"/>
  <c r="Q569" i="37"/>
  <c r="P569" i="37"/>
  <c r="O569" i="37"/>
  <c r="L569" i="37"/>
  <c r="K569" i="37"/>
  <c r="J569" i="37"/>
  <c r="Q568" i="37"/>
  <c r="N568" i="37" s="1"/>
  <c r="P568" i="37"/>
  <c r="O568" i="37"/>
  <c r="L568" i="37"/>
  <c r="K568" i="37"/>
  <c r="J568" i="37"/>
  <c r="P567" i="37"/>
  <c r="O567" i="37"/>
  <c r="L567" i="37"/>
  <c r="K567" i="37"/>
  <c r="Q567" i="37" s="1"/>
  <c r="N567" i="37" s="1"/>
  <c r="J567" i="37"/>
  <c r="Q566" i="37"/>
  <c r="P566" i="37"/>
  <c r="O566" i="37"/>
  <c r="L566" i="37"/>
  <c r="K566" i="37"/>
  <c r="J566" i="37"/>
  <c r="Q565" i="37"/>
  <c r="N565" i="37" s="1"/>
  <c r="P565" i="37"/>
  <c r="O565" i="37"/>
  <c r="L565" i="37"/>
  <c r="K565" i="37"/>
  <c r="J565" i="37"/>
  <c r="P564" i="37"/>
  <c r="O564" i="37"/>
  <c r="L564" i="37"/>
  <c r="K564" i="37"/>
  <c r="Q564" i="37" s="1"/>
  <c r="N564" i="37" s="1"/>
  <c r="J564" i="37"/>
  <c r="Q563" i="37"/>
  <c r="P563" i="37"/>
  <c r="O563" i="37"/>
  <c r="L563" i="37"/>
  <c r="K563" i="37"/>
  <c r="J563" i="37"/>
  <c r="Q562" i="37"/>
  <c r="N562" i="37" s="1"/>
  <c r="P562" i="37"/>
  <c r="O562" i="37"/>
  <c r="L562" i="37"/>
  <c r="K562" i="37"/>
  <c r="J562" i="37"/>
  <c r="P561" i="37"/>
  <c r="O561" i="37"/>
  <c r="L561" i="37"/>
  <c r="K561" i="37"/>
  <c r="Q561" i="37" s="1"/>
  <c r="N561" i="37" s="1"/>
  <c r="J561" i="37"/>
  <c r="Q560" i="37"/>
  <c r="P560" i="37"/>
  <c r="O560" i="37"/>
  <c r="L560" i="37"/>
  <c r="K560" i="37"/>
  <c r="J560" i="37"/>
  <c r="Q559" i="37"/>
  <c r="N559" i="37" s="1"/>
  <c r="P559" i="37"/>
  <c r="O559" i="37"/>
  <c r="L559" i="37"/>
  <c r="K559" i="37"/>
  <c r="J559" i="37"/>
  <c r="P558" i="37"/>
  <c r="O558" i="37"/>
  <c r="L558" i="37"/>
  <c r="K558" i="37"/>
  <c r="Q558" i="37" s="1"/>
  <c r="N558" i="37" s="1"/>
  <c r="J558" i="37"/>
  <c r="Q557" i="37"/>
  <c r="P557" i="37"/>
  <c r="O557" i="37"/>
  <c r="L557" i="37"/>
  <c r="K557" i="37"/>
  <c r="J557" i="37"/>
  <c r="Q556" i="37"/>
  <c r="N556" i="37" s="1"/>
  <c r="P556" i="37"/>
  <c r="O556" i="37"/>
  <c r="L556" i="37"/>
  <c r="K556" i="37"/>
  <c r="J556" i="37"/>
  <c r="P555" i="37"/>
  <c r="O555" i="37"/>
  <c r="L555" i="37"/>
  <c r="K555" i="37"/>
  <c r="Q555" i="37" s="1"/>
  <c r="N555" i="37" s="1"/>
  <c r="J555" i="37"/>
  <c r="Q554" i="37"/>
  <c r="P554" i="37"/>
  <c r="O554" i="37"/>
  <c r="L554" i="37"/>
  <c r="K554" i="37"/>
  <c r="J554" i="37"/>
  <c r="Q553" i="37"/>
  <c r="N553" i="37" s="1"/>
  <c r="P553" i="37"/>
  <c r="O553" i="37"/>
  <c r="L553" i="37"/>
  <c r="K553" i="37"/>
  <c r="J553" i="37"/>
  <c r="P552" i="37"/>
  <c r="O552" i="37"/>
  <c r="L552" i="37"/>
  <c r="K552" i="37"/>
  <c r="Q552" i="37" s="1"/>
  <c r="N552" i="37" s="1"/>
  <c r="J552" i="37"/>
  <c r="Q551" i="37"/>
  <c r="P551" i="37"/>
  <c r="O551" i="37"/>
  <c r="L551" i="37"/>
  <c r="K551" i="37"/>
  <c r="J551" i="37"/>
  <c r="Q550" i="37"/>
  <c r="N550" i="37" s="1"/>
  <c r="P550" i="37"/>
  <c r="O550" i="37"/>
  <c r="L550" i="37"/>
  <c r="K550" i="37"/>
  <c r="J550" i="37"/>
  <c r="P549" i="37"/>
  <c r="O549" i="37"/>
  <c r="L549" i="37"/>
  <c r="K549" i="37"/>
  <c r="Q549" i="37" s="1"/>
  <c r="N549" i="37" s="1"/>
  <c r="J549" i="37"/>
  <c r="Q548" i="37"/>
  <c r="P548" i="37"/>
  <c r="O548" i="37"/>
  <c r="L548" i="37"/>
  <c r="K548" i="37"/>
  <c r="J548" i="37"/>
  <c r="Q547" i="37"/>
  <c r="N547" i="37" s="1"/>
  <c r="P547" i="37"/>
  <c r="O547" i="37"/>
  <c r="L547" i="37"/>
  <c r="K547" i="37"/>
  <c r="J547" i="37"/>
  <c r="P546" i="37"/>
  <c r="O546" i="37"/>
  <c r="L546" i="37"/>
  <c r="K546" i="37"/>
  <c r="Q546" i="37" s="1"/>
  <c r="N546" i="37" s="1"/>
  <c r="J546" i="37"/>
  <c r="Q545" i="37"/>
  <c r="P545" i="37"/>
  <c r="O545" i="37"/>
  <c r="L545" i="37"/>
  <c r="K545" i="37"/>
  <c r="J545" i="37"/>
  <c r="Q544" i="37"/>
  <c r="N544" i="37" s="1"/>
  <c r="P544" i="37"/>
  <c r="O544" i="37"/>
  <c r="L544" i="37"/>
  <c r="K544" i="37"/>
  <c r="J544" i="37"/>
  <c r="P543" i="37"/>
  <c r="O543" i="37"/>
  <c r="L543" i="37"/>
  <c r="K543" i="37"/>
  <c r="Q543" i="37" s="1"/>
  <c r="N543" i="37" s="1"/>
  <c r="J543" i="37"/>
  <c r="Q542" i="37"/>
  <c r="P542" i="37"/>
  <c r="O542" i="37"/>
  <c r="L542" i="37"/>
  <c r="K542" i="37"/>
  <c r="J542" i="37"/>
  <c r="Q541" i="37"/>
  <c r="N541" i="37" s="1"/>
  <c r="P541" i="37"/>
  <c r="O541" i="37"/>
  <c r="L541" i="37"/>
  <c r="K541" i="37"/>
  <c r="J541" i="37"/>
  <c r="P540" i="37"/>
  <c r="O540" i="37"/>
  <c r="L540" i="37"/>
  <c r="K540" i="37"/>
  <c r="Q540" i="37" s="1"/>
  <c r="J540" i="37"/>
  <c r="Q539" i="37"/>
  <c r="P539" i="37"/>
  <c r="O539" i="37"/>
  <c r="L539" i="37"/>
  <c r="K539" i="37"/>
  <c r="J539" i="37"/>
  <c r="Q538" i="37"/>
  <c r="N538" i="37" s="1"/>
  <c r="P538" i="37"/>
  <c r="O538" i="37"/>
  <c r="L538" i="37"/>
  <c r="K538" i="37"/>
  <c r="J538" i="37"/>
  <c r="P537" i="37"/>
  <c r="O537" i="37"/>
  <c r="L537" i="37"/>
  <c r="K537" i="37"/>
  <c r="Q537" i="37" s="1"/>
  <c r="J537" i="37"/>
  <c r="Q536" i="37"/>
  <c r="P536" i="37"/>
  <c r="O536" i="37"/>
  <c r="L536" i="37"/>
  <c r="K536" i="37"/>
  <c r="J536" i="37"/>
  <c r="Q535" i="37"/>
  <c r="N535" i="37" s="1"/>
  <c r="P535" i="37"/>
  <c r="O535" i="37"/>
  <c r="L535" i="37"/>
  <c r="K535" i="37"/>
  <c r="J535" i="37"/>
  <c r="P534" i="37"/>
  <c r="O534" i="37"/>
  <c r="L534" i="37"/>
  <c r="K534" i="37"/>
  <c r="J534" i="37"/>
  <c r="Q533" i="37"/>
  <c r="P533" i="37"/>
  <c r="O533" i="37"/>
  <c r="L533" i="37"/>
  <c r="K533" i="37"/>
  <c r="J533" i="37"/>
  <c r="Q532" i="37"/>
  <c r="N532" i="37" s="1"/>
  <c r="P532" i="37"/>
  <c r="O532" i="37"/>
  <c r="L532" i="37"/>
  <c r="K532" i="37"/>
  <c r="J532" i="37"/>
  <c r="P531" i="37"/>
  <c r="O531" i="37"/>
  <c r="L531" i="37"/>
  <c r="K531" i="37"/>
  <c r="Q531" i="37" s="1"/>
  <c r="J531" i="37"/>
  <c r="Q530" i="37"/>
  <c r="P530" i="37"/>
  <c r="O530" i="37"/>
  <c r="L530" i="37"/>
  <c r="K530" i="37"/>
  <c r="J530" i="37"/>
  <c r="Q529" i="37"/>
  <c r="N529" i="37" s="1"/>
  <c r="P529" i="37"/>
  <c r="O529" i="37"/>
  <c r="L529" i="37"/>
  <c r="K529" i="37"/>
  <c r="J529" i="37"/>
  <c r="P528" i="37"/>
  <c r="O528" i="37"/>
  <c r="L528" i="37"/>
  <c r="K528" i="37"/>
  <c r="Q528" i="37" s="1"/>
  <c r="J528" i="37"/>
  <c r="Q527" i="37"/>
  <c r="P527" i="37"/>
  <c r="O527" i="37"/>
  <c r="L527" i="37"/>
  <c r="K527" i="37"/>
  <c r="J527" i="37"/>
  <c r="Q526" i="37"/>
  <c r="N526" i="37" s="1"/>
  <c r="P526" i="37"/>
  <c r="O526" i="37"/>
  <c r="L526" i="37"/>
  <c r="K526" i="37"/>
  <c r="J526" i="37"/>
  <c r="P525" i="37"/>
  <c r="O525" i="37"/>
  <c r="L525" i="37"/>
  <c r="K525" i="37"/>
  <c r="J525" i="37"/>
  <c r="Q524" i="37"/>
  <c r="P524" i="37"/>
  <c r="O524" i="37"/>
  <c r="L524" i="37"/>
  <c r="K524" i="37"/>
  <c r="J524" i="37"/>
  <c r="Q523" i="37"/>
  <c r="N523" i="37" s="1"/>
  <c r="P523" i="37"/>
  <c r="O523" i="37"/>
  <c r="L523" i="37"/>
  <c r="K523" i="37"/>
  <c r="J523" i="37"/>
  <c r="P522" i="37"/>
  <c r="O522" i="37"/>
  <c r="L522" i="37"/>
  <c r="K522" i="37"/>
  <c r="Q522" i="37" s="1"/>
  <c r="J522" i="37"/>
  <c r="Q521" i="37"/>
  <c r="P521" i="37"/>
  <c r="O521" i="37"/>
  <c r="L521" i="37"/>
  <c r="K521" i="37"/>
  <c r="J521" i="37"/>
  <c r="Q520" i="37"/>
  <c r="N520" i="37" s="1"/>
  <c r="P520" i="37"/>
  <c r="O520" i="37"/>
  <c r="L520" i="37"/>
  <c r="K520" i="37"/>
  <c r="J520" i="37"/>
  <c r="P519" i="37"/>
  <c r="O519" i="37"/>
  <c r="L519" i="37"/>
  <c r="K519" i="37"/>
  <c r="Q519" i="37" s="1"/>
  <c r="J519" i="37"/>
  <c r="P518" i="37"/>
  <c r="O518" i="37"/>
  <c r="L518" i="37"/>
  <c r="K518" i="37"/>
  <c r="J518" i="37"/>
  <c r="Q517" i="37"/>
  <c r="N517" i="37" s="1"/>
  <c r="P517" i="37"/>
  <c r="O517" i="37"/>
  <c r="L517" i="37"/>
  <c r="K517" i="37"/>
  <c r="J517" i="37"/>
  <c r="P516" i="37"/>
  <c r="O516" i="37"/>
  <c r="L516" i="37"/>
  <c r="K516" i="37"/>
  <c r="Q516" i="37" s="1"/>
  <c r="N516" i="37" s="1"/>
  <c r="J516" i="37"/>
  <c r="P515" i="37"/>
  <c r="O515" i="37"/>
  <c r="L515" i="37"/>
  <c r="K515" i="37"/>
  <c r="J515" i="37"/>
  <c r="Q514" i="37"/>
  <c r="N514" i="37" s="1"/>
  <c r="P514" i="37"/>
  <c r="O514" i="37"/>
  <c r="L514" i="37"/>
  <c r="K514" i="37"/>
  <c r="J514" i="37"/>
  <c r="P513" i="37"/>
  <c r="O513" i="37"/>
  <c r="L513" i="37"/>
  <c r="K513" i="37"/>
  <c r="J513" i="37"/>
  <c r="P512" i="37"/>
  <c r="O512" i="37"/>
  <c r="L512" i="37"/>
  <c r="K512" i="37"/>
  <c r="J512" i="37"/>
  <c r="Q511" i="37"/>
  <c r="N511" i="37" s="1"/>
  <c r="P511" i="37"/>
  <c r="O511" i="37"/>
  <c r="L511" i="37"/>
  <c r="K511" i="37"/>
  <c r="J511" i="37"/>
  <c r="P510" i="37"/>
  <c r="O510" i="37"/>
  <c r="L510" i="37"/>
  <c r="K510" i="37"/>
  <c r="Q510" i="37" s="1"/>
  <c r="J510" i="37"/>
  <c r="Q509" i="37"/>
  <c r="P509" i="37"/>
  <c r="O509" i="37"/>
  <c r="L509" i="37"/>
  <c r="K509" i="37"/>
  <c r="J509" i="37"/>
  <c r="Q508" i="37"/>
  <c r="N508" i="37" s="1"/>
  <c r="P508" i="37"/>
  <c r="O508" i="37"/>
  <c r="L508" i="37"/>
  <c r="K508" i="37"/>
  <c r="J508" i="37"/>
  <c r="P507" i="37"/>
  <c r="O507" i="37"/>
  <c r="L507" i="37"/>
  <c r="K507" i="37"/>
  <c r="Q507" i="37" s="1"/>
  <c r="J507" i="37"/>
  <c r="P506" i="37"/>
  <c r="O506" i="37"/>
  <c r="L506" i="37"/>
  <c r="K506" i="37"/>
  <c r="J506" i="37"/>
  <c r="Q505" i="37"/>
  <c r="N505" i="37" s="1"/>
  <c r="P505" i="37"/>
  <c r="O505" i="37"/>
  <c r="L505" i="37"/>
  <c r="K505" i="37"/>
  <c r="J505" i="37"/>
  <c r="P504" i="37"/>
  <c r="O504" i="37"/>
  <c r="L504" i="37"/>
  <c r="K504" i="37"/>
  <c r="Q504" i="37" s="1"/>
  <c r="N504" i="37" s="1"/>
  <c r="J504" i="37"/>
  <c r="P503" i="37"/>
  <c r="O503" i="37"/>
  <c r="L503" i="37"/>
  <c r="K503" i="37"/>
  <c r="J503" i="37"/>
  <c r="Q502" i="37"/>
  <c r="N502" i="37" s="1"/>
  <c r="P502" i="37"/>
  <c r="O502" i="37"/>
  <c r="L502" i="37"/>
  <c r="K502" i="37"/>
  <c r="J502" i="37"/>
  <c r="P501" i="37"/>
  <c r="O501" i="37"/>
  <c r="L501" i="37"/>
  <c r="K501" i="37"/>
  <c r="J501" i="37"/>
  <c r="P500" i="37"/>
  <c r="O500" i="37"/>
  <c r="L500" i="37"/>
  <c r="K500" i="37"/>
  <c r="J500" i="37"/>
  <c r="Q499" i="37"/>
  <c r="N499" i="37" s="1"/>
  <c r="P499" i="37"/>
  <c r="O499" i="37"/>
  <c r="L499" i="37"/>
  <c r="K499" i="37"/>
  <c r="J499" i="37"/>
  <c r="P498" i="37"/>
  <c r="O498" i="37"/>
  <c r="L498" i="37"/>
  <c r="K498" i="37"/>
  <c r="Q498" i="37" s="1"/>
  <c r="J498" i="37"/>
  <c r="Q497" i="37"/>
  <c r="P497" i="37"/>
  <c r="O497" i="37"/>
  <c r="L497" i="37"/>
  <c r="K497" i="37"/>
  <c r="J497" i="37"/>
  <c r="Q496" i="37"/>
  <c r="N496" i="37" s="1"/>
  <c r="P496" i="37"/>
  <c r="O496" i="37"/>
  <c r="L496" i="37"/>
  <c r="K496" i="37"/>
  <c r="J496" i="37"/>
  <c r="P495" i="37"/>
  <c r="O495" i="37"/>
  <c r="L495" i="37"/>
  <c r="K495" i="37"/>
  <c r="Q495" i="37" s="1"/>
  <c r="J495" i="37"/>
  <c r="Q494" i="37"/>
  <c r="P494" i="37"/>
  <c r="O494" i="37"/>
  <c r="L494" i="37"/>
  <c r="K494" i="37"/>
  <c r="J494" i="37"/>
  <c r="Q493" i="37"/>
  <c r="N493" i="37" s="1"/>
  <c r="P493" i="37"/>
  <c r="O493" i="37"/>
  <c r="L493" i="37"/>
  <c r="K493" i="37"/>
  <c r="J493" i="37"/>
  <c r="P492" i="37"/>
  <c r="O492" i="37"/>
  <c r="L492" i="37"/>
  <c r="K492" i="37"/>
  <c r="Q492" i="37" s="1"/>
  <c r="N492" i="37" s="1"/>
  <c r="J492" i="37"/>
  <c r="Q491" i="37"/>
  <c r="P491" i="37"/>
  <c r="O491" i="37"/>
  <c r="L491" i="37"/>
  <c r="K491" i="37"/>
  <c r="J491" i="37"/>
  <c r="Q490" i="37"/>
  <c r="N490" i="37" s="1"/>
  <c r="P490" i="37"/>
  <c r="O490" i="37"/>
  <c r="L490" i="37"/>
  <c r="K490" i="37"/>
  <c r="J490" i="37"/>
  <c r="Q489" i="37"/>
  <c r="P489" i="37"/>
  <c r="O489" i="37"/>
  <c r="L489" i="37"/>
  <c r="K489" i="37"/>
  <c r="J489" i="37"/>
  <c r="Q488" i="37"/>
  <c r="P488" i="37"/>
  <c r="O488" i="37"/>
  <c r="L488" i="37"/>
  <c r="K488" i="37"/>
  <c r="J488" i="37"/>
  <c r="Q487" i="37"/>
  <c r="N487" i="37" s="1"/>
  <c r="P487" i="37"/>
  <c r="O487" i="37"/>
  <c r="L487" i="37"/>
  <c r="K487" i="37"/>
  <c r="J487" i="37"/>
  <c r="Q486" i="37"/>
  <c r="P486" i="37"/>
  <c r="O486" i="37"/>
  <c r="L486" i="37"/>
  <c r="K486" i="37"/>
  <c r="J486" i="37"/>
  <c r="P485" i="37"/>
  <c r="O485" i="37"/>
  <c r="L485" i="37"/>
  <c r="K485" i="37"/>
  <c r="J485" i="37"/>
  <c r="Q484" i="37"/>
  <c r="N484" i="37" s="1"/>
  <c r="P484" i="37"/>
  <c r="O484" i="37"/>
  <c r="L484" i="37"/>
  <c r="K484" i="37"/>
  <c r="J484" i="37"/>
  <c r="Q483" i="37"/>
  <c r="P483" i="37"/>
  <c r="O483" i="37"/>
  <c r="L483" i="37"/>
  <c r="K483" i="37"/>
  <c r="J483" i="37"/>
  <c r="P482" i="37"/>
  <c r="O482" i="37"/>
  <c r="L482" i="37"/>
  <c r="K482" i="37"/>
  <c r="J482" i="37"/>
  <c r="Q481" i="37"/>
  <c r="N481" i="37" s="1"/>
  <c r="P481" i="37"/>
  <c r="O481" i="37"/>
  <c r="L481" i="37"/>
  <c r="K481" i="37"/>
  <c r="J481" i="37"/>
  <c r="Q480" i="37"/>
  <c r="N480" i="37" s="1"/>
  <c r="P480" i="37"/>
  <c r="O480" i="37"/>
  <c r="L480" i="37"/>
  <c r="K480" i="37"/>
  <c r="J480" i="37"/>
  <c r="P479" i="37"/>
  <c r="O479" i="37"/>
  <c r="L479" i="37"/>
  <c r="K479" i="37"/>
  <c r="J479" i="37"/>
  <c r="Q478" i="37"/>
  <c r="P478" i="37"/>
  <c r="O478" i="37"/>
  <c r="L478" i="37"/>
  <c r="K478" i="37"/>
  <c r="J478" i="37"/>
  <c r="Q477" i="37"/>
  <c r="N477" i="37" s="1"/>
  <c r="P477" i="37"/>
  <c r="O477" i="37"/>
  <c r="L477" i="37"/>
  <c r="K477" i="37"/>
  <c r="J477" i="37"/>
  <c r="P476" i="37"/>
  <c r="O476" i="37"/>
  <c r="L476" i="37"/>
  <c r="K476" i="37"/>
  <c r="J476" i="37"/>
  <c r="Q475" i="37"/>
  <c r="P475" i="37"/>
  <c r="O475" i="37"/>
  <c r="L475" i="37"/>
  <c r="K475" i="37"/>
  <c r="J475" i="37"/>
  <c r="Q474" i="37"/>
  <c r="N474" i="37" s="1"/>
  <c r="P474" i="37"/>
  <c r="O474" i="37"/>
  <c r="L474" i="37"/>
  <c r="K474" i="37"/>
  <c r="J474" i="37"/>
  <c r="P473" i="37"/>
  <c r="O473" i="37"/>
  <c r="L473" i="37"/>
  <c r="K473" i="37"/>
  <c r="J473" i="37"/>
  <c r="Q472" i="37"/>
  <c r="P472" i="37"/>
  <c r="O472" i="37"/>
  <c r="L472" i="37"/>
  <c r="K472" i="37"/>
  <c r="J472" i="37"/>
  <c r="P471" i="37"/>
  <c r="O471" i="37"/>
  <c r="L471" i="37"/>
  <c r="K471" i="37"/>
  <c r="J471" i="37"/>
  <c r="P470" i="37"/>
  <c r="O470" i="37"/>
  <c r="L470" i="37"/>
  <c r="K470" i="37"/>
  <c r="J470" i="37"/>
  <c r="Q469" i="37"/>
  <c r="N469" i="37" s="1"/>
  <c r="P469" i="37"/>
  <c r="O469" i="37"/>
  <c r="L469" i="37"/>
  <c r="K469" i="37"/>
  <c r="J469" i="37"/>
  <c r="P468" i="37"/>
  <c r="O468" i="37"/>
  <c r="L468" i="37"/>
  <c r="K468" i="37"/>
  <c r="Q468" i="37" s="1"/>
  <c r="J468" i="37"/>
  <c r="P467" i="37"/>
  <c r="O467" i="37"/>
  <c r="L467" i="37"/>
  <c r="K467" i="37"/>
  <c r="J467" i="37"/>
  <c r="Q466" i="37"/>
  <c r="N466" i="37" s="1"/>
  <c r="P466" i="37"/>
  <c r="O466" i="37"/>
  <c r="L466" i="37"/>
  <c r="K466" i="37"/>
  <c r="J466" i="37"/>
  <c r="P465" i="37"/>
  <c r="O465" i="37"/>
  <c r="L465" i="37"/>
  <c r="K465" i="37"/>
  <c r="Q465" i="37" s="1"/>
  <c r="J465" i="37"/>
  <c r="Q464" i="37"/>
  <c r="P464" i="37"/>
  <c r="O464" i="37"/>
  <c r="L464" i="37"/>
  <c r="K464" i="37"/>
  <c r="J464" i="37"/>
  <c r="Q463" i="37"/>
  <c r="N463" i="37" s="1"/>
  <c r="P463" i="37"/>
  <c r="O463" i="37"/>
  <c r="L463" i="37"/>
  <c r="K463" i="37"/>
  <c r="J463" i="37"/>
  <c r="P462" i="37"/>
  <c r="O462" i="37"/>
  <c r="L462" i="37"/>
  <c r="K462" i="37"/>
  <c r="Q462" i="37" s="1"/>
  <c r="J462" i="37"/>
  <c r="Q461" i="37"/>
  <c r="P461" i="37"/>
  <c r="O461" i="37"/>
  <c r="L461" i="37"/>
  <c r="K461" i="37"/>
  <c r="J461" i="37"/>
  <c r="P460" i="37"/>
  <c r="O460" i="37"/>
  <c r="L460" i="37"/>
  <c r="K460" i="37"/>
  <c r="J460" i="37"/>
  <c r="P459" i="37"/>
  <c r="O459" i="37"/>
  <c r="L459" i="37"/>
  <c r="K459" i="37"/>
  <c r="Q459" i="37" s="1"/>
  <c r="J459" i="37"/>
  <c r="Q458" i="37"/>
  <c r="P458" i="37"/>
  <c r="O458" i="37"/>
  <c r="L458" i="37"/>
  <c r="K458" i="37"/>
  <c r="J458" i="37"/>
  <c r="P457" i="37"/>
  <c r="O457" i="37"/>
  <c r="L457" i="37"/>
  <c r="K457" i="37"/>
  <c r="Q457" i="37" s="1"/>
  <c r="J457" i="37"/>
  <c r="P456" i="37"/>
  <c r="O456" i="37"/>
  <c r="L456" i="37"/>
  <c r="K456" i="37"/>
  <c r="Q456" i="37" s="1"/>
  <c r="N456" i="37" s="1"/>
  <c r="J456" i="37"/>
  <c r="Q455" i="37"/>
  <c r="P455" i="37"/>
  <c r="O455" i="37"/>
  <c r="M455" i="37" s="1"/>
  <c r="L455" i="37"/>
  <c r="K455" i="37"/>
  <c r="J455" i="37"/>
  <c r="P454" i="37"/>
  <c r="O454" i="37"/>
  <c r="L454" i="37"/>
  <c r="K454" i="37"/>
  <c r="Q454" i="37" s="1"/>
  <c r="J454" i="37"/>
  <c r="Q453" i="37"/>
  <c r="P453" i="37"/>
  <c r="O453" i="37"/>
  <c r="L453" i="37"/>
  <c r="K453" i="37"/>
  <c r="J453" i="37"/>
  <c r="Q452" i="37"/>
  <c r="P452" i="37"/>
  <c r="O452" i="37"/>
  <c r="L452" i="37"/>
  <c r="K452" i="37"/>
  <c r="J452" i="37"/>
  <c r="P451" i="37"/>
  <c r="O451" i="37"/>
  <c r="L451" i="37"/>
  <c r="K451" i="37"/>
  <c r="Q451" i="37" s="1"/>
  <c r="J451" i="37"/>
  <c r="Q450" i="37"/>
  <c r="P450" i="37"/>
  <c r="O450" i="37"/>
  <c r="L450" i="37"/>
  <c r="K450" i="37"/>
  <c r="J450" i="37"/>
  <c r="P449" i="37"/>
  <c r="O449" i="37"/>
  <c r="L449" i="37"/>
  <c r="K449" i="37"/>
  <c r="J449" i="37"/>
  <c r="P448" i="37"/>
  <c r="O448" i="37"/>
  <c r="L448" i="37"/>
  <c r="K448" i="37"/>
  <c r="Q448" i="37" s="1"/>
  <c r="J448" i="37"/>
  <c r="Q447" i="37"/>
  <c r="P447" i="37"/>
  <c r="O447" i="37"/>
  <c r="L447" i="37"/>
  <c r="K447" i="37"/>
  <c r="J447" i="37"/>
  <c r="P446" i="37"/>
  <c r="O446" i="37"/>
  <c r="L446" i="37"/>
  <c r="K446" i="37"/>
  <c r="J446" i="37"/>
  <c r="P445" i="37"/>
  <c r="O445" i="37"/>
  <c r="L445" i="37"/>
  <c r="K445" i="37"/>
  <c r="Q445" i="37" s="1"/>
  <c r="N445" i="37" s="1"/>
  <c r="J445" i="37"/>
  <c r="Q444" i="37"/>
  <c r="N444" i="37" s="1"/>
  <c r="P444" i="37"/>
  <c r="O444" i="37"/>
  <c r="L444" i="37"/>
  <c r="K444" i="37"/>
  <c r="J444" i="37"/>
  <c r="P443" i="37"/>
  <c r="O443" i="37"/>
  <c r="L443" i="37"/>
  <c r="K443" i="37"/>
  <c r="J443" i="37"/>
  <c r="Q442" i="37"/>
  <c r="P442" i="37"/>
  <c r="O442" i="37"/>
  <c r="L442" i="37"/>
  <c r="K442" i="37"/>
  <c r="J442" i="37"/>
  <c r="Q441" i="37"/>
  <c r="N441" i="37" s="1"/>
  <c r="P441" i="37"/>
  <c r="O441" i="37"/>
  <c r="L441" i="37"/>
  <c r="K441" i="37"/>
  <c r="J441" i="37"/>
  <c r="P440" i="37"/>
  <c r="O440" i="37"/>
  <c r="L440" i="37"/>
  <c r="K440" i="37"/>
  <c r="J440" i="37"/>
  <c r="Q439" i="37"/>
  <c r="P439" i="37"/>
  <c r="O439" i="37"/>
  <c r="L439" i="37"/>
  <c r="K439" i="37"/>
  <c r="J439" i="37"/>
  <c r="Q438" i="37"/>
  <c r="N438" i="37" s="1"/>
  <c r="P438" i="37"/>
  <c r="O438" i="37"/>
  <c r="L438" i="37"/>
  <c r="K438" i="37"/>
  <c r="J438" i="37"/>
  <c r="P437" i="37"/>
  <c r="O437" i="37"/>
  <c r="L437" i="37"/>
  <c r="K437" i="37"/>
  <c r="J437" i="37"/>
  <c r="Q436" i="37"/>
  <c r="P436" i="37"/>
  <c r="O436" i="37"/>
  <c r="L436" i="37"/>
  <c r="K436" i="37"/>
  <c r="J436" i="37"/>
  <c r="P435" i="37"/>
  <c r="O435" i="37"/>
  <c r="L435" i="37"/>
  <c r="K435" i="37"/>
  <c r="J435" i="37"/>
  <c r="P434" i="37"/>
  <c r="O434" i="37"/>
  <c r="L434" i="37"/>
  <c r="K434" i="37"/>
  <c r="J434" i="37"/>
  <c r="Q433" i="37"/>
  <c r="N433" i="37" s="1"/>
  <c r="P433" i="37"/>
  <c r="O433" i="37"/>
  <c r="L433" i="37"/>
  <c r="K433" i="37"/>
  <c r="J433" i="37"/>
  <c r="P432" i="37"/>
  <c r="O432" i="37"/>
  <c r="L432" i="37"/>
  <c r="K432" i="37"/>
  <c r="Q432" i="37" s="1"/>
  <c r="J432" i="37"/>
  <c r="P431" i="37"/>
  <c r="O431" i="37"/>
  <c r="L431" i="37"/>
  <c r="K431" i="37"/>
  <c r="J431" i="37"/>
  <c r="Q430" i="37"/>
  <c r="N430" i="37" s="1"/>
  <c r="P430" i="37"/>
  <c r="O430" i="37"/>
  <c r="L430" i="37"/>
  <c r="K430" i="37"/>
  <c r="J430" i="37"/>
  <c r="P429" i="37"/>
  <c r="O429" i="37"/>
  <c r="L429" i="37"/>
  <c r="K429" i="37"/>
  <c r="Q429" i="37" s="1"/>
  <c r="J429" i="37"/>
  <c r="Q428" i="37"/>
  <c r="P428" i="37"/>
  <c r="O428" i="37"/>
  <c r="L428" i="37"/>
  <c r="K428" i="37"/>
  <c r="J428" i="37"/>
  <c r="Q427" i="37"/>
  <c r="N427" i="37" s="1"/>
  <c r="P427" i="37"/>
  <c r="O427" i="37"/>
  <c r="L427" i="37"/>
  <c r="K427" i="37"/>
  <c r="J427" i="37"/>
  <c r="P426" i="37"/>
  <c r="O426" i="37"/>
  <c r="L426" i="37"/>
  <c r="K426" i="37"/>
  <c r="Q426" i="37" s="1"/>
  <c r="J426" i="37"/>
  <c r="Q425" i="37"/>
  <c r="P425" i="37"/>
  <c r="O425" i="37"/>
  <c r="L425" i="37"/>
  <c r="K425" i="37"/>
  <c r="J425" i="37"/>
  <c r="P424" i="37"/>
  <c r="O424" i="37"/>
  <c r="L424" i="37"/>
  <c r="K424" i="37"/>
  <c r="J424" i="37"/>
  <c r="P423" i="37"/>
  <c r="O423" i="37"/>
  <c r="L423" i="37"/>
  <c r="K423" i="37"/>
  <c r="Q423" i="37" s="1"/>
  <c r="J423" i="37"/>
  <c r="Q422" i="37"/>
  <c r="P422" i="37"/>
  <c r="O422" i="37"/>
  <c r="L422" i="37"/>
  <c r="K422" i="37"/>
  <c r="J422" i="37"/>
  <c r="P421" i="37"/>
  <c r="O421" i="37"/>
  <c r="L421" i="37"/>
  <c r="K421" i="37"/>
  <c r="Q421" i="37" s="1"/>
  <c r="J421" i="37"/>
  <c r="P420" i="37"/>
  <c r="O420" i="37"/>
  <c r="L420" i="37"/>
  <c r="K420" i="37"/>
  <c r="Q420" i="37" s="1"/>
  <c r="N420" i="37" s="1"/>
  <c r="J420" i="37"/>
  <c r="Q419" i="37"/>
  <c r="P419" i="37"/>
  <c r="O419" i="37"/>
  <c r="L419" i="37"/>
  <c r="K419" i="37"/>
  <c r="J419" i="37"/>
  <c r="P418" i="37"/>
  <c r="O418" i="37"/>
  <c r="L418" i="37"/>
  <c r="K418" i="37"/>
  <c r="Q418" i="37" s="1"/>
  <c r="J418" i="37"/>
  <c r="Q417" i="37"/>
  <c r="P417" i="37"/>
  <c r="O417" i="37"/>
  <c r="L417" i="37"/>
  <c r="K417" i="37"/>
  <c r="J417" i="37"/>
  <c r="Q416" i="37"/>
  <c r="P416" i="37"/>
  <c r="O416" i="37"/>
  <c r="L416" i="37"/>
  <c r="K416" i="37"/>
  <c r="J416" i="37"/>
  <c r="P415" i="37"/>
  <c r="O415" i="37"/>
  <c r="L415" i="37"/>
  <c r="K415" i="37"/>
  <c r="Q415" i="37" s="1"/>
  <c r="J415" i="37"/>
  <c r="Q414" i="37"/>
  <c r="P414" i="37"/>
  <c r="O414" i="37"/>
  <c r="L414" i="37"/>
  <c r="K414" i="37"/>
  <c r="J414" i="37"/>
  <c r="P413" i="37"/>
  <c r="O413" i="37"/>
  <c r="L413" i="37"/>
  <c r="K413" i="37"/>
  <c r="J413" i="37"/>
  <c r="P412" i="37"/>
  <c r="O412" i="37"/>
  <c r="L412" i="37"/>
  <c r="K412" i="37"/>
  <c r="Q412" i="37" s="1"/>
  <c r="J412" i="37"/>
  <c r="Q411" i="37"/>
  <c r="P411" i="37"/>
  <c r="O411" i="37"/>
  <c r="L411" i="37"/>
  <c r="K411" i="37"/>
  <c r="J411" i="37"/>
  <c r="P410" i="37"/>
  <c r="O410" i="37"/>
  <c r="L410" i="37"/>
  <c r="K410" i="37"/>
  <c r="J410" i="37"/>
  <c r="P409" i="37"/>
  <c r="O409" i="37"/>
  <c r="L409" i="37"/>
  <c r="K409" i="37"/>
  <c r="Q409" i="37" s="1"/>
  <c r="N409" i="37" s="1"/>
  <c r="J409" i="37"/>
  <c r="Q408" i="37"/>
  <c r="N408" i="37" s="1"/>
  <c r="P408" i="37"/>
  <c r="O408" i="37"/>
  <c r="L408" i="37"/>
  <c r="K408" i="37"/>
  <c r="J408" i="37"/>
  <c r="P407" i="37"/>
  <c r="O407" i="37"/>
  <c r="L407" i="37"/>
  <c r="K407" i="37"/>
  <c r="J407" i="37"/>
  <c r="Q406" i="37"/>
  <c r="P406" i="37"/>
  <c r="O406" i="37"/>
  <c r="L406" i="37"/>
  <c r="K406" i="37"/>
  <c r="J406" i="37"/>
  <c r="Q405" i="37"/>
  <c r="N405" i="37" s="1"/>
  <c r="P405" i="37"/>
  <c r="O405" i="37"/>
  <c r="L405" i="37"/>
  <c r="K405" i="37"/>
  <c r="J405" i="37"/>
  <c r="P404" i="37"/>
  <c r="O404" i="37"/>
  <c r="L404" i="37"/>
  <c r="K404" i="37"/>
  <c r="J404" i="37"/>
  <c r="Q403" i="37"/>
  <c r="P403" i="37"/>
  <c r="O403" i="37"/>
  <c r="L403" i="37"/>
  <c r="K403" i="37"/>
  <c r="J403" i="37"/>
  <c r="Q402" i="37"/>
  <c r="N402" i="37" s="1"/>
  <c r="P402" i="37"/>
  <c r="O402" i="37"/>
  <c r="L402" i="37"/>
  <c r="K402" i="37"/>
  <c r="J402" i="37"/>
  <c r="P401" i="37"/>
  <c r="O401" i="37"/>
  <c r="L401" i="37"/>
  <c r="K401" i="37"/>
  <c r="Q401" i="37" s="1"/>
  <c r="J401" i="37"/>
  <c r="Q400" i="37"/>
  <c r="P400" i="37"/>
  <c r="O400" i="37"/>
  <c r="L400" i="37"/>
  <c r="K400" i="37"/>
  <c r="J400" i="37"/>
  <c r="Q399" i="37"/>
  <c r="N399" i="37" s="1"/>
  <c r="P399" i="37"/>
  <c r="O399" i="37"/>
  <c r="L399" i="37"/>
  <c r="K399" i="37"/>
  <c r="J399" i="37"/>
  <c r="P398" i="37"/>
  <c r="O398" i="37"/>
  <c r="L398" i="37"/>
  <c r="K398" i="37"/>
  <c r="Q398" i="37" s="1"/>
  <c r="J398" i="37"/>
  <c r="Q397" i="37"/>
  <c r="P397" i="37"/>
  <c r="O397" i="37"/>
  <c r="L397" i="37"/>
  <c r="K397" i="37"/>
  <c r="J397" i="37"/>
  <c r="Q396" i="37"/>
  <c r="N396" i="37" s="1"/>
  <c r="P396" i="37"/>
  <c r="O396" i="37"/>
  <c r="L396" i="37"/>
  <c r="K396" i="37"/>
  <c r="J396" i="37"/>
  <c r="P395" i="37"/>
  <c r="O395" i="37"/>
  <c r="L395" i="37"/>
  <c r="K395" i="37"/>
  <c r="Q395" i="37" s="1"/>
  <c r="J395" i="37"/>
  <c r="Q394" i="37"/>
  <c r="P394" i="37"/>
  <c r="O394" i="37"/>
  <c r="L394" i="37"/>
  <c r="K394" i="37"/>
  <c r="J394" i="37"/>
  <c r="Q393" i="37"/>
  <c r="N393" i="37" s="1"/>
  <c r="P393" i="37"/>
  <c r="O393" i="37"/>
  <c r="L393" i="37"/>
  <c r="K393" i="37"/>
  <c r="J393" i="37"/>
  <c r="P392" i="37"/>
  <c r="O392" i="37"/>
  <c r="L392" i="37"/>
  <c r="K392" i="37"/>
  <c r="Q392" i="37" s="1"/>
  <c r="J392" i="37"/>
  <c r="Q391" i="37"/>
  <c r="P391" i="37"/>
  <c r="O391" i="37"/>
  <c r="L391" i="37"/>
  <c r="K391" i="37"/>
  <c r="J391" i="37"/>
  <c r="Q390" i="37"/>
  <c r="N390" i="37" s="1"/>
  <c r="P390" i="37"/>
  <c r="O390" i="37"/>
  <c r="L390" i="37"/>
  <c r="K390" i="37"/>
  <c r="J390" i="37"/>
  <c r="P389" i="37"/>
  <c r="O389" i="37"/>
  <c r="L389" i="37"/>
  <c r="K389" i="37"/>
  <c r="Q389" i="37" s="1"/>
  <c r="J389" i="37"/>
  <c r="Q388" i="37"/>
  <c r="P388" i="37"/>
  <c r="O388" i="37"/>
  <c r="L388" i="37"/>
  <c r="K388" i="37"/>
  <c r="J388" i="37"/>
  <c r="Q387" i="37"/>
  <c r="N387" i="37" s="1"/>
  <c r="P387" i="37"/>
  <c r="O387" i="37"/>
  <c r="L387" i="37"/>
  <c r="K387" i="37"/>
  <c r="J387" i="37"/>
  <c r="P386" i="37"/>
  <c r="O386" i="37"/>
  <c r="L386" i="37"/>
  <c r="K386" i="37"/>
  <c r="Q386" i="37" s="1"/>
  <c r="J386" i="37"/>
  <c r="Q385" i="37"/>
  <c r="P385" i="37"/>
  <c r="O385" i="37"/>
  <c r="L385" i="37"/>
  <c r="K385" i="37"/>
  <c r="J385" i="37"/>
  <c r="Q384" i="37"/>
  <c r="N384" i="37" s="1"/>
  <c r="P384" i="37"/>
  <c r="O384" i="37"/>
  <c r="L384" i="37"/>
  <c r="K384" i="37"/>
  <c r="J384" i="37"/>
  <c r="P383" i="37"/>
  <c r="O383" i="37"/>
  <c r="L383" i="37"/>
  <c r="K383" i="37"/>
  <c r="Q383" i="37" s="1"/>
  <c r="J383" i="37"/>
  <c r="Q382" i="37"/>
  <c r="P382" i="37"/>
  <c r="O382" i="37"/>
  <c r="L382" i="37"/>
  <c r="K382" i="37"/>
  <c r="J382" i="37"/>
  <c r="Q381" i="37"/>
  <c r="N381" i="37" s="1"/>
  <c r="P381" i="37"/>
  <c r="O381" i="37"/>
  <c r="L381" i="37"/>
  <c r="K381" i="37"/>
  <c r="J381" i="37"/>
  <c r="P380" i="37"/>
  <c r="O380" i="37"/>
  <c r="L380" i="37"/>
  <c r="K380" i="37"/>
  <c r="Q380" i="37" s="1"/>
  <c r="J380" i="37"/>
  <c r="Q379" i="37"/>
  <c r="P379" i="37"/>
  <c r="O379" i="37"/>
  <c r="L379" i="37"/>
  <c r="K379" i="37"/>
  <c r="J379" i="37"/>
  <c r="Q378" i="37"/>
  <c r="N378" i="37" s="1"/>
  <c r="P378" i="37"/>
  <c r="O378" i="37"/>
  <c r="L378" i="37"/>
  <c r="K378" i="37"/>
  <c r="J378" i="37"/>
  <c r="P377" i="37"/>
  <c r="O377" i="37"/>
  <c r="L377" i="37"/>
  <c r="K377" i="37"/>
  <c r="Q377" i="37" s="1"/>
  <c r="J377" i="37"/>
  <c r="Q376" i="37"/>
  <c r="P376" i="37"/>
  <c r="O376" i="37"/>
  <c r="L376" i="37"/>
  <c r="K376" i="37"/>
  <c r="J376" i="37"/>
  <c r="Q375" i="37"/>
  <c r="N375" i="37" s="1"/>
  <c r="P375" i="37"/>
  <c r="O375" i="37"/>
  <c r="L375" i="37"/>
  <c r="K375" i="37"/>
  <c r="J375" i="37"/>
  <c r="P374" i="37"/>
  <c r="O374" i="37"/>
  <c r="L374" i="37"/>
  <c r="K374" i="37"/>
  <c r="Q374" i="37" s="1"/>
  <c r="J374" i="37"/>
  <c r="Q373" i="37"/>
  <c r="P373" i="37"/>
  <c r="O373" i="37"/>
  <c r="L373" i="37"/>
  <c r="K373" i="37"/>
  <c r="J373" i="37"/>
  <c r="Q372" i="37"/>
  <c r="N372" i="37" s="1"/>
  <c r="P372" i="37"/>
  <c r="O372" i="37"/>
  <c r="M372" i="37" s="1"/>
  <c r="L372" i="37"/>
  <c r="K372" i="37"/>
  <c r="J372" i="37"/>
  <c r="P371" i="37"/>
  <c r="O371" i="37"/>
  <c r="L371" i="37"/>
  <c r="K371" i="37"/>
  <c r="Q371" i="37" s="1"/>
  <c r="J371" i="37"/>
  <c r="Q370" i="37"/>
  <c r="P370" i="37"/>
  <c r="O370" i="37"/>
  <c r="L370" i="37"/>
  <c r="K370" i="37"/>
  <c r="J370" i="37"/>
  <c r="Q369" i="37"/>
  <c r="N369" i="37" s="1"/>
  <c r="P369" i="37"/>
  <c r="O369" i="37"/>
  <c r="L369" i="37"/>
  <c r="K369" i="37"/>
  <c r="J369" i="37"/>
  <c r="P368" i="37"/>
  <c r="O368" i="37"/>
  <c r="L368" i="37"/>
  <c r="K368" i="37"/>
  <c r="Q368" i="37" s="1"/>
  <c r="J368" i="37"/>
  <c r="Q367" i="37"/>
  <c r="P367" i="37"/>
  <c r="O367" i="37"/>
  <c r="L367" i="37"/>
  <c r="K367" i="37"/>
  <c r="J367" i="37"/>
  <c r="Q366" i="37"/>
  <c r="N366" i="37" s="1"/>
  <c r="P366" i="37"/>
  <c r="O366" i="37"/>
  <c r="L366" i="37"/>
  <c r="K366" i="37"/>
  <c r="J366" i="37"/>
  <c r="P365" i="37"/>
  <c r="O365" i="37"/>
  <c r="L365" i="37"/>
  <c r="K365" i="37"/>
  <c r="Q365" i="37" s="1"/>
  <c r="J365" i="37"/>
  <c r="Q364" i="37"/>
  <c r="P364" i="37"/>
  <c r="O364" i="37"/>
  <c r="L364" i="37"/>
  <c r="K364" i="37"/>
  <c r="J364" i="37"/>
  <c r="Q363" i="37"/>
  <c r="N363" i="37" s="1"/>
  <c r="P363" i="37"/>
  <c r="O363" i="37"/>
  <c r="L363" i="37"/>
  <c r="K363" i="37"/>
  <c r="J363" i="37"/>
  <c r="P362" i="37"/>
  <c r="O362" i="37"/>
  <c r="L362" i="37"/>
  <c r="K362" i="37"/>
  <c r="Q362" i="37" s="1"/>
  <c r="J362" i="37"/>
  <c r="Q361" i="37"/>
  <c r="P361" i="37"/>
  <c r="O361" i="37"/>
  <c r="L361" i="37"/>
  <c r="K361" i="37"/>
  <c r="J361" i="37"/>
  <c r="Q360" i="37"/>
  <c r="N360" i="37" s="1"/>
  <c r="P360" i="37"/>
  <c r="O360" i="37"/>
  <c r="L360" i="37"/>
  <c r="K360" i="37"/>
  <c r="J360" i="37"/>
  <c r="P359" i="37"/>
  <c r="O359" i="37"/>
  <c r="L359" i="37"/>
  <c r="K359" i="37"/>
  <c r="Q359" i="37" s="1"/>
  <c r="J359" i="37"/>
  <c r="Q358" i="37"/>
  <c r="P358" i="37"/>
  <c r="O358" i="37"/>
  <c r="L358" i="37"/>
  <c r="K358" i="37"/>
  <c r="J358" i="37"/>
  <c r="Q357" i="37"/>
  <c r="N357" i="37" s="1"/>
  <c r="P357" i="37"/>
  <c r="O357" i="37"/>
  <c r="L357" i="37"/>
  <c r="K357" i="37"/>
  <c r="J357" i="37"/>
  <c r="P356" i="37"/>
  <c r="O356" i="37"/>
  <c r="L356" i="37"/>
  <c r="K356" i="37"/>
  <c r="Q356" i="37" s="1"/>
  <c r="J356" i="37"/>
  <c r="Q355" i="37"/>
  <c r="P355" i="37"/>
  <c r="O355" i="37"/>
  <c r="L355" i="37"/>
  <c r="K355" i="37"/>
  <c r="J355" i="37"/>
  <c r="Q354" i="37"/>
  <c r="N354" i="37" s="1"/>
  <c r="P354" i="37"/>
  <c r="O354" i="37"/>
  <c r="L354" i="37"/>
  <c r="K354" i="37"/>
  <c r="J354" i="37"/>
  <c r="P353" i="37"/>
  <c r="O353" i="37"/>
  <c r="L353" i="37"/>
  <c r="K353" i="37"/>
  <c r="Q353" i="37" s="1"/>
  <c r="J353" i="37"/>
  <c r="Q352" i="37"/>
  <c r="P352" i="37"/>
  <c r="O352" i="37"/>
  <c r="L352" i="37"/>
  <c r="K352" i="37"/>
  <c r="J352" i="37"/>
  <c r="Q351" i="37"/>
  <c r="N351" i="37" s="1"/>
  <c r="P351" i="37"/>
  <c r="O351" i="37"/>
  <c r="L351" i="37"/>
  <c r="K351" i="37"/>
  <c r="J351" i="37"/>
  <c r="P350" i="37"/>
  <c r="O350" i="37"/>
  <c r="L350" i="37"/>
  <c r="K350" i="37"/>
  <c r="Q350" i="37" s="1"/>
  <c r="J350" i="37"/>
  <c r="Q349" i="37"/>
  <c r="P349" i="37"/>
  <c r="O349" i="37"/>
  <c r="L349" i="37"/>
  <c r="K349" i="37"/>
  <c r="J349" i="37"/>
  <c r="Q348" i="37"/>
  <c r="N348" i="37" s="1"/>
  <c r="P348" i="37"/>
  <c r="O348" i="37"/>
  <c r="L348" i="37"/>
  <c r="K348" i="37"/>
  <c r="J348" i="37"/>
  <c r="P347" i="37"/>
  <c r="O347" i="37"/>
  <c r="L347" i="37"/>
  <c r="K347" i="37"/>
  <c r="J347" i="37"/>
  <c r="Q346" i="37"/>
  <c r="P346" i="37"/>
  <c r="O346" i="37"/>
  <c r="L346" i="37"/>
  <c r="K346" i="37"/>
  <c r="J346" i="37"/>
  <c r="Q345" i="37"/>
  <c r="N345" i="37" s="1"/>
  <c r="P345" i="37"/>
  <c r="O345" i="37"/>
  <c r="L345" i="37"/>
  <c r="K345" i="37"/>
  <c r="J345" i="37"/>
  <c r="P344" i="37"/>
  <c r="O344" i="37"/>
  <c r="L344" i="37"/>
  <c r="K344" i="37"/>
  <c r="J344" i="37"/>
  <c r="Q343" i="37"/>
  <c r="P343" i="37"/>
  <c r="O343" i="37"/>
  <c r="L343" i="37"/>
  <c r="K343" i="37"/>
  <c r="J343" i="37"/>
  <c r="Q342" i="37"/>
  <c r="N342" i="37" s="1"/>
  <c r="P342" i="37"/>
  <c r="O342" i="37"/>
  <c r="L342" i="37"/>
  <c r="K342" i="37"/>
  <c r="J342" i="37"/>
  <c r="P341" i="37"/>
  <c r="O341" i="37"/>
  <c r="L341" i="37"/>
  <c r="K341" i="37"/>
  <c r="J341" i="37"/>
  <c r="Q340" i="37"/>
  <c r="P340" i="37"/>
  <c r="O340" i="37"/>
  <c r="L340" i="37"/>
  <c r="K340" i="37"/>
  <c r="J340" i="37"/>
  <c r="Q339" i="37"/>
  <c r="N339" i="37" s="1"/>
  <c r="P339" i="37"/>
  <c r="O339" i="37"/>
  <c r="L339" i="37"/>
  <c r="K339" i="37"/>
  <c r="J339" i="37"/>
  <c r="P338" i="37"/>
  <c r="O338" i="37"/>
  <c r="L338" i="37"/>
  <c r="K338" i="37"/>
  <c r="J338" i="37"/>
  <c r="Q337" i="37"/>
  <c r="P337" i="37"/>
  <c r="O337" i="37"/>
  <c r="L337" i="37"/>
  <c r="K337" i="37"/>
  <c r="J337" i="37"/>
  <c r="Q336" i="37"/>
  <c r="N336" i="37" s="1"/>
  <c r="P336" i="37"/>
  <c r="O336" i="37"/>
  <c r="L336" i="37"/>
  <c r="K336" i="37"/>
  <c r="J336" i="37"/>
  <c r="P335" i="37"/>
  <c r="O335" i="37"/>
  <c r="L335" i="37"/>
  <c r="K335" i="37"/>
  <c r="J335" i="37"/>
  <c r="Q334" i="37"/>
  <c r="P334" i="37"/>
  <c r="O334" i="37"/>
  <c r="L334" i="37"/>
  <c r="K334" i="37"/>
  <c r="J334" i="37"/>
  <c r="Q333" i="37"/>
  <c r="N333" i="37" s="1"/>
  <c r="P333" i="37"/>
  <c r="O333" i="37"/>
  <c r="L333" i="37"/>
  <c r="K333" i="37"/>
  <c r="J333" i="37"/>
  <c r="P332" i="37"/>
  <c r="O332" i="37"/>
  <c r="L332" i="37"/>
  <c r="K332" i="37"/>
  <c r="J332" i="37"/>
  <c r="Q331" i="37"/>
  <c r="P331" i="37"/>
  <c r="O331" i="37"/>
  <c r="L331" i="37"/>
  <c r="K331" i="37"/>
  <c r="J331" i="37"/>
  <c r="Q330" i="37"/>
  <c r="N330" i="37" s="1"/>
  <c r="P330" i="37"/>
  <c r="O330" i="37"/>
  <c r="L330" i="37"/>
  <c r="K330" i="37"/>
  <c r="J330" i="37"/>
  <c r="P329" i="37"/>
  <c r="O329" i="37"/>
  <c r="L329" i="37"/>
  <c r="K329" i="37"/>
  <c r="J329" i="37"/>
  <c r="P328" i="37"/>
  <c r="O328" i="37"/>
  <c r="L328" i="37"/>
  <c r="K328" i="37"/>
  <c r="J328" i="37"/>
  <c r="Q327" i="37"/>
  <c r="N327" i="37" s="1"/>
  <c r="P327" i="37"/>
  <c r="O327" i="37"/>
  <c r="L327" i="37"/>
  <c r="K327" i="37"/>
  <c r="J327" i="37"/>
  <c r="P326" i="37"/>
  <c r="O326" i="37"/>
  <c r="L326" i="37"/>
  <c r="K326" i="37"/>
  <c r="J326" i="37"/>
  <c r="P325" i="37"/>
  <c r="O325" i="37"/>
  <c r="L325" i="37"/>
  <c r="K325" i="37"/>
  <c r="J325" i="37"/>
  <c r="Q324" i="37"/>
  <c r="N324" i="37" s="1"/>
  <c r="P324" i="37"/>
  <c r="O324" i="37"/>
  <c r="L324" i="37"/>
  <c r="K324" i="37"/>
  <c r="J324" i="37"/>
  <c r="P323" i="37"/>
  <c r="O323" i="37"/>
  <c r="L323" i="37"/>
  <c r="K323" i="37"/>
  <c r="J323" i="37"/>
  <c r="Q322" i="37"/>
  <c r="P322" i="37"/>
  <c r="O322" i="37"/>
  <c r="L322" i="37"/>
  <c r="K322" i="37"/>
  <c r="J322" i="37"/>
  <c r="Q321" i="37"/>
  <c r="N321" i="37" s="1"/>
  <c r="P321" i="37"/>
  <c r="O321" i="37"/>
  <c r="L321" i="37"/>
  <c r="K321" i="37"/>
  <c r="J321" i="37"/>
  <c r="P320" i="37"/>
  <c r="O320" i="37"/>
  <c r="L320" i="37"/>
  <c r="K320" i="37"/>
  <c r="J320" i="37"/>
  <c r="Q319" i="37"/>
  <c r="P319" i="37"/>
  <c r="O319" i="37"/>
  <c r="L319" i="37"/>
  <c r="K319" i="37"/>
  <c r="J319" i="37"/>
  <c r="Q318" i="37"/>
  <c r="N318" i="37" s="1"/>
  <c r="P318" i="37"/>
  <c r="O318" i="37"/>
  <c r="L318" i="37"/>
  <c r="K318" i="37"/>
  <c r="J318" i="37"/>
  <c r="P317" i="37"/>
  <c r="O317" i="37"/>
  <c r="L317" i="37"/>
  <c r="K317" i="37"/>
  <c r="J317" i="37"/>
  <c r="Q316" i="37"/>
  <c r="P316" i="37"/>
  <c r="O316" i="37"/>
  <c r="L316" i="37"/>
  <c r="K316" i="37"/>
  <c r="J316" i="37"/>
  <c r="Q315" i="37"/>
  <c r="N315" i="37" s="1"/>
  <c r="P315" i="37"/>
  <c r="O315" i="37"/>
  <c r="L315" i="37"/>
  <c r="K315" i="37"/>
  <c r="J315" i="37"/>
  <c r="Q314" i="37"/>
  <c r="P314" i="37"/>
  <c r="O314" i="37"/>
  <c r="L314" i="37"/>
  <c r="K314" i="37"/>
  <c r="J314" i="37"/>
  <c r="P313" i="37"/>
  <c r="O313" i="37"/>
  <c r="L313" i="37"/>
  <c r="K313" i="37"/>
  <c r="J313" i="37"/>
  <c r="Q312" i="37"/>
  <c r="N312" i="37" s="1"/>
  <c r="P312" i="37"/>
  <c r="O312" i="37"/>
  <c r="L312" i="37"/>
  <c r="K312" i="37"/>
  <c r="J312" i="37"/>
  <c r="Q311" i="37"/>
  <c r="P311" i="37"/>
  <c r="O311" i="37"/>
  <c r="L311" i="37"/>
  <c r="K311" i="37"/>
  <c r="J311" i="37"/>
  <c r="Q310" i="37"/>
  <c r="P310" i="37"/>
  <c r="O310" i="37"/>
  <c r="L310" i="37"/>
  <c r="K310" i="37"/>
  <c r="J310" i="37"/>
  <c r="Q309" i="37"/>
  <c r="N309" i="37" s="1"/>
  <c r="P309" i="37"/>
  <c r="O309" i="37"/>
  <c r="L309" i="37"/>
  <c r="K309" i="37"/>
  <c r="J309" i="37"/>
  <c r="Q308" i="37"/>
  <c r="N308" i="37" s="1"/>
  <c r="P308" i="37"/>
  <c r="O308" i="37"/>
  <c r="L308" i="37"/>
  <c r="K308" i="37"/>
  <c r="J308" i="37"/>
  <c r="P307" i="37"/>
  <c r="O307" i="37"/>
  <c r="L307" i="37"/>
  <c r="K307" i="37"/>
  <c r="J307" i="37"/>
  <c r="Q306" i="37"/>
  <c r="N306" i="37" s="1"/>
  <c r="P306" i="37"/>
  <c r="O306" i="37"/>
  <c r="L306" i="37"/>
  <c r="K306" i="37"/>
  <c r="J306" i="37"/>
  <c r="P305" i="37"/>
  <c r="O305" i="37"/>
  <c r="L305" i="37"/>
  <c r="K305" i="37"/>
  <c r="J305" i="37"/>
  <c r="P304" i="37"/>
  <c r="O304" i="37"/>
  <c r="L304" i="37"/>
  <c r="K304" i="37"/>
  <c r="J304" i="37"/>
  <c r="Q303" i="37"/>
  <c r="N303" i="37" s="1"/>
  <c r="P303" i="37"/>
  <c r="O303" i="37"/>
  <c r="L303" i="37"/>
  <c r="K303" i="37"/>
  <c r="J303" i="37"/>
  <c r="P302" i="37"/>
  <c r="O302" i="37"/>
  <c r="L302" i="37"/>
  <c r="K302" i="37"/>
  <c r="Q302" i="37" s="1"/>
  <c r="J302" i="37"/>
  <c r="P301" i="37"/>
  <c r="O301" i="37"/>
  <c r="L301" i="37"/>
  <c r="K301" i="37"/>
  <c r="J301" i="37"/>
  <c r="Q300" i="37"/>
  <c r="N300" i="37" s="1"/>
  <c r="P300" i="37"/>
  <c r="O300" i="37"/>
  <c r="L300" i="37"/>
  <c r="K300" i="37"/>
  <c r="J300" i="37"/>
  <c r="P299" i="37"/>
  <c r="O299" i="37"/>
  <c r="L299" i="37"/>
  <c r="K299" i="37"/>
  <c r="Q299" i="37" s="1"/>
  <c r="J299" i="37"/>
  <c r="Q298" i="37"/>
  <c r="P298" i="37"/>
  <c r="O298" i="37"/>
  <c r="L298" i="37"/>
  <c r="K298" i="37"/>
  <c r="J298" i="37"/>
  <c r="Q297" i="37"/>
  <c r="N297" i="37" s="1"/>
  <c r="P297" i="37"/>
  <c r="O297" i="37"/>
  <c r="L297" i="37"/>
  <c r="K297" i="37"/>
  <c r="J297" i="37"/>
  <c r="P296" i="37"/>
  <c r="O296" i="37"/>
  <c r="L296" i="37"/>
  <c r="K296" i="37"/>
  <c r="Q296" i="37" s="1"/>
  <c r="N296" i="37" s="1"/>
  <c r="J296" i="37"/>
  <c r="Q295" i="37"/>
  <c r="P295" i="37"/>
  <c r="O295" i="37"/>
  <c r="L295" i="37"/>
  <c r="K295" i="37"/>
  <c r="J295" i="37"/>
  <c r="P294" i="37"/>
  <c r="O294" i="37"/>
  <c r="L294" i="37"/>
  <c r="K294" i="37"/>
  <c r="J294" i="37"/>
  <c r="P293" i="37"/>
  <c r="O293" i="37"/>
  <c r="L293" i="37"/>
  <c r="K293" i="37"/>
  <c r="Q293" i="37" s="1"/>
  <c r="J293" i="37"/>
  <c r="Q292" i="37"/>
  <c r="P292" i="37"/>
  <c r="O292" i="37"/>
  <c r="L292" i="37"/>
  <c r="K292" i="37"/>
  <c r="J292" i="37"/>
  <c r="P291" i="37"/>
  <c r="O291" i="37"/>
  <c r="L291" i="37"/>
  <c r="K291" i="37"/>
  <c r="Q291" i="37" s="1"/>
  <c r="J291" i="37"/>
  <c r="P290" i="37"/>
  <c r="O290" i="37"/>
  <c r="L290" i="37"/>
  <c r="K290" i="37"/>
  <c r="Q290" i="37" s="1"/>
  <c r="J290" i="37"/>
  <c r="Q289" i="37"/>
  <c r="P289" i="37"/>
  <c r="O289" i="37"/>
  <c r="L289" i="37"/>
  <c r="K289" i="37"/>
  <c r="J289" i="37"/>
  <c r="P288" i="37"/>
  <c r="O288" i="37"/>
  <c r="L288" i="37"/>
  <c r="K288" i="37"/>
  <c r="Q288" i="37" s="1"/>
  <c r="J288" i="37"/>
  <c r="Q287" i="37"/>
  <c r="P287" i="37"/>
  <c r="O287" i="37"/>
  <c r="L287" i="37"/>
  <c r="K287" i="37"/>
  <c r="J287" i="37"/>
  <c r="Q286" i="37"/>
  <c r="P286" i="37"/>
  <c r="O286" i="37"/>
  <c r="L286" i="37"/>
  <c r="K286" i="37"/>
  <c r="J286" i="37"/>
  <c r="P285" i="37"/>
  <c r="O285" i="37"/>
  <c r="L285" i="37"/>
  <c r="K285" i="37"/>
  <c r="Q285" i="37" s="1"/>
  <c r="N285" i="37" s="1"/>
  <c r="J285" i="37"/>
  <c r="Q284" i="37"/>
  <c r="P284" i="37"/>
  <c r="O284" i="37"/>
  <c r="L284" i="37"/>
  <c r="K284" i="37"/>
  <c r="J284" i="37"/>
  <c r="P283" i="37"/>
  <c r="O283" i="37"/>
  <c r="L283" i="37"/>
  <c r="K283" i="37"/>
  <c r="J283" i="37"/>
  <c r="P282" i="37"/>
  <c r="O282" i="37"/>
  <c r="L282" i="37"/>
  <c r="K282" i="37"/>
  <c r="Q282" i="37" s="1"/>
  <c r="J282" i="37"/>
  <c r="Q281" i="37"/>
  <c r="P281" i="37"/>
  <c r="O281" i="37"/>
  <c r="L281" i="37"/>
  <c r="K281" i="37"/>
  <c r="J281" i="37"/>
  <c r="P280" i="37"/>
  <c r="O280" i="37"/>
  <c r="L280" i="37"/>
  <c r="K280" i="37"/>
  <c r="J280" i="37"/>
  <c r="P279" i="37"/>
  <c r="O279" i="37"/>
  <c r="L279" i="37"/>
  <c r="K279" i="37"/>
  <c r="Q279" i="37" s="1"/>
  <c r="J279" i="37"/>
  <c r="P278" i="37"/>
  <c r="O278" i="37"/>
  <c r="L278" i="37"/>
  <c r="K278" i="37"/>
  <c r="Q278" i="37" s="1"/>
  <c r="N278" i="37" s="1"/>
  <c r="J278" i="37"/>
  <c r="P277" i="37"/>
  <c r="O277" i="37"/>
  <c r="L277" i="37"/>
  <c r="K277" i="37"/>
  <c r="J277" i="37"/>
  <c r="Q276" i="37"/>
  <c r="P276" i="37"/>
  <c r="O276" i="37"/>
  <c r="L276" i="37"/>
  <c r="K276" i="37"/>
  <c r="J276" i="37"/>
  <c r="Q275" i="37"/>
  <c r="N275" i="37" s="1"/>
  <c r="P275" i="37"/>
  <c r="O275" i="37"/>
  <c r="L275" i="37"/>
  <c r="K275" i="37"/>
  <c r="J275" i="37"/>
  <c r="Q274" i="37"/>
  <c r="P274" i="37"/>
  <c r="O274" i="37"/>
  <c r="L274" i="37"/>
  <c r="K274" i="37"/>
  <c r="J274" i="37"/>
  <c r="Q273" i="37"/>
  <c r="P273" i="37"/>
  <c r="O273" i="37"/>
  <c r="L273" i="37"/>
  <c r="K273" i="37"/>
  <c r="J273" i="37"/>
  <c r="Q272" i="37"/>
  <c r="N272" i="37" s="1"/>
  <c r="P272" i="37"/>
  <c r="O272" i="37"/>
  <c r="L272" i="37"/>
  <c r="K272" i="37"/>
  <c r="J272" i="37"/>
  <c r="P271" i="37"/>
  <c r="O271" i="37"/>
  <c r="L271" i="37"/>
  <c r="K271" i="37"/>
  <c r="Q271" i="37" s="1"/>
  <c r="N271" i="37" s="1"/>
  <c r="J271" i="37"/>
  <c r="Q270" i="37"/>
  <c r="P270" i="37"/>
  <c r="O270" i="37"/>
  <c r="L270" i="37"/>
  <c r="K270" i="37"/>
  <c r="J270" i="37"/>
  <c r="Q269" i="37"/>
  <c r="N269" i="37" s="1"/>
  <c r="P269" i="37"/>
  <c r="O269" i="37"/>
  <c r="L269" i="37"/>
  <c r="K269" i="37"/>
  <c r="J269" i="37"/>
  <c r="P268" i="37"/>
  <c r="O268" i="37"/>
  <c r="L268" i="37"/>
  <c r="K268" i="37"/>
  <c r="Q268" i="37" s="1"/>
  <c r="N268" i="37" s="1"/>
  <c r="J268" i="37"/>
  <c r="Q267" i="37"/>
  <c r="P267" i="37"/>
  <c r="O267" i="37"/>
  <c r="L267" i="37"/>
  <c r="K267" i="37"/>
  <c r="J267" i="37"/>
  <c r="Q266" i="37"/>
  <c r="N266" i="37" s="1"/>
  <c r="P266" i="37"/>
  <c r="O266" i="37"/>
  <c r="L266" i="37"/>
  <c r="K266" i="37"/>
  <c r="J266" i="37"/>
  <c r="P265" i="37"/>
  <c r="O265" i="37"/>
  <c r="L265" i="37"/>
  <c r="K265" i="37"/>
  <c r="Q265" i="37" s="1"/>
  <c r="N265" i="37" s="1"/>
  <c r="J265" i="37"/>
  <c r="Q264" i="37"/>
  <c r="P264" i="37"/>
  <c r="O264" i="37"/>
  <c r="L264" i="37"/>
  <c r="K264" i="37"/>
  <c r="J264" i="37"/>
  <c r="Q263" i="37"/>
  <c r="N263" i="37" s="1"/>
  <c r="P263" i="37"/>
  <c r="O263" i="37"/>
  <c r="L263" i="37"/>
  <c r="K263" i="37"/>
  <c r="J263" i="37"/>
  <c r="P262" i="37"/>
  <c r="O262" i="37"/>
  <c r="L262" i="37"/>
  <c r="K262" i="37"/>
  <c r="Q262" i="37" s="1"/>
  <c r="N262" i="37" s="1"/>
  <c r="J262" i="37"/>
  <c r="Q261" i="37"/>
  <c r="P261" i="37"/>
  <c r="O261" i="37"/>
  <c r="L261" i="37"/>
  <c r="K261" i="37"/>
  <c r="J261" i="37"/>
  <c r="Q260" i="37"/>
  <c r="N260" i="37" s="1"/>
  <c r="P260" i="37"/>
  <c r="O260" i="37"/>
  <c r="L260" i="37"/>
  <c r="K260" i="37"/>
  <c r="J260" i="37"/>
  <c r="P259" i="37"/>
  <c r="O259" i="37"/>
  <c r="L259" i="37"/>
  <c r="K259" i="37"/>
  <c r="Q259" i="37" s="1"/>
  <c r="N259" i="37" s="1"/>
  <c r="J259" i="37"/>
  <c r="Q258" i="37"/>
  <c r="P258" i="37"/>
  <c r="O258" i="37"/>
  <c r="L258" i="37"/>
  <c r="K258" i="37"/>
  <c r="J258" i="37"/>
  <c r="Q257" i="37"/>
  <c r="N257" i="37" s="1"/>
  <c r="P257" i="37"/>
  <c r="O257" i="37"/>
  <c r="L257" i="37"/>
  <c r="K257" i="37"/>
  <c r="J257" i="37"/>
  <c r="P256" i="37"/>
  <c r="O256" i="37"/>
  <c r="L256" i="37"/>
  <c r="K256" i="37"/>
  <c r="Q256" i="37" s="1"/>
  <c r="N256" i="37" s="1"/>
  <c r="J256" i="37"/>
  <c r="Q255" i="37"/>
  <c r="P255" i="37"/>
  <c r="O255" i="37"/>
  <c r="L255" i="37"/>
  <c r="K255" i="37"/>
  <c r="J255" i="37"/>
  <c r="Q254" i="37"/>
  <c r="N254" i="37" s="1"/>
  <c r="P254" i="37"/>
  <c r="O254" i="37"/>
  <c r="L254" i="37"/>
  <c r="K254" i="37"/>
  <c r="J254" i="37"/>
  <c r="P253" i="37"/>
  <c r="O253" i="37"/>
  <c r="L253" i="37"/>
  <c r="K253" i="37"/>
  <c r="Q253" i="37" s="1"/>
  <c r="N253" i="37" s="1"/>
  <c r="J253" i="37"/>
  <c r="Q252" i="37"/>
  <c r="P252" i="37"/>
  <c r="O252" i="37"/>
  <c r="L252" i="37"/>
  <c r="K252" i="37"/>
  <c r="J252" i="37"/>
  <c r="Q251" i="37"/>
  <c r="N251" i="37" s="1"/>
  <c r="P251" i="37"/>
  <c r="O251" i="37"/>
  <c r="L251" i="37"/>
  <c r="K251" i="37"/>
  <c r="J251" i="37"/>
  <c r="P250" i="37"/>
  <c r="O250" i="37"/>
  <c r="L250" i="37"/>
  <c r="K250" i="37"/>
  <c r="Q250" i="37" s="1"/>
  <c r="N250" i="37" s="1"/>
  <c r="J250" i="37"/>
  <c r="Q249" i="37"/>
  <c r="P249" i="37"/>
  <c r="O249" i="37"/>
  <c r="L249" i="37"/>
  <c r="K249" i="37"/>
  <c r="J249" i="37"/>
  <c r="Q248" i="37"/>
  <c r="N248" i="37" s="1"/>
  <c r="P248" i="37"/>
  <c r="O248" i="37"/>
  <c r="L248" i="37"/>
  <c r="K248" i="37"/>
  <c r="J248" i="37"/>
  <c r="P247" i="37"/>
  <c r="O247" i="37"/>
  <c r="L247" i="37"/>
  <c r="K247" i="37"/>
  <c r="Q247" i="37" s="1"/>
  <c r="N247" i="37" s="1"/>
  <c r="J247" i="37"/>
  <c r="Q246" i="37"/>
  <c r="P246" i="37"/>
  <c r="O246" i="37"/>
  <c r="L246" i="37"/>
  <c r="K246" i="37"/>
  <c r="J246" i="37"/>
  <c r="Q245" i="37"/>
  <c r="N245" i="37" s="1"/>
  <c r="P245" i="37"/>
  <c r="O245" i="37"/>
  <c r="L245" i="37"/>
  <c r="K245" i="37"/>
  <c r="J245" i="37"/>
  <c r="P244" i="37"/>
  <c r="O244" i="37"/>
  <c r="L244" i="37"/>
  <c r="K244" i="37"/>
  <c r="Q244" i="37" s="1"/>
  <c r="N244" i="37" s="1"/>
  <c r="J244" i="37"/>
  <c r="Q243" i="37"/>
  <c r="P243" i="37"/>
  <c r="O243" i="37"/>
  <c r="L243" i="37"/>
  <c r="K243" i="37"/>
  <c r="J243" i="37"/>
  <c r="Q242" i="37"/>
  <c r="N242" i="37" s="1"/>
  <c r="P242" i="37"/>
  <c r="O242" i="37"/>
  <c r="L242" i="37"/>
  <c r="K242" i="37"/>
  <c r="J242" i="37"/>
  <c r="P241" i="37"/>
  <c r="O241" i="37"/>
  <c r="L241" i="37"/>
  <c r="K241" i="37"/>
  <c r="Q241" i="37" s="1"/>
  <c r="N241" i="37" s="1"/>
  <c r="J241" i="37"/>
  <c r="Q240" i="37"/>
  <c r="P240" i="37"/>
  <c r="O240" i="37"/>
  <c r="L240" i="37"/>
  <c r="K240" i="37"/>
  <c r="J240" i="37"/>
  <c r="Q239" i="37"/>
  <c r="N239" i="37" s="1"/>
  <c r="P239" i="37"/>
  <c r="O239" i="37"/>
  <c r="L239" i="37"/>
  <c r="K239" i="37"/>
  <c r="J239" i="37"/>
  <c r="P238" i="37"/>
  <c r="O238" i="37"/>
  <c r="L238" i="37"/>
  <c r="K238" i="37"/>
  <c r="Q238" i="37" s="1"/>
  <c r="N238" i="37" s="1"/>
  <c r="J238" i="37"/>
  <c r="Q237" i="37"/>
  <c r="P237" i="37"/>
  <c r="O237" i="37"/>
  <c r="L237" i="37"/>
  <c r="K237" i="37"/>
  <c r="J237" i="37"/>
  <c r="Q236" i="37"/>
  <c r="N236" i="37" s="1"/>
  <c r="P236" i="37"/>
  <c r="O236" i="37"/>
  <c r="M236" i="37" s="1"/>
  <c r="L236" i="37"/>
  <c r="K236" i="37"/>
  <c r="J236" i="37"/>
  <c r="P235" i="37"/>
  <c r="O235" i="37"/>
  <c r="L235" i="37"/>
  <c r="K235" i="37"/>
  <c r="Q235" i="37" s="1"/>
  <c r="N235" i="37" s="1"/>
  <c r="J235" i="37"/>
  <c r="Q234" i="37"/>
  <c r="P234" i="37"/>
  <c r="O234" i="37"/>
  <c r="L234" i="37"/>
  <c r="K234" i="37"/>
  <c r="J234" i="37"/>
  <c r="Q233" i="37"/>
  <c r="N233" i="37" s="1"/>
  <c r="P233" i="37"/>
  <c r="O233" i="37"/>
  <c r="L233" i="37"/>
  <c r="K233" i="37"/>
  <c r="J233" i="37"/>
  <c r="P232" i="37"/>
  <c r="O232" i="37"/>
  <c r="L232" i="37"/>
  <c r="K232" i="37"/>
  <c r="Q232" i="37" s="1"/>
  <c r="N232" i="37" s="1"/>
  <c r="J232" i="37"/>
  <c r="Q231" i="37"/>
  <c r="P231" i="37"/>
  <c r="O231" i="37"/>
  <c r="L231" i="37"/>
  <c r="K231" i="37"/>
  <c r="J231" i="37"/>
  <c r="Q230" i="37"/>
  <c r="N230" i="37" s="1"/>
  <c r="P230" i="37"/>
  <c r="O230" i="37"/>
  <c r="L230" i="37"/>
  <c r="K230" i="37"/>
  <c r="J230" i="37"/>
  <c r="P229" i="37"/>
  <c r="O229" i="37"/>
  <c r="L229" i="37"/>
  <c r="K229" i="37"/>
  <c r="Q229" i="37" s="1"/>
  <c r="N229" i="37" s="1"/>
  <c r="J229" i="37"/>
  <c r="Q228" i="37"/>
  <c r="P228" i="37"/>
  <c r="O228" i="37"/>
  <c r="L228" i="37"/>
  <c r="K228" i="37"/>
  <c r="J228" i="37"/>
  <c r="Q227" i="37"/>
  <c r="N227" i="37" s="1"/>
  <c r="P227" i="37"/>
  <c r="O227" i="37"/>
  <c r="L227" i="37"/>
  <c r="K227" i="37"/>
  <c r="J227" i="37"/>
  <c r="P226" i="37"/>
  <c r="O226" i="37"/>
  <c r="L226" i="37"/>
  <c r="K226" i="37"/>
  <c r="Q226" i="37" s="1"/>
  <c r="N226" i="37" s="1"/>
  <c r="J226" i="37"/>
  <c r="Q225" i="37"/>
  <c r="P225" i="37"/>
  <c r="O225" i="37"/>
  <c r="L225" i="37"/>
  <c r="K225" i="37"/>
  <c r="J225" i="37"/>
  <c r="Q224" i="37"/>
  <c r="N224" i="37" s="1"/>
  <c r="P224" i="37"/>
  <c r="O224" i="37"/>
  <c r="L224" i="37"/>
  <c r="K224" i="37"/>
  <c r="J224" i="37"/>
  <c r="P223" i="37"/>
  <c r="O223" i="37"/>
  <c r="L223" i="37"/>
  <c r="K223" i="37"/>
  <c r="Q223" i="37" s="1"/>
  <c r="N223" i="37" s="1"/>
  <c r="J223" i="37"/>
  <c r="Q222" i="37"/>
  <c r="P222" i="37"/>
  <c r="O222" i="37"/>
  <c r="L222" i="37"/>
  <c r="K222" i="37"/>
  <c r="J222" i="37"/>
  <c r="Q221" i="37"/>
  <c r="N221" i="37" s="1"/>
  <c r="P221" i="37"/>
  <c r="O221" i="37"/>
  <c r="L221" i="37"/>
  <c r="K221" i="37"/>
  <c r="J221" i="37"/>
  <c r="P220" i="37"/>
  <c r="O220" i="37"/>
  <c r="L220" i="37"/>
  <c r="K220" i="37"/>
  <c r="Q220" i="37" s="1"/>
  <c r="J220" i="37"/>
  <c r="Q219" i="37"/>
  <c r="P219" i="37"/>
  <c r="O219" i="37"/>
  <c r="L219" i="37"/>
  <c r="K219" i="37"/>
  <c r="J219" i="37"/>
  <c r="Q218" i="37"/>
  <c r="N218" i="37" s="1"/>
  <c r="P218" i="37"/>
  <c r="O218" i="37"/>
  <c r="L218" i="37"/>
  <c r="K218" i="37"/>
  <c r="J218" i="37"/>
  <c r="P217" i="37"/>
  <c r="O217" i="37"/>
  <c r="L217" i="37"/>
  <c r="K217" i="37"/>
  <c r="Q217" i="37" s="1"/>
  <c r="J217" i="37"/>
  <c r="Q216" i="37"/>
  <c r="P216" i="37"/>
  <c r="O216" i="37"/>
  <c r="L216" i="37"/>
  <c r="K216" i="37"/>
  <c r="J216" i="37"/>
  <c r="Q215" i="37"/>
  <c r="N215" i="37" s="1"/>
  <c r="P215" i="37"/>
  <c r="O215" i="37"/>
  <c r="L215" i="37"/>
  <c r="K215" i="37"/>
  <c r="J215" i="37"/>
  <c r="P214" i="37"/>
  <c r="O214" i="37"/>
  <c r="L214" i="37"/>
  <c r="K214" i="37"/>
  <c r="Q214" i="37" s="1"/>
  <c r="J214" i="37"/>
  <c r="Q213" i="37"/>
  <c r="P213" i="37"/>
  <c r="O213" i="37"/>
  <c r="L213" i="37"/>
  <c r="K213" i="37"/>
  <c r="J213" i="37"/>
  <c r="Q212" i="37"/>
  <c r="N212" i="37" s="1"/>
  <c r="P212" i="37"/>
  <c r="O212" i="37"/>
  <c r="L212" i="37"/>
  <c r="K212" i="37"/>
  <c r="J212" i="37"/>
  <c r="P211" i="37"/>
  <c r="O211" i="37"/>
  <c r="L211" i="37"/>
  <c r="K211" i="37"/>
  <c r="Q211" i="37" s="1"/>
  <c r="J211" i="37"/>
  <c r="Q210" i="37"/>
  <c r="P210" i="37"/>
  <c r="O210" i="37"/>
  <c r="L210" i="37"/>
  <c r="K210" i="37"/>
  <c r="J210" i="37"/>
  <c r="Q209" i="37"/>
  <c r="N209" i="37" s="1"/>
  <c r="P209" i="37"/>
  <c r="O209" i="37"/>
  <c r="L209" i="37"/>
  <c r="K209" i="37"/>
  <c r="J209" i="37"/>
  <c r="P208" i="37"/>
  <c r="O208" i="37"/>
  <c r="L208" i="37"/>
  <c r="K208" i="37"/>
  <c r="Q208" i="37" s="1"/>
  <c r="J208" i="37"/>
  <c r="Q207" i="37"/>
  <c r="P207" i="37"/>
  <c r="O207" i="37"/>
  <c r="L207" i="37"/>
  <c r="K207" i="37"/>
  <c r="J207" i="37"/>
  <c r="Q206" i="37"/>
  <c r="N206" i="37" s="1"/>
  <c r="P206" i="37"/>
  <c r="O206" i="37"/>
  <c r="L206" i="37"/>
  <c r="K206" i="37"/>
  <c r="J206" i="37"/>
  <c r="P205" i="37"/>
  <c r="O205" i="37"/>
  <c r="L205" i="37"/>
  <c r="K205" i="37"/>
  <c r="Q205" i="37" s="1"/>
  <c r="J205" i="37"/>
  <c r="Q204" i="37"/>
  <c r="P204" i="37"/>
  <c r="O204" i="37"/>
  <c r="L204" i="37"/>
  <c r="K204" i="37"/>
  <c r="J204" i="37"/>
  <c r="Q203" i="37"/>
  <c r="N203" i="37" s="1"/>
  <c r="P203" i="37"/>
  <c r="O203" i="37"/>
  <c r="L203" i="37"/>
  <c r="K203" i="37"/>
  <c r="J203" i="37"/>
  <c r="P202" i="37"/>
  <c r="O202" i="37"/>
  <c r="L202" i="37"/>
  <c r="K202" i="37"/>
  <c r="Q202" i="37" s="1"/>
  <c r="J202" i="37"/>
  <c r="Q201" i="37"/>
  <c r="P201" i="37"/>
  <c r="O201" i="37"/>
  <c r="L201" i="37"/>
  <c r="K201" i="37"/>
  <c r="J201" i="37"/>
  <c r="Q200" i="37"/>
  <c r="N200" i="37" s="1"/>
  <c r="P200" i="37"/>
  <c r="O200" i="37"/>
  <c r="L200" i="37"/>
  <c r="K200" i="37"/>
  <c r="J200" i="37"/>
  <c r="P199" i="37"/>
  <c r="O199" i="37"/>
  <c r="L199" i="37"/>
  <c r="K199" i="37"/>
  <c r="Q199" i="37" s="1"/>
  <c r="J199" i="37"/>
  <c r="Q198" i="37"/>
  <c r="P198" i="37"/>
  <c r="O198" i="37"/>
  <c r="L198" i="37"/>
  <c r="K198" i="37"/>
  <c r="J198" i="37"/>
  <c r="Q197" i="37"/>
  <c r="N197" i="37" s="1"/>
  <c r="P197" i="37"/>
  <c r="O197" i="37"/>
  <c r="L197" i="37"/>
  <c r="K197" i="37"/>
  <c r="J197" i="37"/>
  <c r="P196" i="37"/>
  <c r="O196" i="37"/>
  <c r="L196" i="37"/>
  <c r="K196" i="37"/>
  <c r="Q196" i="37" s="1"/>
  <c r="J196" i="37"/>
  <c r="Q195" i="37"/>
  <c r="P195" i="37"/>
  <c r="O195" i="37"/>
  <c r="L195" i="37"/>
  <c r="K195" i="37"/>
  <c r="J195" i="37"/>
  <c r="Q194" i="37"/>
  <c r="N194" i="37" s="1"/>
  <c r="P194" i="37"/>
  <c r="O194" i="37"/>
  <c r="L194" i="37"/>
  <c r="K194" i="37"/>
  <c r="J194" i="37"/>
  <c r="P193" i="37"/>
  <c r="O193" i="37"/>
  <c r="L193" i="37"/>
  <c r="K193" i="37"/>
  <c r="Q193" i="37" s="1"/>
  <c r="J193" i="37"/>
  <c r="Q192" i="37"/>
  <c r="P192" i="37"/>
  <c r="O192" i="37"/>
  <c r="L192" i="37"/>
  <c r="K192" i="37"/>
  <c r="J192" i="37"/>
  <c r="Q191" i="37"/>
  <c r="N191" i="37" s="1"/>
  <c r="P191" i="37"/>
  <c r="O191" i="37"/>
  <c r="L191" i="37"/>
  <c r="K191" i="37"/>
  <c r="J191" i="37"/>
  <c r="P190" i="37"/>
  <c r="O190" i="37"/>
  <c r="L190" i="37"/>
  <c r="K190" i="37"/>
  <c r="Q190" i="37" s="1"/>
  <c r="J190" i="37"/>
  <c r="Q189" i="37"/>
  <c r="P189" i="37"/>
  <c r="O189" i="37"/>
  <c r="L189" i="37"/>
  <c r="K189" i="37"/>
  <c r="J189" i="37"/>
  <c r="Q188" i="37"/>
  <c r="N188" i="37" s="1"/>
  <c r="P188" i="37"/>
  <c r="O188" i="37"/>
  <c r="L188" i="37"/>
  <c r="K188" i="37"/>
  <c r="J188" i="37"/>
  <c r="P187" i="37"/>
  <c r="O187" i="37"/>
  <c r="L187" i="37"/>
  <c r="K187" i="37"/>
  <c r="Q187" i="37" s="1"/>
  <c r="J187" i="37"/>
  <c r="Q186" i="37"/>
  <c r="P186" i="37"/>
  <c r="O186" i="37"/>
  <c r="L186" i="37"/>
  <c r="K186" i="37"/>
  <c r="J186" i="37"/>
  <c r="Q185" i="37"/>
  <c r="N185" i="37" s="1"/>
  <c r="P185" i="37"/>
  <c r="O185" i="37"/>
  <c r="L185" i="37"/>
  <c r="K185" i="37"/>
  <c r="J185" i="37"/>
  <c r="P184" i="37"/>
  <c r="O184" i="37"/>
  <c r="L184" i="37"/>
  <c r="K184" i="37"/>
  <c r="Q184" i="37" s="1"/>
  <c r="J184" i="37"/>
  <c r="Q183" i="37"/>
  <c r="P183" i="37"/>
  <c r="O183" i="37"/>
  <c r="L183" i="37"/>
  <c r="K183" i="37"/>
  <c r="J183" i="37"/>
  <c r="Q182" i="37"/>
  <c r="N182" i="37" s="1"/>
  <c r="P182" i="37"/>
  <c r="O182" i="37"/>
  <c r="L182" i="37"/>
  <c r="K182" i="37"/>
  <c r="J182" i="37"/>
  <c r="P181" i="37"/>
  <c r="O181" i="37"/>
  <c r="L181" i="37"/>
  <c r="K181" i="37"/>
  <c r="Q181" i="37" s="1"/>
  <c r="J181" i="37"/>
  <c r="P180" i="37"/>
  <c r="O180" i="37"/>
  <c r="L180" i="37"/>
  <c r="K180" i="37"/>
  <c r="J180" i="37"/>
  <c r="Q179" i="37"/>
  <c r="N179" i="37" s="1"/>
  <c r="P179" i="37"/>
  <c r="O179" i="37"/>
  <c r="L179" i="37"/>
  <c r="K179" i="37"/>
  <c r="J179" i="37"/>
  <c r="P178" i="37"/>
  <c r="O178" i="37"/>
  <c r="L178" i="37"/>
  <c r="K178" i="37"/>
  <c r="Q178" i="37" s="1"/>
  <c r="J178" i="37"/>
  <c r="P177" i="37"/>
  <c r="O177" i="37"/>
  <c r="L177" i="37"/>
  <c r="K177" i="37"/>
  <c r="J177" i="37"/>
  <c r="Q176" i="37"/>
  <c r="N176" i="37" s="1"/>
  <c r="P176" i="37"/>
  <c r="O176" i="37"/>
  <c r="L176" i="37"/>
  <c r="K176" i="37"/>
  <c r="J176" i="37"/>
  <c r="P175" i="37"/>
  <c r="O175" i="37"/>
  <c r="L175" i="37"/>
  <c r="K175" i="37"/>
  <c r="Q175" i="37" s="1"/>
  <c r="J175" i="37"/>
  <c r="Q174" i="37"/>
  <c r="P174" i="37"/>
  <c r="O174" i="37"/>
  <c r="L174" i="37"/>
  <c r="K174" i="37"/>
  <c r="J174" i="37"/>
  <c r="Q173" i="37"/>
  <c r="N173" i="37" s="1"/>
  <c r="P173" i="37"/>
  <c r="O173" i="37"/>
  <c r="L173" i="37"/>
  <c r="K173" i="37"/>
  <c r="J173" i="37"/>
  <c r="P172" i="37"/>
  <c r="O172" i="37"/>
  <c r="L172" i="37"/>
  <c r="K172" i="37"/>
  <c r="J172" i="37"/>
  <c r="Q171" i="37"/>
  <c r="P171" i="37"/>
  <c r="O171" i="37"/>
  <c r="L171" i="37"/>
  <c r="K171" i="37"/>
  <c r="J171" i="37"/>
  <c r="Q170" i="37"/>
  <c r="N170" i="37" s="1"/>
  <c r="P170" i="37"/>
  <c r="O170" i="37"/>
  <c r="L170" i="37"/>
  <c r="K170" i="37"/>
  <c r="J170" i="37"/>
  <c r="Q169" i="37"/>
  <c r="P169" i="37"/>
  <c r="O169" i="37"/>
  <c r="L169" i="37"/>
  <c r="K169" i="37"/>
  <c r="J169" i="37"/>
  <c r="P168" i="37"/>
  <c r="O168" i="37"/>
  <c r="L168" i="37"/>
  <c r="K168" i="37"/>
  <c r="J168" i="37"/>
  <c r="Q167" i="37"/>
  <c r="N167" i="37" s="1"/>
  <c r="P167" i="37"/>
  <c r="O167" i="37"/>
  <c r="L167" i="37"/>
  <c r="K167" i="37"/>
  <c r="J167" i="37"/>
  <c r="Q166" i="37"/>
  <c r="P166" i="37"/>
  <c r="O166" i="37"/>
  <c r="L166" i="37"/>
  <c r="K166" i="37"/>
  <c r="J166" i="37"/>
  <c r="P165" i="37"/>
  <c r="O165" i="37"/>
  <c r="L165" i="37"/>
  <c r="K165" i="37"/>
  <c r="J165" i="37"/>
  <c r="Q164" i="37"/>
  <c r="N164" i="37" s="1"/>
  <c r="P164" i="37"/>
  <c r="O164" i="37"/>
  <c r="L164" i="37"/>
  <c r="K164" i="37"/>
  <c r="J164" i="37"/>
  <c r="Q163" i="37"/>
  <c r="P163" i="37"/>
  <c r="O163" i="37"/>
  <c r="M163" i="37" s="1"/>
  <c r="L163" i="37"/>
  <c r="K163" i="37"/>
  <c r="J163" i="37"/>
  <c r="P162" i="37"/>
  <c r="O162" i="37"/>
  <c r="L162" i="37"/>
  <c r="K162" i="37"/>
  <c r="J162" i="37"/>
  <c r="Q161" i="37"/>
  <c r="N161" i="37" s="1"/>
  <c r="P161" i="37"/>
  <c r="O161" i="37"/>
  <c r="L161" i="37"/>
  <c r="K161" i="37"/>
  <c r="J161" i="37"/>
  <c r="Q160" i="37"/>
  <c r="P160" i="37"/>
  <c r="O160" i="37"/>
  <c r="L160" i="37"/>
  <c r="K160" i="37"/>
  <c r="J160" i="37"/>
  <c r="P159" i="37"/>
  <c r="O159" i="37"/>
  <c r="L159" i="37"/>
  <c r="K159" i="37"/>
  <c r="J159" i="37"/>
  <c r="Q158" i="37"/>
  <c r="N158" i="37" s="1"/>
  <c r="P158" i="37"/>
  <c r="O158" i="37"/>
  <c r="L158" i="37"/>
  <c r="K158" i="37"/>
  <c r="J158" i="37"/>
  <c r="P157" i="37"/>
  <c r="O157" i="37"/>
  <c r="L157" i="37"/>
  <c r="K157" i="37"/>
  <c r="J157" i="37"/>
  <c r="Q156" i="37"/>
  <c r="P156" i="37"/>
  <c r="O156" i="37"/>
  <c r="L156" i="37"/>
  <c r="K156" i="37"/>
  <c r="J156" i="37"/>
  <c r="Q155" i="37"/>
  <c r="N155" i="37" s="1"/>
  <c r="P155" i="37"/>
  <c r="O155" i="37"/>
  <c r="L155" i="37"/>
  <c r="K155" i="37"/>
  <c r="J155" i="37"/>
  <c r="P154" i="37"/>
  <c r="O154" i="37"/>
  <c r="L154" i="37"/>
  <c r="K154" i="37"/>
  <c r="J154" i="37"/>
  <c r="Q153" i="37"/>
  <c r="P153" i="37"/>
  <c r="O153" i="37"/>
  <c r="L153" i="37"/>
  <c r="K153" i="37"/>
  <c r="J153" i="37"/>
  <c r="Q152" i="37"/>
  <c r="N152" i="37" s="1"/>
  <c r="P152" i="37"/>
  <c r="O152" i="37"/>
  <c r="L152" i="37"/>
  <c r="K152" i="37"/>
  <c r="J152" i="37"/>
  <c r="Q151" i="37"/>
  <c r="P151" i="37"/>
  <c r="O151" i="37"/>
  <c r="L151" i="37"/>
  <c r="K151" i="37"/>
  <c r="J151" i="37"/>
  <c r="P150" i="37"/>
  <c r="O150" i="37"/>
  <c r="M150" i="37" s="1"/>
  <c r="L150" i="37"/>
  <c r="K150" i="37"/>
  <c r="J150" i="37"/>
  <c r="Q149" i="37"/>
  <c r="N149" i="37" s="1"/>
  <c r="P149" i="37"/>
  <c r="O149" i="37"/>
  <c r="L149" i="37"/>
  <c r="K149" i="37"/>
  <c r="J149" i="37"/>
  <c r="Q148" i="37"/>
  <c r="P148" i="37"/>
  <c r="O148" i="37"/>
  <c r="L148" i="37"/>
  <c r="K148" i="37"/>
  <c r="J148" i="37"/>
  <c r="P147" i="37"/>
  <c r="O147" i="37"/>
  <c r="L147" i="37"/>
  <c r="K147" i="37"/>
  <c r="J147" i="37"/>
  <c r="Q146" i="37"/>
  <c r="N146" i="37" s="1"/>
  <c r="P146" i="37"/>
  <c r="O146" i="37"/>
  <c r="M146" i="37" s="1"/>
  <c r="L146" i="37"/>
  <c r="K146" i="37"/>
  <c r="J146" i="37"/>
  <c r="Q145" i="37"/>
  <c r="N145" i="37" s="1"/>
  <c r="P145" i="37"/>
  <c r="O145" i="37"/>
  <c r="L145" i="37"/>
  <c r="K145" i="37"/>
  <c r="J145" i="37"/>
  <c r="P144" i="37"/>
  <c r="O144" i="37"/>
  <c r="L144" i="37"/>
  <c r="K144" i="37"/>
  <c r="J144" i="37"/>
  <c r="Q143" i="37"/>
  <c r="N143" i="37" s="1"/>
  <c r="P143" i="37"/>
  <c r="O143" i="37"/>
  <c r="L143" i="37"/>
  <c r="K143" i="37"/>
  <c r="J143" i="37"/>
  <c r="Q142" i="37"/>
  <c r="N142" i="37" s="1"/>
  <c r="P142" i="37"/>
  <c r="O142" i="37"/>
  <c r="L142" i="37"/>
  <c r="K142" i="37"/>
  <c r="J142" i="37"/>
  <c r="P141" i="37"/>
  <c r="O141" i="37"/>
  <c r="L141" i="37"/>
  <c r="K141" i="37"/>
  <c r="J141" i="37"/>
  <c r="Q140" i="37"/>
  <c r="N140" i="37" s="1"/>
  <c r="P140" i="37"/>
  <c r="O140" i="37"/>
  <c r="L140" i="37"/>
  <c r="K140" i="37"/>
  <c r="J140" i="37"/>
  <c r="P139" i="37"/>
  <c r="O139" i="37"/>
  <c r="L139" i="37"/>
  <c r="K139" i="37"/>
  <c r="J139" i="37"/>
  <c r="P138" i="37"/>
  <c r="O138" i="37"/>
  <c r="L138" i="37"/>
  <c r="K138" i="37"/>
  <c r="J138" i="37"/>
  <c r="Q137" i="37"/>
  <c r="N137" i="37" s="1"/>
  <c r="P137" i="37"/>
  <c r="O137" i="37"/>
  <c r="L137" i="37"/>
  <c r="K137" i="37"/>
  <c r="J137" i="37"/>
  <c r="P136" i="37"/>
  <c r="O136" i="37"/>
  <c r="L136" i="37"/>
  <c r="K136" i="37"/>
  <c r="Q136" i="37" s="1"/>
  <c r="N136" i="37" s="1"/>
  <c r="J136" i="37"/>
  <c r="P135" i="37"/>
  <c r="O135" i="37"/>
  <c r="L135" i="37"/>
  <c r="K135" i="37"/>
  <c r="J135" i="37"/>
  <c r="Q134" i="37"/>
  <c r="N134" i="37" s="1"/>
  <c r="P134" i="37"/>
  <c r="O134" i="37"/>
  <c r="L134" i="37"/>
  <c r="K134" i="37"/>
  <c r="J134" i="37"/>
  <c r="P133" i="37"/>
  <c r="O133" i="37"/>
  <c r="L133" i="37"/>
  <c r="K133" i="37"/>
  <c r="Q133" i="37" s="1"/>
  <c r="J133" i="37"/>
  <c r="Q132" i="37"/>
  <c r="P132" i="37"/>
  <c r="O132" i="37"/>
  <c r="L132" i="37"/>
  <c r="K132" i="37"/>
  <c r="J132" i="37"/>
  <c r="Q131" i="37"/>
  <c r="N131" i="37" s="1"/>
  <c r="P131" i="37"/>
  <c r="O131" i="37"/>
  <c r="L131" i="37"/>
  <c r="K131" i="37"/>
  <c r="J131" i="37"/>
  <c r="P130" i="37"/>
  <c r="O130" i="37"/>
  <c r="L130" i="37"/>
  <c r="K130" i="37"/>
  <c r="Q130" i="37" s="1"/>
  <c r="J130" i="37"/>
  <c r="Q129" i="37"/>
  <c r="P129" i="37"/>
  <c r="O129" i="37"/>
  <c r="L129" i="37"/>
  <c r="K129" i="37"/>
  <c r="J129" i="37"/>
  <c r="Q128" i="37"/>
  <c r="N128" i="37" s="1"/>
  <c r="P128" i="37"/>
  <c r="O128" i="37"/>
  <c r="L128" i="37"/>
  <c r="K128" i="37"/>
  <c r="J128" i="37"/>
  <c r="P127" i="37"/>
  <c r="O127" i="37"/>
  <c r="L127" i="37"/>
  <c r="K127" i="37"/>
  <c r="Q127" i="37" s="1"/>
  <c r="J127" i="37"/>
  <c r="Q126" i="37"/>
  <c r="P126" i="37"/>
  <c r="O126" i="37"/>
  <c r="L126" i="37"/>
  <c r="K126" i="37"/>
  <c r="J126" i="37"/>
  <c r="Q125" i="37"/>
  <c r="N125" i="37" s="1"/>
  <c r="P125" i="37"/>
  <c r="O125" i="37"/>
  <c r="L125" i="37"/>
  <c r="K125" i="37"/>
  <c r="J125" i="37"/>
  <c r="P124" i="37"/>
  <c r="O124" i="37"/>
  <c r="L124" i="37"/>
  <c r="K124" i="37"/>
  <c r="Q124" i="37" s="1"/>
  <c r="J124" i="37"/>
  <c r="Q123" i="37"/>
  <c r="P123" i="37"/>
  <c r="O123" i="37"/>
  <c r="L123" i="37"/>
  <c r="K123" i="37"/>
  <c r="J123" i="37"/>
  <c r="Q122" i="37"/>
  <c r="N122" i="37" s="1"/>
  <c r="P122" i="37"/>
  <c r="O122" i="37"/>
  <c r="L122" i="37"/>
  <c r="K122" i="37"/>
  <c r="J122" i="37"/>
  <c r="Q121" i="37"/>
  <c r="N121" i="37" s="1"/>
  <c r="P121" i="37"/>
  <c r="O121" i="37"/>
  <c r="L121" i="37"/>
  <c r="K121" i="37"/>
  <c r="J121" i="37"/>
  <c r="Q120" i="37"/>
  <c r="P120" i="37"/>
  <c r="O120" i="37"/>
  <c r="L120" i="37"/>
  <c r="K120" i="37"/>
  <c r="J120" i="37"/>
  <c r="Q119" i="37"/>
  <c r="N119" i="37" s="1"/>
  <c r="P119" i="37"/>
  <c r="O119" i="37"/>
  <c r="L119" i="37"/>
  <c r="K119" i="37"/>
  <c r="J119" i="37"/>
  <c r="P118" i="37"/>
  <c r="O118" i="37"/>
  <c r="L118" i="37"/>
  <c r="K118" i="37"/>
  <c r="J118" i="37"/>
  <c r="P117" i="37"/>
  <c r="O117" i="37"/>
  <c r="L117" i="37"/>
  <c r="K117" i="37"/>
  <c r="J117" i="37"/>
  <c r="Q116" i="37"/>
  <c r="N116" i="37" s="1"/>
  <c r="P116" i="37"/>
  <c r="O116" i="37"/>
  <c r="L116" i="37"/>
  <c r="K116" i="37"/>
  <c r="J116" i="37"/>
  <c r="Q115" i="37"/>
  <c r="P115" i="37"/>
  <c r="O115" i="37"/>
  <c r="L115" i="37"/>
  <c r="K115" i="37"/>
  <c r="J115" i="37"/>
  <c r="Q114" i="37"/>
  <c r="P114" i="37"/>
  <c r="O114" i="37"/>
  <c r="L114" i="37"/>
  <c r="K114" i="37"/>
  <c r="J114" i="37"/>
  <c r="P113" i="37"/>
  <c r="O113" i="37"/>
  <c r="L113" i="37"/>
  <c r="K113" i="37"/>
  <c r="Q113" i="37" s="1"/>
  <c r="N113" i="37" s="1"/>
  <c r="J113" i="37"/>
  <c r="P112" i="37"/>
  <c r="O112" i="37"/>
  <c r="L112" i="37"/>
  <c r="K112" i="37"/>
  <c r="Q112" i="37" s="1"/>
  <c r="N112" i="37" s="1"/>
  <c r="J112" i="37"/>
  <c r="P111" i="37"/>
  <c r="O111" i="37"/>
  <c r="L111" i="37"/>
  <c r="K111" i="37"/>
  <c r="J111" i="37"/>
  <c r="Q110" i="37"/>
  <c r="N110" i="37" s="1"/>
  <c r="P110" i="37"/>
  <c r="O110" i="37"/>
  <c r="L110" i="37"/>
  <c r="K110" i="37"/>
  <c r="J110" i="37"/>
  <c r="Q109" i="37"/>
  <c r="N109" i="37" s="1"/>
  <c r="P109" i="37"/>
  <c r="O109" i="37"/>
  <c r="L109" i="37"/>
  <c r="K109" i="37"/>
  <c r="J109" i="37"/>
  <c r="P108" i="37"/>
  <c r="O108" i="37"/>
  <c r="L108" i="37"/>
  <c r="K108" i="37"/>
  <c r="J108" i="37"/>
  <c r="P107" i="37"/>
  <c r="O107" i="37"/>
  <c r="L107" i="37"/>
  <c r="K107" i="37"/>
  <c r="J107" i="37"/>
  <c r="Q106" i="37"/>
  <c r="N106" i="37" s="1"/>
  <c r="P106" i="37"/>
  <c r="O106" i="37"/>
  <c r="L106" i="37"/>
  <c r="K106" i="37"/>
  <c r="J106" i="37"/>
  <c r="P105" i="37"/>
  <c r="O105" i="37"/>
  <c r="L105" i="37"/>
  <c r="K105" i="37"/>
  <c r="J105" i="37"/>
  <c r="Q104" i="37"/>
  <c r="P104" i="37"/>
  <c r="O104" i="37"/>
  <c r="L104" i="37"/>
  <c r="K104" i="37"/>
  <c r="J104" i="37"/>
  <c r="P103" i="37"/>
  <c r="O103" i="37"/>
  <c r="L103" i="37"/>
  <c r="K103" i="37"/>
  <c r="J103" i="37"/>
  <c r="P102" i="37"/>
  <c r="O102" i="37"/>
  <c r="L102" i="37"/>
  <c r="K102" i="37"/>
  <c r="J102" i="37"/>
  <c r="P101" i="37"/>
  <c r="O101" i="37"/>
  <c r="L101" i="37"/>
  <c r="K101" i="37"/>
  <c r="Q101" i="37" s="1"/>
  <c r="N101" i="37" s="1"/>
  <c r="J101" i="37"/>
  <c r="Q100" i="37"/>
  <c r="N100" i="37" s="1"/>
  <c r="P100" i="37"/>
  <c r="O100" i="37"/>
  <c r="L100" i="37"/>
  <c r="K100" i="37"/>
  <c r="J100" i="37"/>
  <c r="P99" i="37"/>
  <c r="O99" i="37"/>
  <c r="L99" i="37"/>
  <c r="K99" i="37"/>
  <c r="J99" i="37"/>
  <c r="Q98" i="37"/>
  <c r="N98" i="37" s="1"/>
  <c r="P98" i="37"/>
  <c r="O98" i="37"/>
  <c r="L98" i="37"/>
  <c r="K98" i="37"/>
  <c r="J98" i="37"/>
  <c r="P97" i="37"/>
  <c r="O97" i="37"/>
  <c r="L97" i="37"/>
  <c r="K97" i="37"/>
  <c r="Q97" i="37" s="1"/>
  <c r="J97" i="37"/>
  <c r="Q96" i="37"/>
  <c r="P96" i="37"/>
  <c r="O96" i="37"/>
  <c r="L96" i="37"/>
  <c r="K96" i="37"/>
  <c r="J96" i="37"/>
  <c r="Q95" i="37"/>
  <c r="N95" i="37" s="1"/>
  <c r="P95" i="37"/>
  <c r="O95" i="37"/>
  <c r="L95" i="37"/>
  <c r="K95" i="37"/>
  <c r="J95" i="37"/>
  <c r="Q94" i="37"/>
  <c r="P94" i="37"/>
  <c r="O94" i="37"/>
  <c r="L94" i="37"/>
  <c r="K94" i="37"/>
  <c r="J94" i="37"/>
  <c r="P93" i="37"/>
  <c r="O93" i="37"/>
  <c r="L93" i="37"/>
  <c r="K93" i="37"/>
  <c r="Q93" i="37" s="1"/>
  <c r="J93" i="37"/>
  <c r="P92" i="37"/>
  <c r="O92" i="37"/>
  <c r="L92" i="37"/>
  <c r="K92" i="37"/>
  <c r="J92" i="37"/>
  <c r="P91" i="37"/>
  <c r="O91" i="37"/>
  <c r="L91" i="37"/>
  <c r="K91" i="37"/>
  <c r="Q91" i="37" s="1"/>
  <c r="J91" i="37"/>
  <c r="Q90" i="37"/>
  <c r="P90" i="37"/>
  <c r="O90" i="37"/>
  <c r="L90" i="37"/>
  <c r="K90" i="37"/>
  <c r="J90" i="37"/>
  <c r="Q89" i="37"/>
  <c r="N89" i="37" s="1"/>
  <c r="P89" i="37"/>
  <c r="O89" i="37"/>
  <c r="L89" i="37"/>
  <c r="K89" i="37"/>
  <c r="J89" i="37"/>
  <c r="P88" i="37"/>
  <c r="O88" i="37"/>
  <c r="L88" i="37"/>
  <c r="K88" i="37"/>
  <c r="Q88" i="37" s="1"/>
  <c r="N88" i="37" s="1"/>
  <c r="J88" i="37"/>
  <c r="Q87" i="37"/>
  <c r="P87" i="37"/>
  <c r="O87" i="37"/>
  <c r="L87" i="37"/>
  <c r="K87" i="37"/>
  <c r="J87" i="37"/>
  <c r="P86" i="37"/>
  <c r="O86" i="37"/>
  <c r="L86" i="37"/>
  <c r="K86" i="37"/>
  <c r="Q86" i="37" s="1"/>
  <c r="J86" i="37"/>
  <c r="Q85" i="37"/>
  <c r="N85" i="37" s="1"/>
  <c r="P85" i="37"/>
  <c r="O85" i="37"/>
  <c r="L85" i="37"/>
  <c r="K85" i="37"/>
  <c r="J85" i="37"/>
  <c r="Q84" i="37"/>
  <c r="P84" i="37"/>
  <c r="O84" i="37"/>
  <c r="L84" i="37"/>
  <c r="K84" i="37"/>
  <c r="J84" i="37"/>
  <c r="Q83" i="37"/>
  <c r="P83" i="37"/>
  <c r="O83" i="37"/>
  <c r="L83" i="37"/>
  <c r="K83" i="37"/>
  <c r="J83" i="37"/>
  <c r="P82" i="37"/>
  <c r="O82" i="37"/>
  <c r="L82" i="37"/>
  <c r="K82" i="37"/>
  <c r="J82" i="37"/>
  <c r="P81" i="37"/>
  <c r="O81" i="37"/>
  <c r="L81" i="37"/>
  <c r="K81" i="37"/>
  <c r="J81" i="37"/>
  <c r="P80" i="37"/>
  <c r="O80" i="37"/>
  <c r="L80" i="37"/>
  <c r="K80" i="37"/>
  <c r="Q80" i="37" s="1"/>
  <c r="J80" i="37"/>
  <c r="Q79" i="37"/>
  <c r="P79" i="37"/>
  <c r="O79" i="37"/>
  <c r="L79" i="37"/>
  <c r="K79" i="37"/>
  <c r="J79" i="37"/>
  <c r="P78" i="37"/>
  <c r="O78" i="37"/>
  <c r="L78" i="37"/>
  <c r="K78" i="37"/>
  <c r="J78" i="37"/>
  <c r="P77" i="37"/>
  <c r="O77" i="37"/>
  <c r="L77" i="37"/>
  <c r="K77" i="37"/>
  <c r="Q77" i="37" s="1"/>
  <c r="J77" i="37"/>
  <c r="Q76" i="37"/>
  <c r="P76" i="37"/>
  <c r="O76" i="37"/>
  <c r="L76" i="37"/>
  <c r="K76" i="37"/>
  <c r="J76" i="37"/>
  <c r="P75" i="37"/>
  <c r="O75" i="37"/>
  <c r="L75" i="37"/>
  <c r="K75" i="37"/>
  <c r="J75" i="37"/>
  <c r="P74" i="37"/>
  <c r="O74" i="37"/>
  <c r="L74" i="37"/>
  <c r="K74" i="37"/>
  <c r="Q74" i="37" s="1"/>
  <c r="J74" i="37"/>
  <c r="Q73" i="37"/>
  <c r="P73" i="37"/>
  <c r="O73" i="37"/>
  <c r="L73" i="37"/>
  <c r="K73" i="37"/>
  <c r="J73" i="37"/>
  <c r="P72" i="37"/>
  <c r="O72" i="37"/>
  <c r="L72" i="37"/>
  <c r="K72" i="37"/>
  <c r="J72" i="37"/>
  <c r="P71" i="37"/>
  <c r="O71" i="37"/>
  <c r="L71" i="37"/>
  <c r="K71" i="37"/>
  <c r="Q71" i="37" s="1"/>
  <c r="J71" i="37"/>
  <c r="Q70" i="37"/>
  <c r="P70" i="37"/>
  <c r="O70" i="37"/>
  <c r="L70" i="37"/>
  <c r="K70" i="37"/>
  <c r="J70" i="37"/>
  <c r="P69" i="37"/>
  <c r="O69" i="37"/>
  <c r="L69" i="37"/>
  <c r="K69" i="37"/>
  <c r="J69" i="37"/>
  <c r="P68" i="37"/>
  <c r="O68" i="37"/>
  <c r="L68" i="37"/>
  <c r="K68" i="37"/>
  <c r="Q68" i="37" s="1"/>
  <c r="J68" i="37"/>
  <c r="Q67" i="37"/>
  <c r="P67" i="37"/>
  <c r="O67" i="37"/>
  <c r="L67" i="37"/>
  <c r="K67" i="37"/>
  <c r="J67" i="37"/>
  <c r="P66" i="37"/>
  <c r="O66" i="37"/>
  <c r="L66" i="37"/>
  <c r="K66" i="37"/>
  <c r="J66" i="37"/>
  <c r="P65" i="37"/>
  <c r="O65" i="37"/>
  <c r="L65" i="37"/>
  <c r="K65" i="37"/>
  <c r="Q65" i="37" s="1"/>
  <c r="J65" i="37"/>
  <c r="Q64" i="37"/>
  <c r="P64" i="37"/>
  <c r="O64" i="37"/>
  <c r="L64" i="37"/>
  <c r="K64" i="37"/>
  <c r="J64" i="37"/>
  <c r="P63" i="37"/>
  <c r="O63" i="37"/>
  <c r="L63" i="37"/>
  <c r="K63" i="37"/>
  <c r="J63" i="37"/>
  <c r="P62" i="37"/>
  <c r="O62" i="37"/>
  <c r="L62" i="37"/>
  <c r="K62" i="37"/>
  <c r="Q62" i="37" s="1"/>
  <c r="J62" i="37"/>
  <c r="Q61" i="37"/>
  <c r="P61" i="37"/>
  <c r="O61" i="37"/>
  <c r="L61" i="37"/>
  <c r="K61" i="37"/>
  <c r="J61" i="37"/>
  <c r="P60" i="37"/>
  <c r="O60" i="37"/>
  <c r="L60" i="37"/>
  <c r="K60" i="37"/>
  <c r="J60" i="37"/>
  <c r="P59" i="37"/>
  <c r="O59" i="37"/>
  <c r="L59" i="37"/>
  <c r="K59" i="37"/>
  <c r="Q59" i="37" s="1"/>
  <c r="J59" i="37"/>
  <c r="Q58" i="37"/>
  <c r="P58" i="37"/>
  <c r="O58" i="37"/>
  <c r="L58" i="37"/>
  <c r="K58" i="37"/>
  <c r="J58" i="37"/>
  <c r="P57" i="37"/>
  <c r="O57" i="37"/>
  <c r="L57" i="37"/>
  <c r="K57" i="37"/>
  <c r="J57" i="37"/>
  <c r="P56" i="37"/>
  <c r="O56" i="37"/>
  <c r="L56" i="37"/>
  <c r="K56" i="37"/>
  <c r="Q56" i="37" s="1"/>
  <c r="J56" i="37"/>
  <c r="Q55" i="37"/>
  <c r="P55" i="37"/>
  <c r="O55" i="37"/>
  <c r="L55" i="37"/>
  <c r="K55" i="37"/>
  <c r="J55" i="37"/>
  <c r="P54" i="37"/>
  <c r="O54" i="37"/>
  <c r="L54" i="37"/>
  <c r="K54" i="37"/>
  <c r="J54" i="37"/>
  <c r="P53" i="37"/>
  <c r="O53" i="37"/>
  <c r="L53" i="37"/>
  <c r="K53" i="37"/>
  <c r="Q53" i="37" s="1"/>
  <c r="J53" i="37"/>
  <c r="Q52" i="37"/>
  <c r="P52" i="37"/>
  <c r="O52" i="37"/>
  <c r="L52" i="37"/>
  <c r="K52" i="37"/>
  <c r="J52" i="37"/>
  <c r="P51" i="37"/>
  <c r="O51" i="37"/>
  <c r="L51" i="37"/>
  <c r="K51" i="37"/>
  <c r="J51" i="37"/>
  <c r="P50" i="37"/>
  <c r="O50" i="37"/>
  <c r="L50" i="37"/>
  <c r="K50" i="37"/>
  <c r="Q50" i="37" s="1"/>
  <c r="J50" i="37"/>
  <c r="Q49" i="37"/>
  <c r="P49" i="37"/>
  <c r="O49" i="37"/>
  <c r="L49" i="37"/>
  <c r="K49" i="37"/>
  <c r="J49" i="37"/>
  <c r="P48" i="37"/>
  <c r="O48" i="37"/>
  <c r="L48" i="37"/>
  <c r="K48" i="37"/>
  <c r="J48" i="37"/>
  <c r="P47" i="37"/>
  <c r="O47" i="37"/>
  <c r="L47" i="37"/>
  <c r="K47" i="37"/>
  <c r="Q47" i="37" s="1"/>
  <c r="J47" i="37"/>
  <c r="Q46" i="37"/>
  <c r="P46" i="37"/>
  <c r="O46" i="37"/>
  <c r="L46" i="37"/>
  <c r="K46" i="37"/>
  <c r="J46" i="37"/>
  <c r="P45" i="37"/>
  <c r="O45" i="37"/>
  <c r="L45" i="37"/>
  <c r="K45" i="37"/>
  <c r="J45" i="37"/>
  <c r="P44" i="37"/>
  <c r="O44" i="37"/>
  <c r="L44" i="37"/>
  <c r="K44" i="37"/>
  <c r="Q44" i="37" s="1"/>
  <c r="J44" i="37"/>
  <c r="Q43" i="37"/>
  <c r="P43" i="37"/>
  <c r="O43" i="37"/>
  <c r="L43" i="37"/>
  <c r="K43" i="37"/>
  <c r="J43" i="37"/>
  <c r="P42" i="37"/>
  <c r="O42" i="37"/>
  <c r="L42" i="37"/>
  <c r="K42" i="37"/>
  <c r="J42" i="37"/>
  <c r="P41" i="37"/>
  <c r="O41" i="37"/>
  <c r="L41" i="37"/>
  <c r="K41" i="37"/>
  <c r="Q41" i="37" s="1"/>
  <c r="J41" i="37"/>
  <c r="Q40" i="37"/>
  <c r="P40" i="37"/>
  <c r="O40" i="37"/>
  <c r="L40" i="37"/>
  <c r="K40" i="37"/>
  <c r="J40" i="37"/>
  <c r="P39" i="37"/>
  <c r="O39" i="37"/>
  <c r="L39" i="37"/>
  <c r="K39" i="37"/>
  <c r="J39" i="37"/>
  <c r="P38" i="37"/>
  <c r="O38" i="37"/>
  <c r="L38" i="37"/>
  <c r="K38" i="37"/>
  <c r="Q38" i="37" s="1"/>
  <c r="J38" i="37"/>
  <c r="Q37" i="37"/>
  <c r="P37" i="37"/>
  <c r="O37" i="37"/>
  <c r="L37" i="37"/>
  <c r="K37" i="37"/>
  <c r="J37" i="37"/>
  <c r="P36" i="37"/>
  <c r="O36" i="37"/>
  <c r="L36" i="37"/>
  <c r="K36" i="37"/>
  <c r="J36" i="37"/>
  <c r="P35" i="37"/>
  <c r="O35" i="37"/>
  <c r="L35" i="37"/>
  <c r="K35" i="37"/>
  <c r="Q35" i="37" s="1"/>
  <c r="J35" i="37"/>
  <c r="Q34" i="37"/>
  <c r="P34" i="37"/>
  <c r="O34" i="37"/>
  <c r="L34" i="37"/>
  <c r="K34" i="37"/>
  <c r="J34" i="37"/>
  <c r="P33" i="37"/>
  <c r="O33" i="37"/>
  <c r="L33" i="37"/>
  <c r="K33" i="37"/>
  <c r="J33" i="37"/>
  <c r="P32" i="37"/>
  <c r="O32" i="37"/>
  <c r="L32" i="37"/>
  <c r="K32" i="37"/>
  <c r="Q32" i="37" s="1"/>
  <c r="J32" i="37"/>
  <c r="Q31" i="37"/>
  <c r="P31" i="37"/>
  <c r="O31" i="37"/>
  <c r="L31" i="37"/>
  <c r="K31" i="37"/>
  <c r="J31" i="37"/>
  <c r="P30" i="37"/>
  <c r="O30" i="37"/>
  <c r="L30" i="37"/>
  <c r="K30" i="37"/>
  <c r="J30" i="37"/>
  <c r="P29" i="37"/>
  <c r="O29" i="37"/>
  <c r="L29" i="37"/>
  <c r="K29" i="37"/>
  <c r="Q29" i="37" s="1"/>
  <c r="J29" i="37"/>
  <c r="Q28" i="37"/>
  <c r="P28" i="37"/>
  <c r="O28" i="37"/>
  <c r="L28" i="37"/>
  <c r="K28" i="37"/>
  <c r="J28" i="37"/>
  <c r="P27" i="37"/>
  <c r="O27" i="37"/>
  <c r="L27" i="37"/>
  <c r="K27" i="37"/>
  <c r="J27" i="37"/>
  <c r="P26" i="37"/>
  <c r="O26" i="37"/>
  <c r="L26" i="37"/>
  <c r="K26" i="37"/>
  <c r="Q26" i="37" s="1"/>
  <c r="J26" i="37"/>
  <c r="Q25" i="37"/>
  <c r="P25" i="37"/>
  <c r="O25" i="37"/>
  <c r="L25" i="37"/>
  <c r="K25" i="37"/>
  <c r="J25" i="37"/>
  <c r="P24" i="37"/>
  <c r="O24" i="37"/>
  <c r="L24" i="37"/>
  <c r="K24" i="37"/>
  <c r="J24" i="37"/>
  <c r="P23" i="37"/>
  <c r="O23" i="37"/>
  <c r="L23" i="37"/>
  <c r="K23" i="37"/>
  <c r="Q23" i="37" s="1"/>
  <c r="J23" i="37"/>
  <c r="Q22" i="37"/>
  <c r="P22" i="37"/>
  <c r="O22" i="37"/>
  <c r="L22" i="37"/>
  <c r="K22" i="37"/>
  <c r="J22" i="37"/>
  <c r="P21" i="37"/>
  <c r="O21" i="37"/>
  <c r="L21" i="37"/>
  <c r="K21" i="37"/>
  <c r="J21" i="37"/>
  <c r="P20" i="37"/>
  <c r="O20" i="37"/>
  <c r="L20" i="37"/>
  <c r="K20" i="37"/>
  <c r="Q20" i="37" s="1"/>
  <c r="J20" i="37"/>
  <c r="Q19" i="37"/>
  <c r="P19" i="37"/>
  <c r="O19" i="37"/>
  <c r="L19" i="37"/>
  <c r="K19" i="37"/>
  <c r="J19" i="37"/>
  <c r="P18" i="37"/>
  <c r="O18" i="37"/>
  <c r="L18" i="37"/>
  <c r="K18" i="37"/>
  <c r="J18" i="37"/>
  <c r="P17" i="37"/>
  <c r="O17" i="37"/>
  <c r="L17" i="37"/>
  <c r="K17" i="37"/>
  <c r="Q17" i="37" s="1"/>
  <c r="J17" i="37"/>
  <c r="Q16" i="37"/>
  <c r="P16" i="37"/>
  <c r="O16" i="37"/>
  <c r="L16" i="37"/>
  <c r="K16" i="37"/>
  <c r="J16" i="37"/>
  <c r="P15" i="37"/>
  <c r="O15" i="37"/>
  <c r="L15" i="37"/>
  <c r="K15" i="37"/>
  <c r="J15" i="37"/>
  <c r="P14" i="37"/>
  <c r="O14" i="37"/>
  <c r="L14" i="37"/>
  <c r="K14" i="37"/>
  <c r="Q14" i="37" s="1"/>
  <c r="J14" i="37"/>
  <c r="Q13" i="37"/>
  <c r="P13" i="37"/>
  <c r="O13" i="37"/>
  <c r="L13" i="37"/>
  <c r="K13" i="37"/>
  <c r="J13" i="37"/>
  <c r="P12" i="37"/>
  <c r="O12" i="37"/>
  <c r="L12" i="37"/>
  <c r="K12" i="37"/>
  <c r="J12" i="37"/>
  <c r="P11" i="37"/>
  <c r="O11" i="37"/>
  <c r="L11" i="37"/>
  <c r="K11" i="37"/>
  <c r="Q11" i="37" s="1"/>
  <c r="J11" i="37"/>
  <c r="Q10" i="37"/>
  <c r="P10" i="37"/>
  <c r="O10" i="37"/>
  <c r="L10" i="37"/>
  <c r="K10" i="37"/>
  <c r="J10" i="37"/>
  <c r="P9" i="37"/>
  <c r="O9" i="37"/>
  <c r="L9" i="37"/>
  <c r="K9" i="37"/>
  <c r="J9" i="37"/>
  <c r="P8" i="37"/>
  <c r="O8" i="37"/>
  <c r="L8" i="37"/>
  <c r="K8" i="37"/>
  <c r="J8" i="37"/>
  <c r="Q7" i="37"/>
  <c r="P7" i="37"/>
  <c r="O7" i="37"/>
  <c r="L7" i="37"/>
  <c r="K7" i="37"/>
  <c r="J7" i="37"/>
  <c r="P800" i="36"/>
  <c r="O800" i="36"/>
  <c r="L800" i="36"/>
  <c r="K800" i="36"/>
  <c r="J800" i="36"/>
  <c r="P799" i="36"/>
  <c r="O799" i="36"/>
  <c r="L799" i="36"/>
  <c r="K799" i="36"/>
  <c r="J799" i="36"/>
  <c r="Q798" i="36"/>
  <c r="P798" i="36"/>
  <c r="O798" i="36"/>
  <c r="L798" i="36"/>
  <c r="K798" i="36"/>
  <c r="J798" i="36"/>
  <c r="P797" i="36"/>
  <c r="O797" i="36"/>
  <c r="L797" i="36"/>
  <c r="K797" i="36"/>
  <c r="J797" i="36"/>
  <c r="P796" i="36"/>
  <c r="O796" i="36"/>
  <c r="L796" i="36"/>
  <c r="K796" i="36"/>
  <c r="J796" i="36"/>
  <c r="Q795" i="36"/>
  <c r="P795" i="36"/>
  <c r="O795" i="36"/>
  <c r="L795" i="36"/>
  <c r="K795" i="36"/>
  <c r="J795" i="36"/>
  <c r="P794" i="36"/>
  <c r="O794" i="36"/>
  <c r="L794" i="36"/>
  <c r="K794" i="36"/>
  <c r="J794" i="36"/>
  <c r="P793" i="36"/>
  <c r="O793" i="36"/>
  <c r="L793" i="36"/>
  <c r="K793" i="36"/>
  <c r="J793" i="36"/>
  <c r="Q792" i="36"/>
  <c r="P792" i="36"/>
  <c r="O792" i="36"/>
  <c r="L792" i="36"/>
  <c r="K792" i="36"/>
  <c r="J792" i="36"/>
  <c r="P791" i="36"/>
  <c r="O791" i="36"/>
  <c r="L791" i="36"/>
  <c r="K791" i="36"/>
  <c r="J791" i="36"/>
  <c r="P790" i="36"/>
  <c r="O790" i="36"/>
  <c r="L790" i="36"/>
  <c r="K790" i="36"/>
  <c r="J790" i="36"/>
  <c r="P789" i="36"/>
  <c r="O789" i="36"/>
  <c r="L789" i="36"/>
  <c r="K789" i="36"/>
  <c r="J789" i="36"/>
  <c r="P788" i="36"/>
  <c r="O788" i="36"/>
  <c r="L788" i="36"/>
  <c r="K788" i="36"/>
  <c r="J788" i="36"/>
  <c r="P787" i="36"/>
  <c r="O787" i="36"/>
  <c r="L787" i="36"/>
  <c r="K787" i="36"/>
  <c r="J787" i="36"/>
  <c r="P786" i="36"/>
  <c r="O786" i="36"/>
  <c r="L786" i="36"/>
  <c r="K786" i="36"/>
  <c r="J786" i="36"/>
  <c r="P785" i="36"/>
  <c r="O785" i="36"/>
  <c r="L785" i="36"/>
  <c r="K785" i="36"/>
  <c r="J785" i="36"/>
  <c r="P784" i="36"/>
  <c r="O784" i="36"/>
  <c r="L784" i="36"/>
  <c r="K784" i="36"/>
  <c r="J784" i="36"/>
  <c r="Q783" i="36"/>
  <c r="P783" i="36"/>
  <c r="O783" i="36"/>
  <c r="L783" i="36"/>
  <c r="K783" i="36"/>
  <c r="J783" i="36"/>
  <c r="P782" i="36"/>
  <c r="O782" i="36"/>
  <c r="L782" i="36"/>
  <c r="K782" i="36"/>
  <c r="J782" i="36"/>
  <c r="P781" i="36"/>
  <c r="O781" i="36"/>
  <c r="L781" i="36"/>
  <c r="K781" i="36"/>
  <c r="J781" i="36"/>
  <c r="P780" i="36"/>
  <c r="O780" i="36"/>
  <c r="L780" i="36"/>
  <c r="K780" i="36"/>
  <c r="J780" i="36"/>
  <c r="P779" i="36"/>
  <c r="O779" i="36"/>
  <c r="L779" i="36"/>
  <c r="K779" i="36"/>
  <c r="J779" i="36"/>
  <c r="P778" i="36"/>
  <c r="O778" i="36"/>
  <c r="L778" i="36"/>
  <c r="K778" i="36"/>
  <c r="J778" i="36"/>
  <c r="Q777" i="36"/>
  <c r="P777" i="36"/>
  <c r="O777" i="36"/>
  <c r="L777" i="36"/>
  <c r="K777" i="36"/>
  <c r="J777" i="36"/>
  <c r="P776" i="36"/>
  <c r="O776" i="36"/>
  <c r="L776" i="36"/>
  <c r="K776" i="36"/>
  <c r="J776" i="36"/>
  <c r="P775" i="36"/>
  <c r="O775" i="36"/>
  <c r="L775" i="36"/>
  <c r="K775" i="36"/>
  <c r="J775" i="36"/>
  <c r="P774" i="36"/>
  <c r="O774" i="36"/>
  <c r="L774" i="36"/>
  <c r="K774" i="36"/>
  <c r="J774" i="36"/>
  <c r="Q773" i="36"/>
  <c r="P773" i="36"/>
  <c r="O773" i="36"/>
  <c r="L773" i="36"/>
  <c r="K773" i="36"/>
  <c r="J773" i="36"/>
  <c r="P772" i="36"/>
  <c r="O772" i="36"/>
  <c r="M772" i="36" s="1"/>
  <c r="L772" i="36"/>
  <c r="K772" i="36"/>
  <c r="J772" i="36"/>
  <c r="P771" i="36"/>
  <c r="O771" i="36"/>
  <c r="L771" i="36"/>
  <c r="K771" i="36"/>
  <c r="J771" i="36"/>
  <c r="P770" i="36"/>
  <c r="O770" i="36"/>
  <c r="L770" i="36"/>
  <c r="K770" i="36"/>
  <c r="J770" i="36"/>
  <c r="P769" i="36"/>
  <c r="O769" i="36"/>
  <c r="L769" i="36"/>
  <c r="K769" i="36"/>
  <c r="J769" i="36"/>
  <c r="P768" i="36"/>
  <c r="O768" i="36"/>
  <c r="L768" i="36"/>
  <c r="K768" i="36"/>
  <c r="J768" i="36"/>
  <c r="P767" i="36"/>
  <c r="O767" i="36"/>
  <c r="L767" i="36"/>
  <c r="K767" i="36"/>
  <c r="J767" i="36"/>
  <c r="P766" i="36"/>
  <c r="O766" i="36"/>
  <c r="L766" i="36"/>
  <c r="K766" i="36"/>
  <c r="J766" i="36"/>
  <c r="P765" i="36"/>
  <c r="O765" i="36"/>
  <c r="L765" i="36"/>
  <c r="K765" i="36"/>
  <c r="J765" i="36"/>
  <c r="Q764" i="36"/>
  <c r="P764" i="36"/>
  <c r="O764" i="36"/>
  <c r="L764" i="36"/>
  <c r="K764" i="36"/>
  <c r="J764" i="36"/>
  <c r="P763" i="36"/>
  <c r="O763" i="36"/>
  <c r="L763" i="36"/>
  <c r="K763" i="36"/>
  <c r="J763" i="36"/>
  <c r="Q762" i="36"/>
  <c r="P762" i="36"/>
  <c r="O762" i="36"/>
  <c r="L762" i="36"/>
  <c r="K762" i="36"/>
  <c r="J762" i="36"/>
  <c r="P761" i="36"/>
  <c r="O761" i="36"/>
  <c r="L761" i="36"/>
  <c r="K761" i="36"/>
  <c r="J761" i="36"/>
  <c r="P760" i="36"/>
  <c r="O760" i="36"/>
  <c r="L760" i="36"/>
  <c r="K760" i="36"/>
  <c r="J760" i="36"/>
  <c r="Q759" i="36"/>
  <c r="P759" i="36"/>
  <c r="O759" i="36"/>
  <c r="L759" i="36"/>
  <c r="K759" i="36"/>
  <c r="J759" i="36"/>
  <c r="P758" i="36"/>
  <c r="O758" i="36"/>
  <c r="L758" i="36"/>
  <c r="K758" i="36"/>
  <c r="J758" i="36"/>
  <c r="Q757" i="36"/>
  <c r="P757" i="36"/>
  <c r="O757" i="36"/>
  <c r="L757" i="36"/>
  <c r="K757" i="36"/>
  <c r="J757" i="36"/>
  <c r="P756" i="36"/>
  <c r="O756" i="36"/>
  <c r="L756" i="36"/>
  <c r="K756" i="36"/>
  <c r="J756" i="36"/>
  <c r="P755" i="36"/>
  <c r="O755" i="36"/>
  <c r="L755" i="36"/>
  <c r="K755" i="36"/>
  <c r="J755" i="36"/>
  <c r="Q754" i="36"/>
  <c r="P754" i="36"/>
  <c r="O754" i="36"/>
  <c r="L754" i="36"/>
  <c r="K754" i="36"/>
  <c r="J754" i="36"/>
  <c r="P753" i="36"/>
  <c r="O753" i="36"/>
  <c r="L753" i="36"/>
  <c r="K753" i="36"/>
  <c r="J753" i="36"/>
  <c r="Q752" i="36"/>
  <c r="P752" i="36"/>
  <c r="O752" i="36"/>
  <c r="L752" i="36"/>
  <c r="K752" i="36"/>
  <c r="J752" i="36"/>
  <c r="P751" i="36"/>
  <c r="O751" i="36"/>
  <c r="L751" i="36"/>
  <c r="K751" i="36"/>
  <c r="J751" i="36"/>
  <c r="Q750" i="36"/>
  <c r="P750" i="36"/>
  <c r="O750" i="36"/>
  <c r="L750" i="36"/>
  <c r="K750" i="36"/>
  <c r="J750" i="36"/>
  <c r="P749" i="36"/>
  <c r="O749" i="36"/>
  <c r="L749" i="36"/>
  <c r="K749" i="36"/>
  <c r="J749" i="36"/>
  <c r="Q748" i="36"/>
  <c r="P748" i="36"/>
  <c r="O748" i="36"/>
  <c r="L748" i="36"/>
  <c r="K748" i="36"/>
  <c r="J748" i="36"/>
  <c r="P747" i="36"/>
  <c r="O747" i="36"/>
  <c r="L747" i="36"/>
  <c r="K747" i="36"/>
  <c r="Q747" i="36" s="1"/>
  <c r="J747" i="36"/>
  <c r="P746" i="36"/>
  <c r="O746" i="36"/>
  <c r="L746" i="36"/>
  <c r="K746" i="36"/>
  <c r="J746" i="36"/>
  <c r="Q745" i="36"/>
  <c r="P745" i="36"/>
  <c r="O745" i="36"/>
  <c r="L745" i="36"/>
  <c r="K745" i="36"/>
  <c r="J745" i="36"/>
  <c r="P744" i="36"/>
  <c r="O744" i="36"/>
  <c r="L744" i="36"/>
  <c r="K744" i="36"/>
  <c r="J744" i="36"/>
  <c r="P743" i="36"/>
  <c r="O743" i="36"/>
  <c r="L743" i="36"/>
  <c r="K743" i="36"/>
  <c r="J743" i="36"/>
  <c r="P742" i="36"/>
  <c r="O742" i="36"/>
  <c r="L742" i="36"/>
  <c r="K742" i="36"/>
  <c r="Q742" i="36" s="1"/>
  <c r="N742" i="36" s="1"/>
  <c r="J742" i="36"/>
  <c r="P741" i="36"/>
  <c r="O741" i="36"/>
  <c r="L741" i="36"/>
  <c r="K741" i="36"/>
  <c r="J741" i="36"/>
  <c r="Q740" i="36"/>
  <c r="P740" i="36"/>
  <c r="O740" i="36"/>
  <c r="L740" i="36"/>
  <c r="K740" i="36"/>
  <c r="J740" i="36"/>
  <c r="P739" i="36"/>
  <c r="O739" i="36"/>
  <c r="M739" i="36" s="1"/>
  <c r="L739" i="36"/>
  <c r="K739" i="36"/>
  <c r="J739" i="36"/>
  <c r="Q738" i="36"/>
  <c r="P738" i="36"/>
  <c r="O738" i="36"/>
  <c r="L738" i="36"/>
  <c r="K738" i="36"/>
  <c r="J738" i="36"/>
  <c r="P737" i="36"/>
  <c r="O737" i="36"/>
  <c r="L737" i="36"/>
  <c r="K737" i="36"/>
  <c r="Q737" i="36" s="1"/>
  <c r="J737" i="36"/>
  <c r="P736" i="36"/>
  <c r="O736" i="36"/>
  <c r="L736" i="36"/>
  <c r="K736" i="36"/>
  <c r="Q736" i="36" s="1"/>
  <c r="J736" i="36"/>
  <c r="Q735" i="36"/>
  <c r="P735" i="36"/>
  <c r="O735" i="36"/>
  <c r="L735" i="36"/>
  <c r="K735" i="36"/>
  <c r="J735" i="36"/>
  <c r="P734" i="36"/>
  <c r="O734" i="36"/>
  <c r="L734" i="36"/>
  <c r="K734" i="36"/>
  <c r="Q734" i="36" s="1"/>
  <c r="N734" i="36" s="1"/>
  <c r="J734" i="36"/>
  <c r="P733" i="36"/>
  <c r="O733" i="36"/>
  <c r="L733" i="36"/>
  <c r="K733" i="36"/>
  <c r="Q733" i="36" s="1"/>
  <c r="J733" i="36"/>
  <c r="Q732" i="36"/>
  <c r="P732" i="36"/>
  <c r="O732" i="36"/>
  <c r="L732" i="36"/>
  <c r="K732" i="36"/>
  <c r="J732" i="36"/>
  <c r="P731" i="36"/>
  <c r="O731" i="36"/>
  <c r="L731" i="36"/>
  <c r="K731" i="36"/>
  <c r="Q731" i="36" s="1"/>
  <c r="N731" i="36" s="1"/>
  <c r="J731" i="36"/>
  <c r="P730" i="36"/>
  <c r="O730" i="36"/>
  <c r="L730" i="36"/>
  <c r="K730" i="36"/>
  <c r="Q730" i="36" s="1"/>
  <c r="J730" i="36"/>
  <c r="Q729" i="36"/>
  <c r="P729" i="36"/>
  <c r="O729" i="36"/>
  <c r="L729" i="36"/>
  <c r="K729" i="36"/>
  <c r="J729" i="36"/>
  <c r="P728" i="36"/>
  <c r="O728" i="36"/>
  <c r="L728" i="36"/>
  <c r="K728" i="36"/>
  <c r="Q728" i="36" s="1"/>
  <c r="N728" i="36" s="1"/>
  <c r="J728" i="36"/>
  <c r="P727" i="36"/>
  <c r="O727" i="36"/>
  <c r="L727" i="36"/>
  <c r="K727" i="36"/>
  <c r="Q727" i="36" s="1"/>
  <c r="J727" i="36"/>
  <c r="Q726" i="36"/>
  <c r="P726" i="36"/>
  <c r="O726" i="36"/>
  <c r="L726" i="36"/>
  <c r="K726" i="36"/>
  <c r="J726" i="36"/>
  <c r="P725" i="36"/>
  <c r="O725" i="36"/>
  <c r="L725" i="36"/>
  <c r="K725" i="36"/>
  <c r="Q725" i="36" s="1"/>
  <c r="N725" i="36" s="1"/>
  <c r="J725" i="36"/>
  <c r="P724" i="36"/>
  <c r="O724" i="36"/>
  <c r="L724" i="36"/>
  <c r="K724" i="36"/>
  <c r="Q724" i="36" s="1"/>
  <c r="J724" i="36"/>
  <c r="Q723" i="36"/>
  <c r="P723" i="36"/>
  <c r="O723" i="36"/>
  <c r="L723" i="36"/>
  <c r="K723" i="36"/>
  <c r="J723" i="36"/>
  <c r="P722" i="36"/>
  <c r="O722" i="36"/>
  <c r="L722" i="36"/>
  <c r="K722" i="36"/>
  <c r="Q722" i="36" s="1"/>
  <c r="N722" i="36" s="1"/>
  <c r="J722" i="36"/>
  <c r="P721" i="36"/>
  <c r="O721" i="36"/>
  <c r="L721" i="36"/>
  <c r="K721" i="36"/>
  <c r="Q721" i="36" s="1"/>
  <c r="J721" i="36"/>
  <c r="Q720" i="36"/>
  <c r="P720" i="36"/>
  <c r="O720" i="36"/>
  <c r="L720" i="36"/>
  <c r="K720" i="36"/>
  <c r="J720" i="36"/>
  <c r="P719" i="36"/>
  <c r="O719" i="36"/>
  <c r="L719" i="36"/>
  <c r="K719" i="36"/>
  <c r="Q719" i="36" s="1"/>
  <c r="N719" i="36" s="1"/>
  <c r="J719" i="36"/>
  <c r="P718" i="36"/>
  <c r="O718" i="36"/>
  <c r="L718" i="36"/>
  <c r="K718" i="36"/>
  <c r="Q718" i="36" s="1"/>
  <c r="J718" i="36"/>
  <c r="Q717" i="36"/>
  <c r="P717" i="36"/>
  <c r="O717" i="36"/>
  <c r="L717" i="36"/>
  <c r="K717" i="36"/>
  <c r="J717" i="36"/>
  <c r="P716" i="36"/>
  <c r="O716" i="36"/>
  <c r="L716" i="36"/>
  <c r="K716" i="36"/>
  <c r="Q716" i="36" s="1"/>
  <c r="N716" i="36" s="1"/>
  <c r="J716" i="36"/>
  <c r="P715" i="36"/>
  <c r="O715" i="36"/>
  <c r="L715" i="36"/>
  <c r="K715" i="36"/>
  <c r="Q715" i="36" s="1"/>
  <c r="J715" i="36"/>
  <c r="Q714" i="36"/>
  <c r="P714" i="36"/>
  <c r="O714" i="36"/>
  <c r="L714" i="36"/>
  <c r="K714" i="36"/>
  <c r="J714" i="36"/>
  <c r="P713" i="36"/>
  <c r="O713" i="36"/>
  <c r="L713" i="36"/>
  <c r="K713" i="36"/>
  <c r="Q713" i="36" s="1"/>
  <c r="N713" i="36" s="1"/>
  <c r="J713" i="36"/>
  <c r="P712" i="36"/>
  <c r="O712" i="36"/>
  <c r="L712" i="36"/>
  <c r="K712" i="36"/>
  <c r="Q712" i="36" s="1"/>
  <c r="J712" i="36"/>
  <c r="Q711" i="36"/>
  <c r="P711" i="36"/>
  <c r="O711" i="36"/>
  <c r="L711" i="36"/>
  <c r="K711" i="36"/>
  <c r="J711" i="36"/>
  <c r="P710" i="36"/>
  <c r="O710" i="36"/>
  <c r="L710" i="36"/>
  <c r="K710" i="36"/>
  <c r="Q710" i="36" s="1"/>
  <c r="N710" i="36" s="1"/>
  <c r="J710" i="36"/>
  <c r="P709" i="36"/>
  <c r="O709" i="36"/>
  <c r="L709" i="36"/>
  <c r="K709" i="36"/>
  <c r="Q709" i="36" s="1"/>
  <c r="J709" i="36"/>
  <c r="Q708" i="36"/>
  <c r="P708" i="36"/>
  <c r="O708" i="36"/>
  <c r="L708" i="36"/>
  <c r="K708" i="36"/>
  <c r="J708" i="36"/>
  <c r="P707" i="36"/>
  <c r="O707" i="36"/>
  <c r="L707" i="36"/>
  <c r="K707" i="36"/>
  <c r="Q707" i="36" s="1"/>
  <c r="N707" i="36" s="1"/>
  <c r="J707" i="36"/>
  <c r="P706" i="36"/>
  <c r="O706" i="36"/>
  <c r="L706" i="36"/>
  <c r="K706" i="36"/>
  <c r="Q706" i="36" s="1"/>
  <c r="J706" i="36"/>
  <c r="Q705" i="36"/>
  <c r="P705" i="36"/>
  <c r="O705" i="36"/>
  <c r="L705" i="36"/>
  <c r="K705" i="36"/>
  <c r="J705" i="36"/>
  <c r="P704" i="36"/>
  <c r="O704" i="36"/>
  <c r="L704" i="36"/>
  <c r="K704" i="36"/>
  <c r="Q704" i="36" s="1"/>
  <c r="N704" i="36" s="1"/>
  <c r="J704" i="36"/>
  <c r="P703" i="36"/>
  <c r="O703" i="36"/>
  <c r="L703" i="36"/>
  <c r="K703" i="36"/>
  <c r="Q703" i="36" s="1"/>
  <c r="J703" i="36"/>
  <c r="Q702" i="36"/>
  <c r="P702" i="36"/>
  <c r="O702" i="36"/>
  <c r="L702" i="36"/>
  <c r="K702" i="36"/>
  <c r="J702" i="36"/>
  <c r="P701" i="36"/>
  <c r="O701" i="36"/>
  <c r="L701" i="36"/>
  <c r="K701" i="36"/>
  <c r="Q701" i="36" s="1"/>
  <c r="N701" i="36" s="1"/>
  <c r="J701" i="36"/>
  <c r="P700" i="36"/>
  <c r="O700" i="36"/>
  <c r="L700" i="36"/>
  <c r="K700" i="36"/>
  <c r="Q700" i="36" s="1"/>
  <c r="J700" i="36"/>
  <c r="Q699" i="36"/>
  <c r="P699" i="36"/>
  <c r="O699" i="36"/>
  <c r="L699" i="36"/>
  <c r="K699" i="36"/>
  <c r="J699" i="36"/>
  <c r="P698" i="36"/>
  <c r="O698" i="36"/>
  <c r="L698" i="36"/>
  <c r="K698" i="36"/>
  <c r="Q698" i="36" s="1"/>
  <c r="N698" i="36" s="1"/>
  <c r="J698" i="36"/>
  <c r="P697" i="36"/>
  <c r="O697" i="36"/>
  <c r="L697" i="36"/>
  <c r="K697" i="36"/>
  <c r="Q697" i="36" s="1"/>
  <c r="J697" i="36"/>
  <c r="Q696" i="36"/>
  <c r="P696" i="36"/>
  <c r="O696" i="36"/>
  <c r="L696" i="36"/>
  <c r="K696" i="36"/>
  <c r="J696" i="36"/>
  <c r="P695" i="36"/>
  <c r="O695" i="36"/>
  <c r="L695" i="36"/>
  <c r="K695" i="36"/>
  <c r="Q695" i="36" s="1"/>
  <c r="N695" i="36" s="1"/>
  <c r="J695" i="36"/>
  <c r="P694" i="36"/>
  <c r="O694" i="36"/>
  <c r="L694" i="36"/>
  <c r="K694" i="36"/>
  <c r="Q694" i="36" s="1"/>
  <c r="J694" i="36"/>
  <c r="Q693" i="36"/>
  <c r="P693" i="36"/>
  <c r="O693" i="36"/>
  <c r="L693" i="36"/>
  <c r="K693" i="36"/>
  <c r="J693" i="36"/>
  <c r="P692" i="36"/>
  <c r="O692" i="36"/>
  <c r="L692" i="36"/>
  <c r="K692" i="36"/>
  <c r="Q692" i="36" s="1"/>
  <c r="N692" i="36" s="1"/>
  <c r="J692" i="36"/>
  <c r="P691" i="36"/>
  <c r="O691" i="36"/>
  <c r="L691" i="36"/>
  <c r="K691" i="36"/>
  <c r="Q691" i="36" s="1"/>
  <c r="J691" i="36"/>
  <c r="Q690" i="36"/>
  <c r="P690" i="36"/>
  <c r="O690" i="36"/>
  <c r="L690" i="36"/>
  <c r="K690" i="36"/>
  <c r="J690" i="36"/>
  <c r="P689" i="36"/>
  <c r="O689" i="36"/>
  <c r="L689" i="36"/>
  <c r="K689" i="36"/>
  <c r="Q689" i="36" s="1"/>
  <c r="N689" i="36" s="1"/>
  <c r="J689" i="36"/>
  <c r="P688" i="36"/>
  <c r="O688" i="36"/>
  <c r="L688" i="36"/>
  <c r="K688" i="36"/>
  <c r="J688" i="36"/>
  <c r="Q687" i="36"/>
  <c r="P687" i="36"/>
  <c r="O687" i="36"/>
  <c r="L687" i="36"/>
  <c r="K687" i="36"/>
  <c r="J687" i="36"/>
  <c r="P686" i="36"/>
  <c r="O686" i="36"/>
  <c r="L686" i="36"/>
  <c r="K686" i="36"/>
  <c r="Q686" i="36" s="1"/>
  <c r="N686" i="36" s="1"/>
  <c r="J686" i="36"/>
  <c r="P685" i="36"/>
  <c r="O685" i="36"/>
  <c r="L685" i="36"/>
  <c r="K685" i="36"/>
  <c r="J685" i="36"/>
  <c r="Q684" i="36"/>
  <c r="P684" i="36"/>
  <c r="O684" i="36"/>
  <c r="L684" i="36"/>
  <c r="K684" i="36"/>
  <c r="J684" i="36"/>
  <c r="P683" i="36"/>
  <c r="O683" i="36"/>
  <c r="L683" i="36"/>
  <c r="K683" i="36"/>
  <c r="J683" i="36"/>
  <c r="P682" i="36"/>
  <c r="O682" i="36"/>
  <c r="L682" i="36"/>
  <c r="K682" i="36"/>
  <c r="J682" i="36"/>
  <c r="Q681" i="36"/>
  <c r="P681" i="36"/>
  <c r="O681" i="36"/>
  <c r="L681" i="36"/>
  <c r="K681" i="36"/>
  <c r="J681" i="36"/>
  <c r="P680" i="36"/>
  <c r="O680" i="36"/>
  <c r="L680" i="36"/>
  <c r="K680" i="36"/>
  <c r="Q680" i="36" s="1"/>
  <c r="J680" i="36"/>
  <c r="P679" i="36"/>
  <c r="O679" i="36"/>
  <c r="L679" i="36"/>
  <c r="K679" i="36"/>
  <c r="J679" i="36"/>
  <c r="Q678" i="36"/>
  <c r="P678" i="36"/>
  <c r="O678" i="36"/>
  <c r="L678" i="36"/>
  <c r="K678" i="36"/>
  <c r="J678" i="36"/>
  <c r="P677" i="36"/>
  <c r="O677" i="36"/>
  <c r="L677" i="36"/>
  <c r="K677" i="36"/>
  <c r="J677" i="36"/>
  <c r="P676" i="36"/>
  <c r="O676" i="36"/>
  <c r="L676" i="36"/>
  <c r="K676" i="36"/>
  <c r="J676" i="36"/>
  <c r="Q675" i="36"/>
  <c r="P675" i="36"/>
  <c r="O675" i="36"/>
  <c r="L675" i="36"/>
  <c r="K675" i="36"/>
  <c r="J675" i="36"/>
  <c r="P674" i="36"/>
  <c r="O674" i="36"/>
  <c r="L674" i="36"/>
  <c r="K674" i="36"/>
  <c r="Q674" i="36" s="1"/>
  <c r="J674" i="36"/>
  <c r="P673" i="36"/>
  <c r="O673" i="36"/>
  <c r="L673" i="36"/>
  <c r="K673" i="36"/>
  <c r="J673" i="36"/>
  <c r="Q672" i="36"/>
  <c r="P672" i="36"/>
  <c r="O672" i="36"/>
  <c r="L672" i="36"/>
  <c r="K672" i="36"/>
  <c r="J672" i="36"/>
  <c r="P671" i="36"/>
  <c r="M671" i="36" s="1"/>
  <c r="O671" i="36"/>
  <c r="L671" i="36"/>
  <c r="K671" i="36"/>
  <c r="J671" i="36"/>
  <c r="P670" i="36"/>
  <c r="O670" i="36"/>
  <c r="L670" i="36"/>
  <c r="K670" i="36"/>
  <c r="J670" i="36"/>
  <c r="Q669" i="36"/>
  <c r="P669" i="36"/>
  <c r="O669" i="36"/>
  <c r="L669" i="36"/>
  <c r="K669" i="36"/>
  <c r="J669" i="36"/>
  <c r="P668" i="36"/>
  <c r="O668" i="36"/>
  <c r="L668" i="36"/>
  <c r="K668" i="36"/>
  <c r="Q668" i="36" s="1"/>
  <c r="J668" i="36"/>
  <c r="P667" i="36"/>
  <c r="O667" i="36"/>
  <c r="L667" i="36"/>
  <c r="K667" i="36"/>
  <c r="J667" i="36"/>
  <c r="P666" i="36"/>
  <c r="O666" i="36"/>
  <c r="L666" i="36"/>
  <c r="K666" i="36"/>
  <c r="J666" i="36"/>
  <c r="P665" i="36"/>
  <c r="O665" i="36"/>
  <c r="L665" i="36"/>
  <c r="K665" i="36"/>
  <c r="J665" i="36"/>
  <c r="P664" i="36"/>
  <c r="O664" i="36"/>
  <c r="L664" i="36"/>
  <c r="K664" i="36"/>
  <c r="J664" i="36"/>
  <c r="P663" i="36"/>
  <c r="O663" i="36"/>
  <c r="L663" i="36"/>
  <c r="K663" i="36"/>
  <c r="J663" i="36"/>
  <c r="P662" i="36"/>
  <c r="O662" i="36"/>
  <c r="L662" i="36"/>
  <c r="K662" i="36"/>
  <c r="Q662" i="36" s="1"/>
  <c r="N662" i="36" s="1"/>
  <c r="J662" i="36"/>
  <c r="P661" i="36"/>
  <c r="O661" i="36"/>
  <c r="L661" i="36"/>
  <c r="K661" i="36"/>
  <c r="J661" i="36"/>
  <c r="P660" i="36"/>
  <c r="O660" i="36"/>
  <c r="L660" i="36"/>
  <c r="K660" i="36"/>
  <c r="J660" i="36"/>
  <c r="Q659" i="36"/>
  <c r="P659" i="36"/>
  <c r="O659" i="36"/>
  <c r="L659" i="36"/>
  <c r="K659" i="36"/>
  <c r="J659" i="36"/>
  <c r="P658" i="36"/>
  <c r="O658" i="36"/>
  <c r="L658" i="36"/>
  <c r="K658" i="36"/>
  <c r="J658" i="36"/>
  <c r="Q657" i="36"/>
  <c r="P657" i="36"/>
  <c r="O657" i="36"/>
  <c r="L657" i="36"/>
  <c r="K657" i="36"/>
  <c r="J657" i="36"/>
  <c r="P656" i="36"/>
  <c r="O656" i="36"/>
  <c r="L656" i="36"/>
  <c r="K656" i="36"/>
  <c r="J656" i="36"/>
  <c r="P655" i="36"/>
  <c r="O655" i="36"/>
  <c r="L655" i="36"/>
  <c r="K655" i="36"/>
  <c r="J655" i="36"/>
  <c r="P654" i="36"/>
  <c r="O654" i="36"/>
  <c r="L654" i="36"/>
  <c r="K654" i="36"/>
  <c r="J654" i="36"/>
  <c r="P653" i="36"/>
  <c r="O653" i="36"/>
  <c r="L653" i="36"/>
  <c r="K653" i="36"/>
  <c r="Q653" i="36" s="1"/>
  <c r="N653" i="36" s="1"/>
  <c r="J653" i="36"/>
  <c r="P652" i="36"/>
  <c r="O652" i="36"/>
  <c r="L652" i="36"/>
  <c r="K652" i="36"/>
  <c r="J652" i="36"/>
  <c r="P651" i="36"/>
  <c r="O651" i="36"/>
  <c r="L651" i="36"/>
  <c r="K651" i="36"/>
  <c r="J651" i="36"/>
  <c r="Q650" i="36"/>
  <c r="P650" i="36"/>
  <c r="O650" i="36"/>
  <c r="L650" i="36"/>
  <c r="K650" i="36"/>
  <c r="J650" i="36"/>
  <c r="P649" i="36"/>
  <c r="O649" i="36"/>
  <c r="L649" i="36"/>
  <c r="K649" i="36"/>
  <c r="J649" i="36"/>
  <c r="Q648" i="36"/>
  <c r="P648" i="36"/>
  <c r="O648" i="36"/>
  <c r="L648" i="36"/>
  <c r="K648" i="36"/>
  <c r="J648" i="36"/>
  <c r="P647" i="36"/>
  <c r="O647" i="36"/>
  <c r="L647" i="36"/>
  <c r="K647" i="36"/>
  <c r="J647" i="36"/>
  <c r="P646" i="36"/>
  <c r="O646" i="36"/>
  <c r="L646" i="36"/>
  <c r="K646" i="36"/>
  <c r="J646" i="36"/>
  <c r="P645" i="36"/>
  <c r="O645" i="36"/>
  <c r="L645" i="36"/>
  <c r="K645" i="36"/>
  <c r="J645" i="36"/>
  <c r="P644" i="36"/>
  <c r="O644" i="36"/>
  <c r="L644" i="36"/>
  <c r="K644" i="36"/>
  <c r="Q644" i="36" s="1"/>
  <c r="N644" i="36" s="1"/>
  <c r="J644" i="36"/>
  <c r="P643" i="36"/>
  <c r="O643" i="36"/>
  <c r="L643" i="36"/>
  <c r="K643" i="36"/>
  <c r="J643" i="36"/>
  <c r="P642" i="36"/>
  <c r="O642" i="36"/>
  <c r="L642" i="36"/>
  <c r="K642" i="36"/>
  <c r="J642" i="36"/>
  <c r="Q641" i="36"/>
  <c r="P641" i="36"/>
  <c r="O641" i="36"/>
  <c r="L641" i="36"/>
  <c r="K641" i="36"/>
  <c r="J641" i="36"/>
  <c r="P640" i="36"/>
  <c r="O640" i="36"/>
  <c r="L640" i="36"/>
  <c r="K640" i="36"/>
  <c r="J640" i="36"/>
  <c r="Q639" i="36"/>
  <c r="P639" i="36"/>
  <c r="O639" i="36"/>
  <c r="L639" i="36"/>
  <c r="K639" i="36"/>
  <c r="J639" i="36"/>
  <c r="P638" i="36"/>
  <c r="O638" i="36"/>
  <c r="L638" i="36"/>
  <c r="K638" i="36"/>
  <c r="J638" i="36"/>
  <c r="P637" i="36"/>
  <c r="O637" i="36"/>
  <c r="L637" i="36"/>
  <c r="K637" i="36"/>
  <c r="J637" i="36"/>
  <c r="P636" i="36"/>
  <c r="O636" i="36"/>
  <c r="L636" i="36"/>
  <c r="K636" i="36"/>
  <c r="J636" i="36"/>
  <c r="Q635" i="36"/>
  <c r="P635" i="36"/>
  <c r="O635" i="36"/>
  <c r="L635" i="36"/>
  <c r="K635" i="36"/>
  <c r="J635" i="36"/>
  <c r="P634" i="36"/>
  <c r="O634" i="36"/>
  <c r="L634" i="36"/>
  <c r="K634" i="36"/>
  <c r="J634" i="36"/>
  <c r="P633" i="36"/>
  <c r="O633" i="36"/>
  <c r="L633" i="36"/>
  <c r="K633" i="36"/>
  <c r="J633" i="36"/>
  <c r="Q632" i="36"/>
  <c r="P632" i="36"/>
  <c r="O632" i="36"/>
  <c r="L632" i="36"/>
  <c r="K632" i="36"/>
  <c r="J632" i="36"/>
  <c r="P631" i="36"/>
  <c r="O631" i="36"/>
  <c r="L631" i="36"/>
  <c r="K631" i="36"/>
  <c r="J631" i="36"/>
  <c r="Q630" i="36"/>
  <c r="P630" i="36"/>
  <c r="O630" i="36"/>
  <c r="L630" i="36"/>
  <c r="K630" i="36"/>
  <c r="J630" i="36"/>
  <c r="Q629" i="36"/>
  <c r="N629" i="36" s="1"/>
  <c r="P629" i="36"/>
  <c r="O629" i="36"/>
  <c r="L629" i="36"/>
  <c r="K629" i="36"/>
  <c r="J629" i="36"/>
  <c r="Q628" i="36"/>
  <c r="P628" i="36"/>
  <c r="O628" i="36"/>
  <c r="L628" i="36"/>
  <c r="K628" i="36"/>
  <c r="J628" i="36"/>
  <c r="P627" i="36"/>
  <c r="O627" i="36"/>
  <c r="L627" i="36"/>
  <c r="K627" i="36"/>
  <c r="Q627" i="36" s="1"/>
  <c r="J627" i="36"/>
  <c r="P626" i="36"/>
  <c r="O626" i="36"/>
  <c r="L626" i="36"/>
  <c r="K626" i="36"/>
  <c r="J626" i="36"/>
  <c r="P625" i="36"/>
  <c r="O625" i="36"/>
  <c r="L625" i="36"/>
  <c r="K625" i="36"/>
  <c r="J625" i="36"/>
  <c r="Q624" i="36"/>
  <c r="P624" i="36"/>
  <c r="O624" i="36"/>
  <c r="L624" i="36"/>
  <c r="K624" i="36"/>
  <c r="J624" i="36"/>
  <c r="Q623" i="36"/>
  <c r="N623" i="36" s="1"/>
  <c r="P623" i="36"/>
  <c r="O623" i="36"/>
  <c r="L623" i="36"/>
  <c r="K623" i="36"/>
  <c r="J623" i="36"/>
  <c r="Q622" i="36"/>
  <c r="P622" i="36"/>
  <c r="O622" i="36"/>
  <c r="L622" i="36"/>
  <c r="K622" i="36"/>
  <c r="J622" i="36"/>
  <c r="P621" i="36"/>
  <c r="O621" i="36"/>
  <c r="L621" i="36"/>
  <c r="K621" i="36"/>
  <c r="J621" i="36"/>
  <c r="P620" i="36"/>
  <c r="O620" i="36"/>
  <c r="L620" i="36"/>
  <c r="K620" i="36"/>
  <c r="Q620" i="36" s="1"/>
  <c r="J620" i="36"/>
  <c r="P619" i="36"/>
  <c r="O619" i="36"/>
  <c r="L619" i="36"/>
  <c r="K619" i="36"/>
  <c r="Q619" i="36" s="1"/>
  <c r="J619" i="36"/>
  <c r="Q618" i="36"/>
  <c r="P618" i="36"/>
  <c r="O618" i="36"/>
  <c r="L618" i="36"/>
  <c r="K618" i="36"/>
  <c r="J618" i="36"/>
  <c r="Q617" i="36"/>
  <c r="N617" i="36" s="1"/>
  <c r="P617" i="36"/>
  <c r="O617" i="36"/>
  <c r="L617" i="36"/>
  <c r="K617" i="36"/>
  <c r="J617" i="36"/>
  <c r="P616" i="36"/>
  <c r="O616" i="36"/>
  <c r="L616" i="36"/>
  <c r="K616" i="36"/>
  <c r="J616" i="36"/>
  <c r="P615" i="36"/>
  <c r="O615" i="36"/>
  <c r="L615" i="36"/>
  <c r="K615" i="36"/>
  <c r="J615" i="36"/>
  <c r="P614" i="36"/>
  <c r="O614" i="36"/>
  <c r="L614" i="36"/>
  <c r="K614" i="36"/>
  <c r="Q614" i="36" s="1"/>
  <c r="N614" i="36" s="1"/>
  <c r="J614" i="36"/>
  <c r="P613" i="36"/>
  <c r="O613" i="36"/>
  <c r="L613" i="36"/>
  <c r="K613" i="36"/>
  <c r="J613" i="36"/>
  <c r="Q612" i="36"/>
  <c r="P612" i="36"/>
  <c r="O612" i="36"/>
  <c r="L612" i="36"/>
  <c r="K612" i="36"/>
  <c r="J612" i="36"/>
  <c r="Q611" i="36"/>
  <c r="N611" i="36" s="1"/>
  <c r="P611" i="36"/>
  <c r="O611" i="36"/>
  <c r="L611" i="36"/>
  <c r="K611" i="36"/>
  <c r="J611" i="36"/>
  <c r="Q610" i="36"/>
  <c r="P610" i="36"/>
  <c r="O610" i="36"/>
  <c r="L610" i="36"/>
  <c r="K610" i="36"/>
  <c r="J610" i="36"/>
  <c r="P609" i="36"/>
  <c r="O609" i="36"/>
  <c r="L609" i="36"/>
  <c r="K609" i="36"/>
  <c r="J609" i="36"/>
  <c r="P608" i="36"/>
  <c r="O608" i="36"/>
  <c r="L608" i="36"/>
  <c r="K608" i="36"/>
  <c r="J608" i="36"/>
  <c r="P607" i="36"/>
  <c r="O607" i="36"/>
  <c r="L607" i="36"/>
  <c r="K607" i="36"/>
  <c r="J607" i="36"/>
  <c r="Q606" i="36"/>
  <c r="P606" i="36"/>
  <c r="O606" i="36"/>
  <c r="L606" i="36"/>
  <c r="K606" i="36"/>
  <c r="J606" i="36"/>
  <c r="Q605" i="36"/>
  <c r="N605" i="36" s="1"/>
  <c r="P605" i="36"/>
  <c r="O605" i="36"/>
  <c r="L605" i="36"/>
  <c r="K605" i="36"/>
  <c r="J605" i="36"/>
  <c r="Q604" i="36"/>
  <c r="P604" i="36"/>
  <c r="O604" i="36"/>
  <c r="L604" i="36"/>
  <c r="K604" i="36"/>
  <c r="J604" i="36"/>
  <c r="P603" i="36"/>
  <c r="O603" i="36"/>
  <c r="L603" i="36"/>
  <c r="K603" i="36"/>
  <c r="J603" i="36"/>
  <c r="P602" i="36"/>
  <c r="O602" i="36"/>
  <c r="L602" i="36"/>
  <c r="K602" i="36"/>
  <c r="Q602" i="36" s="1"/>
  <c r="J602" i="36"/>
  <c r="P601" i="36"/>
  <c r="O601" i="36"/>
  <c r="L601" i="36"/>
  <c r="K601" i="36"/>
  <c r="Q601" i="36" s="1"/>
  <c r="J601" i="36"/>
  <c r="P600" i="36"/>
  <c r="O600" i="36"/>
  <c r="L600" i="36"/>
  <c r="K600" i="36"/>
  <c r="Q600" i="36" s="1"/>
  <c r="J600" i="36"/>
  <c r="Q599" i="36"/>
  <c r="N599" i="36" s="1"/>
  <c r="P599" i="36"/>
  <c r="O599" i="36"/>
  <c r="L599" i="36"/>
  <c r="K599" i="36"/>
  <c r="J599" i="36"/>
  <c r="P598" i="36"/>
  <c r="O598" i="36"/>
  <c r="L598" i="36"/>
  <c r="K598" i="36"/>
  <c r="Q598" i="36" s="1"/>
  <c r="N598" i="36" s="1"/>
  <c r="J598" i="36"/>
  <c r="P597" i="36"/>
  <c r="O597" i="36"/>
  <c r="L597" i="36"/>
  <c r="K597" i="36"/>
  <c r="J597" i="36"/>
  <c r="Q596" i="36"/>
  <c r="N596" i="36" s="1"/>
  <c r="P596" i="36"/>
  <c r="O596" i="36"/>
  <c r="L596" i="36"/>
  <c r="K596" i="36"/>
  <c r="J596" i="36"/>
  <c r="P595" i="36"/>
  <c r="O595" i="36"/>
  <c r="L595" i="36"/>
  <c r="K595" i="36"/>
  <c r="Q595" i="36" s="1"/>
  <c r="N595" i="36" s="1"/>
  <c r="J595" i="36"/>
  <c r="P594" i="36"/>
  <c r="O594" i="36"/>
  <c r="L594" i="36"/>
  <c r="K594" i="36"/>
  <c r="J594" i="36"/>
  <c r="Q593" i="36"/>
  <c r="N593" i="36" s="1"/>
  <c r="P593" i="36"/>
  <c r="O593" i="36"/>
  <c r="L593" i="36"/>
  <c r="K593" i="36"/>
  <c r="J593" i="36"/>
  <c r="P592" i="36"/>
  <c r="O592" i="36"/>
  <c r="L592" i="36"/>
  <c r="K592" i="36"/>
  <c r="Q592" i="36" s="1"/>
  <c r="N592" i="36" s="1"/>
  <c r="J592" i="36"/>
  <c r="P591" i="36"/>
  <c r="O591" i="36"/>
  <c r="L591" i="36"/>
  <c r="K591" i="36"/>
  <c r="J591" i="36"/>
  <c r="P590" i="36"/>
  <c r="O590" i="36"/>
  <c r="L590" i="36"/>
  <c r="K590" i="36"/>
  <c r="J590" i="36"/>
  <c r="P589" i="36"/>
  <c r="O589" i="36"/>
  <c r="L589" i="36"/>
  <c r="K589" i="36"/>
  <c r="Q589" i="36" s="1"/>
  <c r="N589" i="36" s="1"/>
  <c r="J589" i="36"/>
  <c r="P588" i="36"/>
  <c r="O588" i="36"/>
  <c r="L588" i="36"/>
  <c r="K588" i="36"/>
  <c r="J588" i="36"/>
  <c r="P587" i="36"/>
  <c r="O587" i="36"/>
  <c r="L587" i="36"/>
  <c r="K587" i="36"/>
  <c r="Q587" i="36" s="1"/>
  <c r="J587" i="36"/>
  <c r="P586" i="36"/>
  <c r="O586" i="36"/>
  <c r="L586" i="36"/>
  <c r="K586" i="36"/>
  <c r="Q586" i="36" s="1"/>
  <c r="N586" i="36" s="1"/>
  <c r="J586" i="36"/>
  <c r="P585" i="36"/>
  <c r="O585" i="36"/>
  <c r="L585" i="36"/>
  <c r="K585" i="36"/>
  <c r="J585" i="36"/>
  <c r="Q584" i="36"/>
  <c r="N584" i="36" s="1"/>
  <c r="P584" i="36"/>
  <c r="O584" i="36"/>
  <c r="L584" i="36"/>
  <c r="K584" i="36"/>
  <c r="J584" i="36"/>
  <c r="P583" i="36"/>
  <c r="O583" i="36"/>
  <c r="L583" i="36"/>
  <c r="K583" i="36"/>
  <c r="Q583" i="36" s="1"/>
  <c r="N583" i="36" s="1"/>
  <c r="J583" i="36"/>
  <c r="P582" i="36"/>
  <c r="O582" i="36"/>
  <c r="L582" i="36"/>
  <c r="K582" i="36"/>
  <c r="J582" i="36"/>
  <c r="P581" i="36"/>
  <c r="O581" i="36"/>
  <c r="L581" i="36"/>
  <c r="K581" i="36"/>
  <c r="Q581" i="36" s="1"/>
  <c r="J581" i="36"/>
  <c r="P580" i="36"/>
  <c r="O580" i="36"/>
  <c r="L580" i="36"/>
  <c r="K580" i="36"/>
  <c r="Q580" i="36" s="1"/>
  <c r="N580" i="36" s="1"/>
  <c r="J580" i="36"/>
  <c r="P579" i="36"/>
  <c r="O579" i="36"/>
  <c r="L579" i="36"/>
  <c r="K579" i="36"/>
  <c r="J579" i="36"/>
  <c r="Q578" i="36"/>
  <c r="P578" i="36"/>
  <c r="O578" i="36"/>
  <c r="L578" i="36"/>
  <c r="K578" i="36"/>
  <c r="J578" i="36"/>
  <c r="P577" i="36"/>
  <c r="O577" i="36"/>
  <c r="L577" i="36"/>
  <c r="K577" i="36"/>
  <c r="Q577" i="36" s="1"/>
  <c r="N577" i="36" s="1"/>
  <c r="J577" i="36"/>
  <c r="P576" i="36"/>
  <c r="O576" i="36"/>
  <c r="L576" i="36"/>
  <c r="K576" i="36"/>
  <c r="J576" i="36"/>
  <c r="P575" i="36"/>
  <c r="O575" i="36"/>
  <c r="L575" i="36"/>
  <c r="K575" i="36"/>
  <c r="Q575" i="36" s="1"/>
  <c r="J575" i="36"/>
  <c r="P574" i="36"/>
  <c r="O574" i="36"/>
  <c r="L574" i="36"/>
  <c r="K574" i="36"/>
  <c r="Q574" i="36" s="1"/>
  <c r="N574" i="36" s="1"/>
  <c r="J574" i="36"/>
  <c r="P573" i="36"/>
  <c r="O573" i="36"/>
  <c r="L573" i="36"/>
  <c r="K573" i="36"/>
  <c r="J573" i="36"/>
  <c r="P572" i="36"/>
  <c r="O572" i="36"/>
  <c r="L572" i="36"/>
  <c r="K572" i="36"/>
  <c r="Q572" i="36" s="1"/>
  <c r="N572" i="36" s="1"/>
  <c r="J572" i="36"/>
  <c r="P571" i="36"/>
  <c r="O571" i="36"/>
  <c r="L571" i="36"/>
  <c r="K571" i="36"/>
  <c r="Q571" i="36" s="1"/>
  <c r="N571" i="36" s="1"/>
  <c r="J571" i="36"/>
  <c r="P570" i="36"/>
  <c r="O570" i="36"/>
  <c r="L570" i="36"/>
  <c r="K570" i="36"/>
  <c r="J570" i="36"/>
  <c r="Q569" i="36"/>
  <c r="N569" i="36" s="1"/>
  <c r="P569" i="36"/>
  <c r="O569" i="36"/>
  <c r="L569" i="36"/>
  <c r="K569" i="36"/>
  <c r="J569" i="36"/>
  <c r="P568" i="36"/>
  <c r="O568" i="36"/>
  <c r="L568" i="36"/>
  <c r="K568" i="36"/>
  <c r="Q568" i="36" s="1"/>
  <c r="N568" i="36" s="1"/>
  <c r="J568" i="36"/>
  <c r="P567" i="36"/>
  <c r="O567" i="36"/>
  <c r="L567" i="36"/>
  <c r="K567" i="36"/>
  <c r="J567" i="36"/>
  <c r="P566" i="36"/>
  <c r="O566" i="36"/>
  <c r="L566" i="36"/>
  <c r="K566" i="36"/>
  <c r="Q566" i="36" s="1"/>
  <c r="J566" i="36"/>
  <c r="P565" i="36"/>
  <c r="O565" i="36"/>
  <c r="L565" i="36"/>
  <c r="K565" i="36"/>
  <c r="Q565" i="36" s="1"/>
  <c r="N565" i="36" s="1"/>
  <c r="J565" i="36"/>
  <c r="P564" i="36"/>
  <c r="O564" i="36"/>
  <c r="L564" i="36"/>
  <c r="K564" i="36"/>
  <c r="J564" i="36"/>
  <c r="Q563" i="36"/>
  <c r="P563" i="36"/>
  <c r="O563" i="36"/>
  <c r="L563" i="36"/>
  <c r="K563" i="36"/>
  <c r="J563" i="36"/>
  <c r="P562" i="36"/>
  <c r="O562" i="36"/>
  <c r="L562" i="36"/>
  <c r="K562" i="36"/>
  <c r="Q562" i="36" s="1"/>
  <c r="N562" i="36" s="1"/>
  <c r="J562" i="36"/>
  <c r="P561" i="36"/>
  <c r="O561" i="36"/>
  <c r="L561" i="36"/>
  <c r="K561" i="36"/>
  <c r="J561" i="36"/>
  <c r="P560" i="36"/>
  <c r="O560" i="36"/>
  <c r="L560" i="36"/>
  <c r="K560" i="36"/>
  <c r="Q560" i="36" s="1"/>
  <c r="J560" i="36"/>
  <c r="P559" i="36"/>
  <c r="O559" i="36"/>
  <c r="L559" i="36"/>
  <c r="K559" i="36"/>
  <c r="Q559" i="36" s="1"/>
  <c r="N559" i="36" s="1"/>
  <c r="J559" i="36"/>
  <c r="P558" i="36"/>
  <c r="O558" i="36"/>
  <c r="L558" i="36"/>
  <c r="K558" i="36"/>
  <c r="J558" i="36"/>
  <c r="Q557" i="36"/>
  <c r="N557" i="36" s="1"/>
  <c r="P557" i="36"/>
  <c r="O557" i="36"/>
  <c r="L557" i="36"/>
  <c r="K557" i="36"/>
  <c r="J557" i="36"/>
  <c r="P556" i="36"/>
  <c r="O556" i="36"/>
  <c r="L556" i="36"/>
  <c r="K556" i="36"/>
  <c r="Q556" i="36" s="1"/>
  <c r="N556" i="36" s="1"/>
  <c r="J556" i="36"/>
  <c r="P555" i="36"/>
  <c r="O555" i="36"/>
  <c r="L555" i="36"/>
  <c r="K555" i="36"/>
  <c r="J555" i="36"/>
  <c r="P554" i="36"/>
  <c r="O554" i="36"/>
  <c r="L554" i="36"/>
  <c r="K554" i="36"/>
  <c r="J554" i="36"/>
  <c r="P553" i="36"/>
  <c r="O553" i="36"/>
  <c r="L553" i="36"/>
  <c r="K553" i="36"/>
  <c r="Q553" i="36" s="1"/>
  <c r="N553" i="36" s="1"/>
  <c r="J553" i="36"/>
  <c r="P552" i="36"/>
  <c r="O552" i="36"/>
  <c r="L552" i="36"/>
  <c r="K552" i="36"/>
  <c r="J552" i="36"/>
  <c r="P551" i="36"/>
  <c r="O551" i="36"/>
  <c r="L551" i="36"/>
  <c r="K551" i="36"/>
  <c r="Q551" i="36" s="1"/>
  <c r="J551" i="36"/>
  <c r="P550" i="36"/>
  <c r="O550" i="36"/>
  <c r="L550" i="36"/>
  <c r="K550" i="36"/>
  <c r="Q550" i="36" s="1"/>
  <c r="N550" i="36" s="1"/>
  <c r="J550" i="36"/>
  <c r="P549" i="36"/>
  <c r="O549" i="36"/>
  <c r="L549" i="36"/>
  <c r="K549" i="36"/>
  <c r="J549" i="36"/>
  <c r="Q548" i="36"/>
  <c r="N548" i="36" s="1"/>
  <c r="P548" i="36"/>
  <c r="O548" i="36"/>
  <c r="L548" i="36"/>
  <c r="K548" i="36"/>
  <c r="J548" i="36"/>
  <c r="P547" i="36"/>
  <c r="O547" i="36"/>
  <c r="L547" i="36"/>
  <c r="K547" i="36"/>
  <c r="Q547" i="36" s="1"/>
  <c r="N547" i="36" s="1"/>
  <c r="J547" i="36"/>
  <c r="P546" i="36"/>
  <c r="O546" i="36"/>
  <c r="L546" i="36"/>
  <c r="K546" i="36"/>
  <c r="J546" i="36"/>
  <c r="Q545" i="36"/>
  <c r="P545" i="36"/>
  <c r="O545" i="36"/>
  <c r="L545" i="36"/>
  <c r="K545" i="36"/>
  <c r="J545" i="36"/>
  <c r="P544" i="36"/>
  <c r="O544" i="36"/>
  <c r="L544" i="36"/>
  <c r="K544" i="36"/>
  <c r="Q544" i="36" s="1"/>
  <c r="N544" i="36" s="1"/>
  <c r="J544" i="36"/>
  <c r="P543" i="36"/>
  <c r="O543" i="36"/>
  <c r="L543" i="36"/>
  <c r="K543" i="36"/>
  <c r="J543" i="36"/>
  <c r="Q542" i="36"/>
  <c r="P542" i="36"/>
  <c r="O542" i="36"/>
  <c r="L542" i="36"/>
  <c r="K542" i="36"/>
  <c r="J542" i="36"/>
  <c r="P541" i="36"/>
  <c r="O541" i="36"/>
  <c r="L541" i="36"/>
  <c r="K541" i="36"/>
  <c r="Q541" i="36" s="1"/>
  <c r="N541" i="36" s="1"/>
  <c r="J541" i="36"/>
  <c r="P540" i="36"/>
  <c r="O540" i="36"/>
  <c r="L540" i="36"/>
  <c r="K540" i="36"/>
  <c r="J540" i="36"/>
  <c r="P539" i="36"/>
  <c r="O539" i="36"/>
  <c r="L539" i="36"/>
  <c r="K539" i="36"/>
  <c r="Q539" i="36" s="1"/>
  <c r="J539" i="36"/>
  <c r="P538" i="36"/>
  <c r="O538" i="36"/>
  <c r="L538" i="36"/>
  <c r="K538" i="36"/>
  <c r="Q538" i="36" s="1"/>
  <c r="N538" i="36" s="1"/>
  <c r="J538" i="36"/>
  <c r="P537" i="36"/>
  <c r="O537" i="36"/>
  <c r="L537" i="36"/>
  <c r="K537" i="36"/>
  <c r="J537" i="36"/>
  <c r="P536" i="36"/>
  <c r="O536" i="36"/>
  <c r="L536" i="36"/>
  <c r="K536" i="36"/>
  <c r="Q536" i="36" s="1"/>
  <c r="N536" i="36" s="1"/>
  <c r="J536" i="36"/>
  <c r="P535" i="36"/>
  <c r="O535" i="36"/>
  <c r="L535" i="36"/>
  <c r="K535" i="36"/>
  <c r="Q535" i="36" s="1"/>
  <c r="N535" i="36" s="1"/>
  <c r="J535" i="36"/>
  <c r="P534" i="36"/>
  <c r="O534" i="36"/>
  <c r="L534" i="36"/>
  <c r="K534" i="36"/>
  <c r="J534" i="36"/>
  <c r="Q533" i="36"/>
  <c r="N533" i="36" s="1"/>
  <c r="P533" i="36"/>
  <c r="O533" i="36"/>
  <c r="L533" i="36"/>
  <c r="K533" i="36"/>
  <c r="J533" i="36"/>
  <c r="P532" i="36"/>
  <c r="O532" i="36"/>
  <c r="L532" i="36"/>
  <c r="K532" i="36"/>
  <c r="Q532" i="36" s="1"/>
  <c r="N532" i="36" s="1"/>
  <c r="J532" i="36"/>
  <c r="P531" i="36"/>
  <c r="O531" i="36"/>
  <c r="L531" i="36"/>
  <c r="K531" i="36"/>
  <c r="J531" i="36"/>
  <c r="P530" i="36"/>
  <c r="O530" i="36"/>
  <c r="L530" i="36"/>
  <c r="K530" i="36"/>
  <c r="Q530" i="36" s="1"/>
  <c r="J530" i="36"/>
  <c r="P529" i="36"/>
  <c r="O529" i="36"/>
  <c r="L529" i="36"/>
  <c r="K529" i="36"/>
  <c r="Q529" i="36" s="1"/>
  <c r="N529" i="36" s="1"/>
  <c r="J529" i="36"/>
  <c r="P528" i="36"/>
  <c r="O528" i="36"/>
  <c r="L528" i="36"/>
  <c r="K528" i="36"/>
  <c r="J528" i="36"/>
  <c r="Q527" i="36"/>
  <c r="P527" i="36"/>
  <c r="O527" i="36"/>
  <c r="L527" i="36"/>
  <c r="K527" i="36"/>
  <c r="J527" i="36"/>
  <c r="P526" i="36"/>
  <c r="O526" i="36"/>
  <c r="L526" i="36"/>
  <c r="K526" i="36"/>
  <c r="Q526" i="36" s="1"/>
  <c r="N526" i="36" s="1"/>
  <c r="J526" i="36"/>
  <c r="P525" i="36"/>
  <c r="O525" i="36"/>
  <c r="L525" i="36"/>
  <c r="K525" i="36"/>
  <c r="J525" i="36"/>
  <c r="P524" i="36"/>
  <c r="O524" i="36"/>
  <c r="L524" i="36"/>
  <c r="K524" i="36"/>
  <c r="Q524" i="36" s="1"/>
  <c r="J524" i="36"/>
  <c r="P523" i="36"/>
  <c r="O523" i="36"/>
  <c r="L523" i="36"/>
  <c r="K523" i="36"/>
  <c r="Q523" i="36" s="1"/>
  <c r="N523" i="36" s="1"/>
  <c r="J523" i="36"/>
  <c r="P522" i="36"/>
  <c r="O522" i="36"/>
  <c r="L522" i="36"/>
  <c r="K522" i="36"/>
  <c r="J522" i="36"/>
  <c r="Q521" i="36"/>
  <c r="P521" i="36"/>
  <c r="O521" i="36"/>
  <c r="L521" i="36"/>
  <c r="K521" i="36"/>
  <c r="J521" i="36"/>
  <c r="P520" i="36"/>
  <c r="O520" i="36"/>
  <c r="L520" i="36"/>
  <c r="K520" i="36"/>
  <c r="Q520" i="36" s="1"/>
  <c r="N520" i="36" s="1"/>
  <c r="J520" i="36"/>
  <c r="P519" i="36"/>
  <c r="O519" i="36"/>
  <c r="L519" i="36"/>
  <c r="K519" i="36"/>
  <c r="J519" i="36"/>
  <c r="P518" i="36"/>
  <c r="O518" i="36"/>
  <c r="L518" i="36"/>
  <c r="K518" i="36"/>
  <c r="J518" i="36"/>
  <c r="P517" i="36"/>
  <c r="O517" i="36"/>
  <c r="L517" i="36"/>
  <c r="K517" i="36"/>
  <c r="Q517" i="36" s="1"/>
  <c r="N517" i="36" s="1"/>
  <c r="J517" i="36"/>
  <c r="P516" i="36"/>
  <c r="O516" i="36"/>
  <c r="L516" i="36"/>
  <c r="K516" i="36"/>
  <c r="J516" i="36"/>
  <c r="P515" i="36"/>
  <c r="O515" i="36"/>
  <c r="L515" i="36"/>
  <c r="K515" i="36"/>
  <c r="Q515" i="36" s="1"/>
  <c r="J515" i="36"/>
  <c r="P514" i="36"/>
  <c r="O514" i="36"/>
  <c r="L514" i="36"/>
  <c r="K514" i="36"/>
  <c r="Q514" i="36" s="1"/>
  <c r="N514" i="36" s="1"/>
  <c r="J514" i="36"/>
  <c r="P513" i="36"/>
  <c r="O513" i="36"/>
  <c r="L513" i="36"/>
  <c r="K513" i="36"/>
  <c r="J513" i="36"/>
  <c r="Q512" i="36"/>
  <c r="N512" i="36" s="1"/>
  <c r="P512" i="36"/>
  <c r="O512" i="36"/>
  <c r="L512" i="36"/>
  <c r="K512" i="36"/>
  <c r="J512" i="36"/>
  <c r="P511" i="36"/>
  <c r="O511" i="36"/>
  <c r="L511" i="36"/>
  <c r="K511" i="36"/>
  <c r="Q511" i="36" s="1"/>
  <c r="J511" i="36"/>
  <c r="P510" i="36"/>
  <c r="O510" i="36"/>
  <c r="L510" i="36"/>
  <c r="K510" i="36"/>
  <c r="J510" i="36"/>
  <c r="Q509" i="36"/>
  <c r="P509" i="36"/>
  <c r="O509" i="36"/>
  <c r="L509" i="36"/>
  <c r="K509" i="36"/>
  <c r="J509" i="36"/>
  <c r="P508" i="36"/>
  <c r="O508" i="36"/>
  <c r="L508" i="36"/>
  <c r="K508" i="36"/>
  <c r="Q508" i="36" s="1"/>
  <c r="J508" i="36"/>
  <c r="P507" i="36"/>
  <c r="O507" i="36"/>
  <c r="L507" i="36"/>
  <c r="K507" i="36"/>
  <c r="J507" i="36"/>
  <c r="Q506" i="36"/>
  <c r="P506" i="36"/>
  <c r="O506" i="36"/>
  <c r="L506" i="36"/>
  <c r="K506" i="36"/>
  <c r="J506" i="36"/>
  <c r="P505" i="36"/>
  <c r="O505" i="36"/>
  <c r="L505" i="36"/>
  <c r="K505" i="36"/>
  <c r="Q505" i="36" s="1"/>
  <c r="J505" i="36"/>
  <c r="P504" i="36"/>
  <c r="O504" i="36"/>
  <c r="L504" i="36"/>
  <c r="K504" i="36"/>
  <c r="J504" i="36"/>
  <c r="P503" i="36"/>
  <c r="O503" i="36"/>
  <c r="L503" i="36"/>
  <c r="K503" i="36"/>
  <c r="Q503" i="36" s="1"/>
  <c r="J503" i="36"/>
  <c r="P502" i="36"/>
  <c r="O502" i="36"/>
  <c r="L502" i="36"/>
  <c r="K502" i="36"/>
  <c r="Q502" i="36" s="1"/>
  <c r="J502" i="36"/>
  <c r="P501" i="36"/>
  <c r="O501" i="36"/>
  <c r="L501" i="36"/>
  <c r="K501" i="36"/>
  <c r="J501" i="36"/>
  <c r="P500" i="36"/>
  <c r="O500" i="36"/>
  <c r="L500" i="36"/>
  <c r="K500" i="36"/>
  <c r="Q500" i="36" s="1"/>
  <c r="N500" i="36" s="1"/>
  <c r="J500" i="36"/>
  <c r="P499" i="36"/>
  <c r="O499" i="36"/>
  <c r="L499" i="36"/>
  <c r="K499" i="36"/>
  <c r="Q499" i="36" s="1"/>
  <c r="N499" i="36" s="1"/>
  <c r="J499" i="36"/>
  <c r="P498" i="36"/>
  <c r="O498" i="36"/>
  <c r="L498" i="36"/>
  <c r="K498" i="36"/>
  <c r="J498" i="36"/>
  <c r="Q497" i="36"/>
  <c r="N497" i="36" s="1"/>
  <c r="P497" i="36"/>
  <c r="O497" i="36"/>
  <c r="L497" i="36"/>
  <c r="K497" i="36"/>
  <c r="J497" i="36"/>
  <c r="P496" i="36"/>
  <c r="O496" i="36"/>
  <c r="L496" i="36"/>
  <c r="K496" i="36"/>
  <c r="Q496" i="36" s="1"/>
  <c r="J496" i="36"/>
  <c r="P495" i="36"/>
  <c r="O495" i="36"/>
  <c r="L495" i="36"/>
  <c r="K495" i="36"/>
  <c r="J495" i="36"/>
  <c r="Q494" i="36"/>
  <c r="N494" i="36" s="1"/>
  <c r="P494" i="36"/>
  <c r="O494" i="36"/>
  <c r="L494" i="36"/>
  <c r="K494" i="36"/>
  <c r="J494" i="36"/>
  <c r="P493" i="36"/>
  <c r="O493" i="36"/>
  <c r="L493" i="36"/>
  <c r="K493" i="36"/>
  <c r="Q493" i="36" s="1"/>
  <c r="J493" i="36"/>
  <c r="Q492" i="36"/>
  <c r="P492" i="36"/>
  <c r="O492" i="36"/>
  <c r="L492" i="36"/>
  <c r="K492" i="36"/>
  <c r="J492" i="36"/>
  <c r="Q491" i="36"/>
  <c r="N491" i="36" s="1"/>
  <c r="P491" i="36"/>
  <c r="O491" i="36"/>
  <c r="L491" i="36"/>
  <c r="K491" i="36"/>
  <c r="J491" i="36"/>
  <c r="P490" i="36"/>
  <c r="O490" i="36"/>
  <c r="L490" i="36"/>
  <c r="K490" i="36"/>
  <c r="Q490" i="36" s="1"/>
  <c r="J490" i="36"/>
  <c r="Q489" i="36"/>
  <c r="P489" i="36"/>
  <c r="O489" i="36"/>
  <c r="L489" i="36"/>
  <c r="K489" i="36"/>
  <c r="J489" i="36"/>
  <c r="P488" i="36"/>
  <c r="O488" i="36"/>
  <c r="L488" i="36"/>
  <c r="K488" i="36"/>
  <c r="J488" i="36"/>
  <c r="P487" i="36"/>
  <c r="O487" i="36"/>
  <c r="L487" i="36"/>
  <c r="K487" i="36"/>
  <c r="Q487" i="36" s="1"/>
  <c r="J487" i="36"/>
  <c r="Q486" i="36"/>
  <c r="P486" i="36"/>
  <c r="O486" i="36"/>
  <c r="L486" i="36"/>
  <c r="K486" i="36"/>
  <c r="J486" i="36"/>
  <c r="P485" i="36"/>
  <c r="O485" i="36"/>
  <c r="L485" i="36"/>
  <c r="K485" i="36"/>
  <c r="Q485" i="36" s="1"/>
  <c r="J485" i="36"/>
  <c r="P484" i="36"/>
  <c r="O484" i="36"/>
  <c r="L484" i="36"/>
  <c r="K484" i="36"/>
  <c r="Q484" i="36" s="1"/>
  <c r="N484" i="36" s="1"/>
  <c r="J484" i="36"/>
  <c r="Q483" i="36"/>
  <c r="P483" i="36"/>
  <c r="O483" i="36"/>
  <c r="L483" i="36"/>
  <c r="K483" i="36"/>
  <c r="J483" i="36"/>
  <c r="P482" i="36"/>
  <c r="O482" i="36"/>
  <c r="L482" i="36"/>
  <c r="K482" i="36"/>
  <c r="Q482" i="36" s="1"/>
  <c r="J482" i="36"/>
  <c r="Q481" i="36"/>
  <c r="P481" i="36"/>
  <c r="O481" i="36"/>
  <c r="L481" i="36"/>
  <c r="K481" i="36"/>
  <c r="J481" i="36"/>
  <c r="Q480" i="36"/>
  <c r="P480" i="36"/>
  <c r="O480" i="36"/>
  <c r="L480" i="36"/>
  <c r="K480" i="36"/>
  <c r="J480" i="36"/>
  <c r="P479" i="36"/>
  <c r="O479" i="36"/>
  <c r="L479" i="36"/>
  <c r="K479" i="36"/>
  <c r="Q479" i="36" s="1"/>
  <c r="J479" i="36"/>
  <c r="Q478" i="36"/>
  <c r="P478" i="36"/>
  <c r="O478" i="36"/>
  <c r="L478" i="36"/>
  <c r="K478" i="36"/>
  <c r="J478" i="36"/>
  <c r="P477" i="36"/>
  <c r="O477" i="36"/>
  <c r="L477" i="36"/>
  <c r="K477" i="36"/>
  <c r="J477" i="36"/>
  <c r="P476" i="36"/>
  <c r="O476" i="36"/>
  <c r="L476" i="36"/>
  <c r="K476" i="36"/>
  <c r="Q476" i="36" s="1"/>
  <c r="J476" i="36"/>
  <c r="Q475" i="36"/>
  <c r="P475" i="36"/>
  <c r="O475" i="36"/>
  <c r="L475" i="36"/>
  <c r="K475" i="36"/>
  <c r="J475" i="36"/>
  <c r="P474" i="36"/>
  <c r="O474" i="36"/>
  <c r="L474" i="36"/>
  <c r="K474" i="36"/>
  <c r="J474" i="36"/>
  <c r="P473" i="36"/>
  <c r="O473" i="36"/>
  <c r="L473" i="36"/>
  <c r="K473" i="36"/>
  <c r="Q473" i="36" s="1"/>
  <c r="N473" i="36" s="1"/>
  <c r="J473" i="36"/>
  <c r="Q472" i="36"/>
  <c r="N472" i="36" s="1"/>
  <c r="P472" i="36"/>
  <c r="O472" i="36"/>
  <c r="L472" i="36"/>
  <c r="K472" i="36"/>
  <c r="J472" i="36"/>
  <c r="P471" i="36"/>
  <c r="O471" i="36"/>
  <c r="L471" i="36"/>
  <c r="K471" i="36"/>
  <c r="J471" i="36"/>
  <c r="Q470" i="36"/>
  <c r="P470" i="36"/>
  <c r="O470" i="36"/>
  <c r="L470" i="36"/>
  <c r="K470" i="36"/>
  <c r="J470" i="36"/>
  <c r="Q469" i="36"/>
  <c r="N469" i="36" s="1"/>
  <c r="P469" i="36"/>
  <c r="O469" i="36"/>
  <c r="L469" i="36"/>
  <c r="K469" i="36"/>
  <c r="J469" i="36"/>
  <c r="Q468" i="36"/>
  <c r="P468" i="36"/>
  <c r="O468" i="36"/>
  <c r="L468" i="36"/>
  <c r="K468" i="36"/>
  <c r="J468" i="36"/>
  <c r="Q467" i="36"/>
  <c r="P467" i="36"/>
  <c r="O467" i="36"/>
  <c r="L467" i="36"/>
  <c r="K467" i="36"/>
  <c r="J467" i="36"/>
  <c r="Q466" i="36"/>
  <c r="N466" i="36" s="1"/>
  <c r="P466" i="36"/>
  <c r="O466" i="36"/>
  <c r="L466" i="36"/>
  <c r="K466" i="36"/>
  <c r="J466" i="36"/>
  <c r="P465" i="36"/>
  <c r="O465" i="36"/>
  <c r="L465" i="36"/>
  <c r="K465" i="36"/>
  <c r="Q465" i="36" s="1"/>
  <c r="J465" i="36"/>
  <c r="Q464" i="36"/>
  <c r="P464" i="36"/>
  <c r="O464" i="36"/>
  <c r="L464" i="36"/>
  <c r="K464" i="36"/>
  <c r="J464" i="36"/>
  <c r="Q463" i="36"/>
  <c r="N463" i="36" s="1"/>
  <c r="P463" i="36"/>
  <c r="O463" i="36"/>
  <c r="L463" i="36"/>
  <c r="K463" i="36"/>
  <c r="J463" i="36"/>
  <c r="P462" i="36"/>
  <c r="O462" i="36"/>
  <c r="L462" i="36"/>
  <c r="K462" i="36"/>
  <c r="Q462" i="36" s="1"/>
  <c r="J462" i="36"/>
  <c r="Q461" i="36"/>
  <c r="P461" i="36"/>
  <c r="O461" i="36"/>
  <c r="L461" i="36"/>
  <c r="K461" i="36"/>
  <c r="J461" i="36"/>
  <c r="Q460" i="36"/>
  <c r="N460" i="36" s="1"/>
  <c r="P460" i="36"/>
  <c r="O460" i="36"/>
  <c r="L460" i="36"/>
  <c r="K460" i="36"/>
  <c r="J460" i="36"/>
  <c r="P459" i="36"/>
  <c r="O459" i="36"/>
  <c r="L459" i="36"/>
  <c r="K459" i="36"/>
  <c r="Q459" i="36" s="1"/>
  <c r="J459" i="36"/>
  <c r="Q458" i="36"/>
  <c r="P458" i="36"/>
  <c r="O458" i="36"/>
  <c r="L458" i="36"/>
  <c r="K458" i="36"/>
  <c r="J458" i="36"/>
  <c r="Q457" i="36"/>
  <c r="N457" i="36" s="1"/>
  <c r="P457" i="36"/>
  <c r="O457" i="36"/>
  <c r="L457" i="36"/>
  <c r="K457" i="36"/>
  <c r="J457" i="36"/>
  <c r="P456" i="36"/>
  <c r="O456" i="36"/>
  <c r="L456" i="36"/>
  <c r="K456" i="36"/>
  <c r="Q456" i="36" s="1"/>
  <c r="J456" i="36"/>
  <c r="Q455" i="36"/>
  <c r="P455" i="36"/>
  <c r="O455" i="36"/>
  <c r="L455" i="36"/>
  <c r="K455" i="36"/>
  <c r="J455" i="36"/>
  <c r="Q454" i="36"/>
  <c r="N454" i="36" s="1"/>
  <c r="P454" i="36"/>
  <c r="O454" i="36"/>
  <c r="L454" i="36"/>
  <c r="K454" i="36"/>
  <c r="J454" i="36"/>
  <c r="P453" i="36"/>
  <c r="O453" i="36"/>
  <c r="L453" i="36"/>
  <c r="K453" i="36"/>
  <c r="Q453" i="36" s="1"/>
  <c r="J453" i="36"/>
  <c r="Q452" i="36"/>
  <c r="P452" i="36"/>
  <c r="O452" i="36"/>
  <c r="L452" i="36"/>
  <c r="K452" i="36"/>
  <c r="J452" i="36"/>
  <c r="Q451" i="36"/>
  <c r="N451" i="36" s="1"/>
  <c r="P451" i="36"/>
  <c r="O451" i="36"/>
  <c r="L451" i="36"/>
  <c r="K451" i="36"/>
  <c r="J451" i="36"/>
  <c r="P450" i="36"/>
  <c r="O450" i="36"/>
  <c r="L450" i="36"/>
  <c r="K450" i="36"/>
  <c r="Q450" i="36" s="1"/>
  <c r="J450" i="36"/>
  <c r="Q449" i="36"/>
  <c r="P449" i="36"/>
  <c r="O449" i="36"/>
  <c r="L449" i="36"/>
  <c r="K449" i="36"/>
  <c r="J449" i="36"/>
  <c r="Q448" i="36"/>
  <c r="N448" i="36" s="1"/>
  <c r="P448" i="36"/>
  <c r="O448" i="36"/>
  <c r="L448" i="36"/>
  <c r="K448" i="36"/>
  <c r="J448" i="36"/>
  <c r="P447" i="36"/>
  <c r="O447" i="36"/>
  <c r="L447" i="36"/>
  <c r="K447" i="36"/>
  <c r="Q447" i="36" s="1"/>
  <c r="J447" i="36"/>
  <c r="Q446" i="36"/>
  <c r="P446" i="36"/>
  <c r="O446" i="36"/>
  <c r="L446" i="36"/>
  <c r="K446" i="36"/>
  <c r="J446" i="36"/>
  <c r="Q445" i="36"/>
  <c r="N445" i="36" s="1"/>
  <c r="P445" i="36"/>
  <c r="O445" i="36"/>
  <c r="L445" i="36"/>
  <c r="K445" i="36"/>
  <c r="J445" i="36"/>
  <c r="P444" i="36"/>
  <c r="O444" i="36"/>
  <c r="L444" i="36"/>
  <c r="K444" i="36"/>
  <c r="Q444" i="36" s="1"/>
  <c r="J444" i="36"/>
  <c r="Q443" i="36"/>
  <c r="P443" i="36"/>
  <c r="O443" i="36"/>
  <c r="L443" i="36"/>
  <c r="K443" i="36"/>
  <c r="J443" i="36"/>
  <c r="Q442" i="36"/>
  <c r="N442" i="36" s="1"/>
  <c r="P442" i="36"/>
  <c r="O442" i="36"/>
  <c r="L442" i="36"/>
  <c r="K442" i="36"/>
  <c r="J442" i="36"/>
  <c r="P441" i="36"/>
  <c r="O441" i="36"/>
  <c r="L441" i="36"/>
  <c r="K441" i="36"/>
  <c r="Q441" i="36" s="1"/>
  <c r="J441" i="36"/>
  <c r="Q440" i="36"/>
  <c r="P440" i="36"/>
  <c r="O440" i="36"/>
  <c r="L440" i="36"/>
  <c r="K440" i="36"/>
  <c r="J440" i="36"/>
  <c r="Q439" i="36"/>
  <c r="N439" i="36" s="1"/>
  <c r="P439" i="36"/>
  <c r="O439" i="36"/>
  <c r="L439" i="36"/>
  <c r="K439" i="36"/>
  <c r="J439" i="36"/>
  <c r="P438" i="36"/>
  <c r="O438" i="36"/>
  <c r="L438" i="36"/>
  <c r="K438" i="36"/>
  <c r="Q438" i="36" s="1"/>
  <c r="J438" i="36"/>
  <c r="Q437" i="36"/>
  <c r="P437" i="36"/>
  <c r="O437" i="36"/>
  <c r="L437" i="36"/>
  <c r="K437" i="36"/>
  <c r="J437" i="36"/>
  <c r="Q436" i="36"/>
  <c r="N436" i="36" s="1"/>
  <c r="P436" i="36"/>
  <c r="O436" i="36"/>
  <c r="L436" i="36"/>
  <c r="K436" i="36"/>
  <c r="J436" i="36"/>
  <c r="P435" i="36"/>
  <c r="O435" i="36"/>
  <c r="L435" i="36"/>
  <c r="K435" i="36"/>
  <c r="Q435" i="36" s="1"/>
  <c r="J435" i="36"/>
  <c r="Q434" i="36"/>
  <c r="P434" i="36"/>
  <c r="O434" i="36"/>
  <c r="L434" i="36"/>
  <c r="K434" i="36"/>
  <c r="J434" i="36"/>
  <c r="Q433" i="36"/>
  <c r="N433" i="36" s="1"/>
  <c r="P433" i="36"/>
  <c r="O433" i="36"/>
  <c r="L433" i="36"/>
  <c r="K433" i="36"/>
  <c r="J433" i="36"/>
  <c r="P432" i="36"/>
  <c r="O432" i="36"/>
  <c r="L432" i="36"/>
  <c r="K432" i="36"/>
  <c r="Q432" i="36" s="1"/>
  <c r="J432" i="36"/>
  <c r="Q431" i="36"/>
  <c r="P431" i="36"/>
  <c r="O431" i="36"/>
  <c r="L431" i="36"/>
  <c r="K431" i="36"/>
  <c r="J431" i="36"/>
  <c r="Q430" i="36"/>
  <c r="N430" i="36" s="1"/>
  <c r="P430" i="36"/>
  <c r="O430" i="36"/>
  <c r="L430" i="36"/>
  <c r="K430" i="36"/>
  <c r="J430" i="36"/>
  <c r="P429" i="36"/>
  <c r="O429" i="36"/>
  <c r="L429" i="36"/>
  <c r="K429" i="36"/>
  <c r="Q429" i="36" s="1"/>
  <c r="J429" i="36"/>
  <c r="Q428" i="36"/>
  <c r="P428" i="36"/>
  <c r="O428" i="36"/>
  <c r="L428" i="36"/>
  <c r="K428" i="36"/>
  <c r="J428" i="36"/>
  <c r="Q427" i="36"/>
  <c r="N427" i="36" s="1"/>
  <c r="P427" i="36"/>
  <c r="O427" i="36"/>
  <c r="L427" i="36"/>
  <c r="K427" i="36"/>
  <c r="J427" i="36"/>
  <c r="P426" i="36"/>
  <c r="O426" i="36"/>
  <c r="L426" i="36"/>
  <c r="K426" i="36"/>
  <c r="Q426" i="36" s="1"/>
  <c r="J426" i="36"/>
  <c r="Q425" i="36"/>
  <c r="P425" i="36"/>
  <c r="O425" i="36"/>
  <c r="L425" i="36"/>
  <c r="K425" i="36"/>
  <c r="J425" i="36"/>
  <c r="Q424" i="36"/>
  <c r="N424" i="36" s="1"/>
  <c r="P424" i="36"/>
  <c r="O424" i="36"/>
  <c r="M424" i="36" s="1"/>
  <c r="L424" i="36"/>
  <c r="K424" i="36"/>
  <c r="J424" i="36"/>
  <c r="P423" i="36"/>
  <c r="O423" i="36"/>
  <c r="L423" i="36"/>
  <c r="K423" i="36"/>
  <c r="Q423" i="36" s="1"/>
  <c r="J423" i="36"/>
  <c r="Q422" i="36"/>
  <c r="P422" i="36"/>
  <c r="O422" i="36"/>
  <c r="L422" i="36"/>
  <c r="K422" i="36"/>
  <c r="J422" i="36"/>
  <c r="Q421" i="36"/>
  <c r="N421" i="36" s="1"/>
  <c r="P421" i="36"/>
  <c r="O421" i="36"/>
  <c r="L421" i="36"/>
  <c r="K421" i="36"/>
  <c r="J421" i="36"/>
  <c r="P420" i="36"/>
  <c r="O420" i="36"/>
  <c r="L420" i="36"/>
  <c r="K420" i="36"/>
  <c r="Q420" i="36" s="1"/>
  <c r="J420" i="36"/>
  <c r="Q419" i="36"/>
  <c r="P419" i="36"/>
  <c r="O419" i="36"/>
  <c r="L419" i="36"/>
  <c r="K419" i="36"/>
  <c r="J419" i="36"/>
  <c r="Q418" i="36"/>
  <c r="N418" i="36" s="1"/>
  <c r="P418" i="36"/>
  <c r="O418" i="36"/>
  <c r="L418" i="36"/>
  <c r="K418" i="36"/>
  <c r="J418" i="36"/>
  <c r="P417" i="36"/>
  <c r="O417" i="36"/>
  <c r="L417" i="36"/>
  <c r="K417" i="36"/>
  <c r="Q417" i="36" s="1"/>
  <c r="J417" i="36"/>
  <c r="Q416" i="36"/>
  <c r="P416" i="36"/>
  <c r="O416" i="36"/>
  <c r="L416" i="36"/>
  <c r="K416" i="36"/>
  <c r="J416" i="36"/>
  <c r="Q415" i="36"/>
  <c r="N415" i="36" s="1"/>
  <c r="P415" i="36"/>
  <c r="O415" i="36"/>
  <c r="L415" i="36"/>
  <c r="K415" i="36"/>
  <c r="J415" i="36"/>
  <c r="P414" i="36"/>
  <c r="O414" i="36"/>
  <c r="L414" i="36"/>
  <c r="K414" i="36"/>
  <c r="Q414" i="36" s="1"/>
  <c r="J414" i="36"/>
  <c r="Q413" i="36"/>
  <c r="P413" i="36"/>
  <c r="O413" i="36"/>
  <c r="L413" i="36"/>
  <c r="K413" i="36"/>
  <c r="J413" i="36"/>
  <c r="Q412" i="36"/>
  <c r="N412" i="36" s="1"/>
  <c r="P412" i="36"/>
  <c r="O412" i="36"/>
  <c r="L412" i="36"/>
  <c r="K412" i="36"/>
  <c r="J412" i="36"/>
  <c r="P411" i="36"/>
  <c r="O411" i="36"/>
  <c r="L411" i="36"/>
  <c r="K411" i="36"/>
  <c r="Q411" i="36" s="1"/>
  <c r="J411" i="36"/>
  <c r="Q410" i="36"/>
  <c r="P410" i="36"/>
  <c r="O410" i="36"/>
  <c r="L410" i="36"/>
  <c r="K410" i="36"/>
  <c r="J410" i="36"/>
  <c r="Q409" i="36"/>
  <c r="N409" i="36" s="1"/>
  <c r="P409" i="36"/>
  <c r="O409" i="36"/>
  <c r="L409" i="36"/>
  <c r="K409" i="36"/>
  <c r="J409" i="36"/>
  <c r="P408" i="36"/>
  <c r="O408" i="36"/>
  <c r="L408" i="36"/>
  <c r="K408" i="36"/>
  <c r="Q408" i="36" s="1"/>
  <c r="J408" i="36"/>
  <c r="Q407" i="36"/>
  <c r="P407" i="36"/>
  <c r="O407" i="36"/>
  <c r="L407" i="36"/>
  <c r="K407" i="36"/>
  <c r="J407" i="36"/>
  <c r="Q406" i="36"/>
  <c r="N406" i="36" s="1"/>
  <c r="P406" i="36"/>
  <c r="O406" i="36"/>
  <c r="L406" i="36"/>
  <c r="K406" i="36"/>
  <c r="J406" i="36"/>
  <c r="P405" i="36"/>
  <c r="O405" i="36"/>
  <c r="L405" i="36"/>
  <c r="K405" i="36"/>
  <c r="Q405" i="36" s="1"/>
  <c r="J405" i="36"/>
  <c r="Q404" i="36"/>
  <c r="P404" i="36"/>
  <c r="O404" i="36"/>
  <c r="L404" i="36"/>
  <c r="K404" i="36"/>
  <c r="J404" i="36"/>
  <c r="Q403" i="36"/>
  <c r="N403" i="36" s="1"/>
  <c r="P403" i="36"/>
  <c r="O403" i="36"/>
  <c r="L403" i="36"/>
  <c r="K403" i="36"/>
  <c r="J403" i="36"/>
  <c r="P402" i="36"/>
  <c r="O402" i="36"/>
  <c r="L402" i="36"/>
  <c r="K402" i="36"/>
  <c r="Q402" i="36" s="1"/>
  <c r="J402" i="36"/>
  <c r="Q401" i="36"/>
  <c r="P401" i="36"/>
  <c r="O401" i="36"/>
  <c r="L401" i="36"/>
  <c r="K401" i="36"/>
  <c r="J401" i="36"/>
  <c r="Q400" i="36"/>
  <c r="N400" i="36" s="1"/>
  <c r="P400" i="36"/>
  <c r="O400" i="36"/>
  <c r="L400" i="36"/>
  <c r="K400" i="36"/>
  <c r="J400" i="36"/>
  <c r="P399" i="36"/>
  <c r="O399" i="36"/>
  <c r="L399" i="36"/>
  <c r="K399" i="36"/>
  <c r="Q399" i="36" s="1"/>
  <c r="J399" i="36"/>
  <c r="Q398" i="36"/>
  <c r="P398" i="36"/>
  <c r="O398" i="36"/>
  <c r="L398" i="36"/>
  <c r="K398" i="36"/>
  <c r="J398" i="36"/>
  <c r="Q397" i="36"/>
  <c r="N397" i="36" s="1"/>
  <c r="P397" i="36"/>
  <c r="O397" i="36"/>
  <c r="L397" i="36"/>
  <c r="K397" i="36"/>
  <c r="J397" i="36"/>
  <c r="P396" i="36"/>
  <c r="O396" i="36"/>
  <c r="L396" i="36"/>
  <c r="K396" i="36"/>
  <c r="Q396" i="36" s="1"/>
  <c r="J396" i="36"/>
  <c r="Q395" i="36"/>
  <c r="P395" i="36"/>
  <c r="O395" i="36"/>
  <c r="L395" i="36"/>
  <c r="K395" i="36"/>
  <c r="J395" i="36"/>
  <c r="Q394" i="36"/>
  <c r="N394" i="36" s="1"/>
  <c r="P394" i="36"/>
  <c r="O394" i="36"/>
  <c r="L394" i="36"/>
  <c r="K394" i="36"/>
  <c r="J394" i="36"/>
  <c r="P393" i="36"/>
  <c r="O393" i="36"/>
  <c r="L393" i="36"/>
  <c r="K393" i="36"/>
  <c r="Q393" i="36" s="1"/>
  <c r="J393" i="36"/>
  <c r="Q392" i="36"/>
  <c r="P392" i="36"/>
  <c r="O392" i="36"/>
  <c r="L392" i="36"/>
  <c r="K392" i="36"/>
  <c r="J392" i="36"/>
  <c r="Q391" i="36"/>
  <c r="N391" i="36" s="1"/>
  <c r="P391" i="36"/>
  <c r="O391" i="36"/>
  <c r="L391" i="36"/>
  <c r="K391" i="36"/>
  <c r="J391" i="36"/>
  <c r="P390" i="36"/>
  <c r="O390" i="36"/>
  <c r="L390" i="36"/>
  <c r="K390" i="36"/>
  <c r="Q390" i="36" s="1"/>
  <c r="J390" i="36"/>
  <c r="Q389" i="36"/>
  <c r="P389" i="36"/>
  <c r="O389" i="36"/>
  <c r="L389" i="36"/>
  <c r="K389" i="36"/>
  <c r="J389" i="36"/>
  <c r="Q388" i="36"/>
  <c r="N388" i="36" s="1"/>
  <c r="P388" i="36"/>
  <c r="O388" i="36"/>
  <c r="L388" i="36"/>
  <c r="K388" i="36"/>
  <c r="J388" i="36"/>
  <c r="P387" i="36"/>
  <c r="O387" i="36"/>
  <c r="L387" i="36"/>
  <c r="K387" i="36"/>
  <c r="Q387" i="36" s="1"/>
  <c r="J387" i="36"/>
  <c r="Q386" i="36"/>
  <c r="P386" i="36"/>
  <c r="O386" i="36"/>
  <c r="L386" i="36"/>
  <c r="K386" i="36"/>
  <c r="J386" i="36"/>
  <c r="Q385" i="36"/>
  <c r="N385" i="36" s="1"/>
  <c r="P385" i="36"/>
  <c r="O385" i="36"/>
  <c r="L385" i="36"/>
  <c r="K385" i="36"/>
  <c r="J385" i="36"/>
  <c r="P384" i="36"/>
  <c r="O384" i="36"/>
  <c r="L384" i="36"/>
  <c r="K384" i="36"/>
  <c r="Q384" i="36" s="1"/>
  <c r="J384" i="36"/>
  <c r="Q383" i="36"/>
  <c r="P383" i="36"/>
  <c r="O383" i="36"/>
  <c r="L383" i="36"/>
  <c r="K383" i="36"/>
  <c r="J383" i="36"/>
  <c r="Q382" i="36"/>
  <c r="N382" i="36" s="1"/>
  <c r="P382" i="36"/>
  <c r="O382" i="36"/>
  <c r="L382" i="36"/>
  <c r="K382" i="36"/>
  <c r="J382" i="36"/>
  <c r="P381" i="36"/>
  <c r="O381" i="36"/>
  <c r="L381" i="36"/>
  <c r="K381" i="36"/>
  <c r="Q381" i="36" s="1"/>
  <c r="J381" i="36"/>
  <c r="Q380" i="36"/>
  <c r="P380" i="36"/>
  <c r="O380" i="36"/>
  <c r="L380" i="36"/>
  <c r="K380" i="36"/>
  <c r="J380" i="36"/>
  <c r="Q379" i="36"/>
  <c r="N379" i="36" s="1"/>
  <c r="P379" i="36"/>
  <c r="O379" i="36"/>
  <c r="L379" i="36"/>
  <c r="K379" i="36"/>
  <c r="J379" i="36"/>
  <c r="P378" i="36"/>
  <c r="O378" i="36"/>
  <c r="L378" i="36"/>
  <c r="K378" i="36"/>
  <c r="Q378" i="36" s="1"/>
  <c r="J378" i="36"/>
  <c r="Q377" i="36"/>
  <c r="P377" i="36"/>
  <c r="O377" i="36"/>
  <c r="L377" i="36"/>
  <c r="K377" i="36"/>
  <c r="J377" i="36"/>
  <c r="Q376" i="36"/>
  <c r="N376" i="36" s="1"/>
  <c r="P376" i="36"/>
  <c r="O376" i="36"/>
  <c r="L376" i="36"/>
  <c r="K376" i="36"/>
  <c r="J376" i="36"/>
  <c r="P375" i="36"/>
  <c r="O375" i="36"/>
  <c r="L375" i="36"/>
  <c r="K375" i="36"/>
  <c r="Q375" i="36" s="1"/>
  <c r="J375" i="36"/>
  <c r="Q374" i="36"/>
  <c r="P374" i="36"/>
  <c r="O374" i="36"/>
  <c r="L374" i="36"/>
  <c r="K374" i="36"/>
  <c r="J374" i="36"/>
  <c r="Q373" i="36"/>
  <c r="N373" i="36" s="1"/>
  <c r="P373" i="36"/>
  <c r="O373" i="36"/>
  <c r="L373" i="36"/>
  <c r="K373" i="36"/>
  <c r="J373" i="36"/>
  <c r="P372" i="36"/>
  <c r="O372" i="36"/>
  <c r="L372" i="36"/>
  <c r="K372" i="36"/>
  <c r="Q372" i="36" s="1"/>
  <c r="J372" i="36"/>
  <c r="Q371" i="36"/>
  <c r="P371" i="36"/>
  <c r="O371" i="36"/>
  <c r="L371" i="36"/>
  <c r="K371" i="36"/>
  <c r="J371" i="36"/>
  <c r="Q370" i="36"/>
  <c r="N370" i="36" s="1"/>
  <c r="P370" i="36"/>
  <c r="O370" i="36"/>
  <c r="L370" i="36"/>
  <c r="K370" i="36"/>
  <c r="J370" i="36"/>
  <c r="P369" i="36"/>
  <c r="O369" i="36"/>
  <c r="L369" i="36"/>
  <c r="K369" i="36"/>
  <c r="Q369" i="36" s="1"/>
  <c r="J369" i="36"/>
  <c r="Q368" i="36"/>
  <c r="P368" i="36"/>
  <c r="O368" i="36"/>
  <c r="L368" i="36"/>
  <c r="K368" i="36"/>
  <c r="J368" i="36"/>
  <c r="Q367" i="36"/>
  <c r="N367" i="36" s="1"/>
  <c r="P367" i="36"/>
  <c r="O367" i="36"/>
  <c r="L367" i="36"/>
  <c r="K367" i="36"/>
  <c r="J367" i="36"/>
  <c r="P366" i="36"/>
  <c r="O366" i="36"/>
  <c r="L366" i="36"/>
  <c r="K366" i="36"/>
  <c r="Q366" i="36" s="1"/>
  <c r="J366" i="36"/>
  <c r="Q365" i="36"/>
  <c r="P365" i="36"/>
  <c r="O365" i="36"/>
  <c r="L365" i="36"/>
  <c r="K365" i="36"/>
  <c r="J365" i="36"/>
  <c r="Q364" i="36"/>
  <c r="N364" i="36" s="1"/>
  <c r="P364" i="36"/>
  <c r="O364" i="36"/>
  <c r="L364" i="36"/>
  <c r="K364" i="36"/>
  <c r="J364" i="36"/>
  <c r="P363" i="36"/>
  <c r="O363" i="36"/>
  <c r="L363" i="36"/>
  <c r="K363" i="36"/>
  <c r="Q363" i="36" s="1"/>
  <c r="J363" i="36"/>
  <c r="Q362" i="36"/>
  <c r="P362" i="36"/>
  <c r="O362" i="36"/>
  <c r="L362" i="36"/>
  <c r="K362" i="36"/>
  <c r="J362" i="36"/>
  <c r="Q361" i="36"/>
  <c r="N361" i="36" s="1"/>
  <c r="P361" i="36"/>
  <c r="O361" i="36"/>
  <c r="L361" i="36"/>
  <c r="K361" i="36"/>
  <c r="J361" i="36"/>
  <c r="P360" i="36"/>
  <c r="O360" i="36"/>
  <c r="L360" i="36"/>
  <c r="K360" i="36"/>
  <c r="Q360" i="36" s="1"/>
  <c r="J360" i="36"/>
  <c r="Q359" i="36"/>
  <c r="P359" i="36"/>
  <c r="O359" i="36"/>
  <c r="L359" i="36"/>
  <c r="K359" i="36"/>
  <c r="J359" i="36"/>
  <c r="Q358" i="36"/>
  <c r="N358" i="36" s="1"/>
  <c r="P358" i="36"/>
  <c r="O358" i="36"/>
  <c r="L358" i="36"/>
  <c r="K358" i="36"/>
  <c r="J358" i="36"/>
  <c r="P357" i="36"/>
  <c r="O357" i="36"/>
  <c r="L357" i="36"/>
  <c r="K357" i="36"/>
  <c r="Q357" i="36" s="1"/>
  <c r="J357" i="36"/>
  <c r="Q356" i="36"/>
  <c r="P356" i="36"/>
  <c r="O356" i="36"/>
  <c r="L356" i="36"/>
  <c r="K356" i="36"/>
  <c r="J356" i="36"/>
  <c r="Q355" i="36"/>
  <c r="N355" i="36" s="1"/>
  <c r="P355" i="36"/>
  <c r="O355" i="36"/>
  <c r="L355" i="36"/>
  <c r="K355" i="36"/>
  <c r="J355" i="36"/>
  <c r="P354" i="36"/>
  <c r="O354" i="36"/>
  <c r="L354" i="36"/>
  <c r="K354" i="36"/>
  <c r="Q354" i="36" s="1"/>
  <c r="J354" i="36"/>
  <c r="Q353" i="36"/>
  <c r="P353" i="36"/>
  <c r="O353" i="36"/>
  <c r="L353" i="36"/>
  <c r="K353" i="36"/>
  <c r="J353" i="36"/>
  <c r="Q352" i="36"/>
  <c r="N352" i="36" s="1"/>
  <c r="P352" i="36"/>
  <c r="O352" i="36"/>
  <c r="L352" i="36"/>
  <c r="K352" i="36"/>
  <c r="J352" i="36"/>
  <c r="P351" i="36"/>
  <c r="O351" i="36"/>
  <c r="L351" i="36"/>
  <c r="K351" i="36"/>
  <c r="Q351" i="36" s="1"/>
  <c r="J351" i="36"/>
  <c r="Q350" i="36"/>
  <c r="P350" i="36"/>
  <c r="O350" i="36"/>
  <c r="L350" i="36"/>
  <c r="K350" i="36"/>
  <c r="J350" i="36"/>
  <c r="Q349" i="36"/>
  <c r="N349" i="36" s="1"/>
  <c r="P349" i="36"/>
  <c r="O349" i="36"/>
  <c r="L349" i="36"/>
  <c r="K349" i="36"/>
  <c r="J349" i="36"/>
  <c r="P348" i="36"/>
  <c r="O348" i="36"/>
  <c r="L348" i="36"/>
  <c r="K348" i="36"/>
  <c r="Q348" i="36" s="1"/>
  <c r="J348" i="36"/>
  <c r="Q347" i="36"/>
  <c r="P347" i="36"/>
  <c r="O347" i="36"/>
  <c r="L347" i="36"/>
  <c r="K347" i="36"/>
  <c r="J347" i="36"/>
  <c r="Q346" i="36"/>
  <c r="N346" i="36" s="1"/>
  <c r="P346" i="36"/>
  <c r="O346" i="36"/>
  <c r="L346" i="36"/>
  <c r="K346" i="36"/>
  <c r="J346" i="36"/>
  <c r="P345" i="36"/>
  <c r="O345" i="36"/>
  <c r="L345" i="36"/>
  <c r="K345" i="36"/>
  <c r="Q345" i="36" s="1"/>
  <c r="J345" i="36"/>
  <c r="Q344" i="36"/>
  <c r="P344" i="36"/>
  <c r="O344" i="36"/>
  <c r="L344" i="36"/>
  <c r="K344" i="36"/>
  <c r="J344" i="36"/>
  <c r="Q343" i="36"/>
  <c r="N343" i="36" s="1"/>
  <c r="P343" i="36"/>
  <c r="O343" i="36"/>
  <c r="L343" i="36"/>
  <c r="K343" i="36"/>
  <c r="J343" i="36"/>
  <c r="P342" i="36"/>
  <c r="O342" i="36"/>
  <c r="L342" i="36"/>
  <c r="K342" i="36"/>
  <c r="Q342" i="36" s="1"/>
  <c r="J342" i="36"/>
  <c r="Q341" i="36"/>
  <c r="P341" i="36"/>
  <c r="O341" i="36"/>
  <c r="L341" i="36"/>
  <c r="K341" i="36"/>
  <c r="J341" i="36"/>
  <c r="Q340" i="36"/>
  <c r="N340" i="36" s="1"/>
  <c r="P340" i="36"/>
  <c r="O340" i="36"/>
  <c r="L340" i="36"/>
  <c r="K340" i="36"/>
  <c r="J340" i="36"/>
  <c r="P339" i="36"/>
  <c r="O339" i="36"/>
  <c r="L339" i="36"/>
  <c r="K339" i="36"/>
  <c r="Q339" i="36" s="1"/>
  <c r="J339" i="36"/>
  <c r="Q338" i="36"/>
  <c r="P338" i="36"/>
  <c r="O338" i="36"/>
  <c r="L338" i="36"/>
  <c r="K338" i="36"/>
  <c r="J338" i="36"/>
  <c r="Q337" i="36"/>
  <c r="N337" i="36" s="1"/>
  <c r="P337" i="36"/>
  <c r="O337" i="36"/>
  <c r="L337" i="36"/>
  <c r="K337" i="36"/>
  <c r="J337" i="36"/>
  <c r="P336" i="36"/>
  <c r="O336" i="36"/>
  <c r="L336" i="36"/>
  <c r="K336" i="36"/>
  <c r="Q336" i="36" s="1"/>
  <c r="J336" i="36"/>
  <c r="Q335" i="36"/>
  <c r="P335" i="36"/>
  <c r="O335" i="36"/>
  <c r="L335" i="36"/>
  <c r="K335" i="36"/>
  <c r="J335" i="36"/>
  <c r="Q334" i="36"/>
  <c r="N334" i="36" s="1"/>
  <c r="P334" i="36"/>
  <c r="O334" i="36"/>
  <c r="L334" i="36"/>
  <c r="K334" i="36"/>
  <c r="J334" i="36"/>
  <c r="P333" i="36"/>
  <c r="O333" i="36"/>
  <c r="L333" i="36"/>
  <c r="K333" i="36"/>
  <c r="Q333" i="36" s="1"/>
  <c r="J333" i="36"/>
  <c r="Q332" i="36"/>
  <c r="P332" i="36"/>
  <c r="O332" i="36"/>
  <c r="L332" i="36"/>
  <c r="K332" i="36"/>
  <c r="J332" i="36"/>
  <c r="Q331" i="36"/>
  <c r="N331" i="36" s="1"/>
  <c r="P331" i="36"/>
  <c r="O331" i="36"/>
  <c r="L331" i="36"/>
  <c r="K331" i="36"/>
  <c r="J331" i="36"/>
  <c r="P330" i="36"/>
  <c r="O330" i="36"/>
  <c r="L330" i="36"/>
  <c r="K330" i="36"/>
  <c r="Q330" i="36" s="1"/>
  <c r="J330" i="36"/>
  <c r="Q329" i="36"/>
  <c r="P329" i="36"/>
  <c r="O329" i="36"/>
  <c r="L329" i="36"/>
  <c r="K329" i="36"/>
  <c r="J329" i="36"/>
  <c r="Q328" i="36"/>
  <c r="N328" i="36" s="1"/>
  <c r="P328" i="36"/>
  <c r="O328" i="36"/>
  <c r="L328" i="36"/>
  <c r="K328" i="36"/>
  <c r="J328" i="36"/>
  <c r="P327" i="36"/>
  <c r="O327" i="36"/>
  <c r="L327" i="36"/>
  <c r="K327" i="36"/>
  <c r="Q327" i="36" s="1"/>
  <c r="J327" i="36"/>
  <c r="Q326" i="36"/>
  <c r="P326" i="36"/>
  <c r="O326" i="36"/>
  <c r="L326" i="36"/>
  <c r="K326" i="36"/>
  <c r="J326" i="36"/>
  <c r="Q325" i="36"/>
  <c r="N325" i="36" s="1"/>
  <c r="P325" i="36"/>
  <c r="O325" i="36"/>
  <c r="L325" i="36"/>
  <c r="K325" i="36"/>
  <c r="J325" i="36"/>
  <c r="P324" i="36"/>
  <c r="O324" i="36"/>
  <c r="L324" i="36"/>
  <c r="K324" i="36"/>
  <c r="Q324" i="36" s="1"/>
  <c r="J324" i="36"/>
  <c r="Q323" i="36"/>
  <c r="P323" i="36"/>
  <c r="O323" i="36"/>
  <c r="L323" i="36"/>
  <c r="K323" i="36"/>
  <c r="J323" i="36"/>
  <c r="Q322" i="36"/>
  <c r="N322" i="36" s="1"/>
  <c r="P322" i="36"/>
  <c r="O322" i="36"/>
  <c r="L322" i="36"/>
  <c r="K322" i="36"/>
  <c r="J322" i="36"/>
  <c r="P321" i="36"/>
  <c r="O321" i="36"/>
  <c r="L321" i="36"/>
  <c r="K321" i="36"/>
  <c r="Q321" i="36" s="1"/>
  <c r="J321" i="36"/>
  <c r="Q320" i="36"/>
  <c r="P320" i="36"/>
  <c r="O320" i="36"/>
  <c r="L320" i="36"/>
  <c r="K320" i="36"/>
  <c r="J320" i="36"/>
  <c r="Q319" i="36"/>
  <c r="N319" i="36" s="1"/>
  <c r="P319" i="36"/>
  <c r="O319" i="36"/>
  <c r="L319" i="36"/>
  <c r="K319" i="36"/>
  <c r="J319" i="36"/>
  <c r="P318" i="36"/>
  <c r="O318" i="36"/>
  <c r="L318" i="36"/>
  <c r="K318" i="36"/>
  <c r="Q318" i="36" s="1"/>
  <c r="J318" i="36"/>
  <c r="Q317" i="36"/>
  <c r="P317" i="36"/>
  <c r="O317" i="36"/>
  <c r="L317" i="36"/>
  <c r="K317" i="36"/>
  <c r="J317" i="36"/>
  <c r="Q316" i="36"/>
  <c r="N316" i="36" s="1"/>
  <c r="P316" i="36"/>
  <c r="O316" i="36"/>
  <c r="L316" i="36"/>
  <c r="K316" i="36"/>
  <c r="J316" i="36"/>
  <c r="P315" i="36"/>
  <c r="O315" i="36"/>
  <c r="L315" i="36"/>
  <c r="K315" i="36"/>
  <c r="Q315" i="36" s="1"/>
  <c r="J315" i="36"/>
  <c r="Q314" i="36"/>
  <c r="P314" i="36"/>
  <c r="O314" i="36"/>
  <c r="L314" i="36"/>
  <c r="K314" i="36"/>
  <c r="J314" i="36"/>
  <c r="Q313" i="36"/>
  <c r="N313" i="36" s="1"/>
  <c r="P313" i="36"/>
  <c r="O313" i="36"/>
  <c r="L313" i="36"/>
  <c r="K313" i="36"/>
  <c r="J313" i="36"/>
  <c r="P312" i="36"/>
  <c r="O312" i="36"/>
  <c r="L312" i="36"/>
  <c r="K312" i="36"/>
  <c r="Q312" i="36" s="1"/>
  <c r="J312" i="36"/>
  <c r="Q311" i="36"/>
  <c r="P311" i="36"/>
  <c r="O311" i="36"/>
  <c r="L311" i="36"/>
  <c r="K311" i="36"/>
  <c r="J311" i="36"/>
  <c r="Q310" i="36"/>
  <c r="N310" i="36" s="1"/>
  <c r="P310" i="36"/>
  <c r="O310" i="36"/>
  <c r="L310" i="36"/>
  <c r="K310" i="36"/>
  <c r="J310" i="36"/>
  <c r="P309" i="36"/>
  <c r="O309" i="36"/>
  <c r="L309" i="36"/>
  <c r="K309" i="36"/>
  <c r="Q309" i="36" s="1"/>
  <c r="J309" i="36"/>
  <c r="Q308" i="36"/>
  <c r="P308" i="36"/>
  <c r="O308" i="36"/>
  <c r="L308" i="36"/>
  <c r="K308" i="36"/>
  <c r="J308" i="36"/>
  <c r="Q307" i="36"/>
  <c r="N307" i="36" s="1"/>
  <c r="P307" i="36"/>
  <c r="O307" i="36"/>
  <c r="L307" i="36"/>
  <c r="K307" i="36"/>
  <c r="J307" i="36"/>
  <c r="P306" i="36"/>
  <c r="O306" i="36"/>
  <c r="L306" i="36"/>
  <c r="K306" i="36"/>
  <c r="Q306" i="36" s="1"/>
  <c r="J306" i="36"/>
  <c r="Q305" i="36"/>
  <c r="P305" i="36"/>
  <c r="O305" i="36"/>
  <c r="L305" i="36"/>
  <c r="K305" i="36"/>
  <c r="J305" i="36"/>
  <c r="Q304" i="36"/>
  <c r="N304" i="36" s="1"/>
  <c r="P304" i="36"/>
  <c r="O304" i="36"/>
  <c r="L304" i="36"/>
  <c r="K304" i="36"/>
  <c r="J304" i="36"/>
  <c r="P303" i="36"/>
  <c r="O303" i="36"/>
  <c r="L303" i="36"/>
  <c r="K303" i="36"/>
  <c r="Q303" i="36" s="1"/>
  <c r="J303" i="36"/>
  <c r="Q302" i="36"/>
  <c r="P302" i="36"/>
  <c r="O302" i="36"/>
  <c r="L302" i="36"/>
  <c r="K302" i="36"/>
  <c r="J302" i="36"/>
  <c r="Q301" i="36"/>
  <c r="N301" i="36" s="1"/>
  <c r="P301" i="36"/>
  <c r="O301" i="36"/>
  <c r="L301" i="36"/>
  <c r="K301" i="36"/>
  <c r="J301" i="36"/>
  <c r="P300" i="36"/>
  <c r="O300" i="36"/>
  <c r="L300" i="36"/>
  <c r="K300" i="36"/>
  <c r="Q300" i="36" s="1"/>
  <c r="J300" i="36"/>
  <c r="Q299" i="36"/>
  <c r="P299" i="36"/>
  <c r="O299" i="36"/>
  <c r="L299" i="36"/>
  <c r="K299" i="36"/>
  <c r="J299" i="36"/>
  <c r="Q298" i="36"/>
  <c r="N298" i="36" s="1"/>
  <c r="P298" i="36"/>
  <c r="O298" i="36"/>
  <c r="L298" i="36"/>
  <c r="K298" i="36"/>
  <c r="J298" i="36"/>
  <c r="P297" i="36"/>
  <c r="O297" i="36"/>
  <c r="L297" i="36"/>
  <c r="K297" i="36"/>
  <c r="Q297" i="36" s="1"/>
  <c r="J297" i="36"/>
  <c r="Q296" i="36"/>
  <c r="P296" i="36"/>
  <c r="O296" i="36"/>
  <c r="L296" i="36"/>
  <c r="K296" i="36"/>
  <c r="J296" i="36"/>
  <c r="Q295" i="36"/>
  <c r="N295" i="36" s="1"/>
  <c r="P295" i="36"/>
  <c r="O295" i="36"/>
  <c r="L295" i="36"/>
  <c r="K295" i="36"/>
  <c r="J295" i="36"/>
  <c r="P294" i="36"/>
  <c r="O294" i="36"/>
  <c r="L294" i="36"/>
  <c r="K294" i="36"/>
  <c r="Q294" i="36" s="1"/>
  <c r="J294" i="36"/>
  <c r="Q293" i="36"/>
  <c r="P293" i="36"/>
  <c r="O293" i="36"/>
  <c r="L293" i="36"/>
  <c r="K293" i="36"/>
  <c r="J293" i="36"/>
  <c r="Q292" i="36"/>
  <c r="N292" i="36" s="1"/>
  <c r="P292" i="36"/>
  <c r="O292" i="36"/>
  <c r="L292" i="36"/>
  <c r="K292" i="36"/>
  <c r="J292" i="36"/>
  <c r="P291" i="36"/>
  <c r="O291" i="36"/>
  <c r="L291" i="36"/>
  <c r="K291" i="36"/>
  <c r="Q291" i="36" s="1"/>
  <c r="J291" i="36"/>
  <c r="Q290" i="36"/>
  <c r="P290" i="36"/>
  <c r="O290" i="36"/>
  <c r="L290" i="36"/>
  <c r="K290" i="36"/>
  <c r="J290" i="36"/>
  <c r="Q289" i="36"/>
  <c r="N289" i="36" s="1"/>
  <c r="P289" i="36"/>
  <c r="O289" i="36"/>
  <c r="L289" i="36"/>
  <c r="K289" i="36"/>
  <c r="J289" i="36"/>
  <c r="P288" i="36"/>
  <c r="O288" i="36"/>
  <c r="L288" i="36"/>
  <c r="K288" i="36"/>
  <c r="Q288" i="36" s="1"/>
  <c r="J288" i="36"/>
  <c r="Q287" i="36"/>
  <c r="P287" i="36"/>
  <c r="O287" i="36"/>
  <c r="L287" i="36"/>
  <c r="K287" i="36"/>
  <c r="J287" i="36"/>
  <c r="Q286" i="36"/>
  <c r="N286" i="36" s="1"/>
  <c r="P286" i="36"/>
  <c r="O286" i="36"/>
  <c r="L286" i="36"/>
  <c r="K286" i="36"/>
  <c r="J286" i="36"/>
  <c r="P285" i="36"/>
  <c r="O285" i="36"/>
  <c r="L285" i="36"/>
  <c r="K285" i="36"/>
  <c r="Q285" i="36" s="1"/>
  <c r="J285" i="36"/>
  <c r="Q284" i="36"/>
  <c r="P284" i="36"/>
  <c r="O284" i="36"/>
  <c r="L284" i="36"/>
  <c r="K284" i="36"/>
  <c r="J284" i="36"/>
  <c r="Q283" i="36"/>
  <c r="N283" i="36" s="1"/>
  <c r="P283" i="36"/>
  <c r="O283" i="36"/>
  <c r="L283" i="36"/>
  <c r="K283" i="36"/>
  <c r="J283" i="36"/>
  <c r="P282" i="36"/>
  <c r="O282" i="36"/>
  <c r="L282" i="36"/>
  <c r="K282" i="36"/>
  <c r="J282" i="36"/>
  <c r="Q281" i="36"/>
  <c r="P281" i="36"/>
  <c r="O281" i="36"/>
  <c r="L281" i="36"/>
  <c r="K281" i="36"/>
  <c r="J281" i="36"/>
  <c r="Q280" i="36"/>
  <c r="N280" i="36" s="1"/>
  <c r="P280" i="36"/>
  <c r="O280" i="36"/>
  <c r="L280" i="36"/>
  <c r="K280" i="36"/>
  <c r="J280" i="36"/>
  <c r="P279" i="36"/>
  <c r="O279" i="36"/>
  <c r="L279" i="36"/>
  <c r="K279" i="36"/>
  <c r="J279" i="36"/>
  <c r="Q278" i="36"/>
  <c r="P278" i="36"/>
  <c r="O278" i="36"/>
  <c r="L278" i="36"/>
  <c r="K278" i="36"/>
  <c r="J278" i="36"/>
  <c r="Q277" i="36"/>
  <c r="N277" i="36" s="1"/>
  <c r="P277" i="36"/>
  <c r="O277" i="36"/>
  <c r="L277" i="36"/>
  <c r="K277" i="36"/>
  <c r="J277" i="36"/>
  <c r="P276" i="36"/>
  <c r="O276" i="36"/>
  <c r="L276" i="36"/>
  <c r="K276" i="36"/>
  <c r="J276" i="36"/>
  <c r="Q275" i="36"/>
  <c r="P275" i="36"/>
  <c r="O275" i="36"/>
  <c r="L275" i="36"/>
  <c r="K275" i="36"/>
  <c r="J275" i="36"/>
  <c r="Q274" i="36"/>
  <c r="N274" i="36" s="1"/>
  <c r="P274" i="36"/>
  <c r="O274" i="36"/>
  <c r="L274" i="36"/>
  <c r="K274" i="36"/>
  <c r="J274" i="36"/>
  <c r="P273" i="36"/>
  <c r="O273" i="36"/>
  <c r="L273" i="36"/>
  <c r="K273" i="36"/>
  <c r="J273" i="36"/>
  <c r="Q272" i="36"/>
  <c r="P272" i="36"/>
  <c r="O272" i="36"/>
  <c r="L272" i="36"/>
  <c r="K272" i="36"/>
  <c r="J272" i="36"/>
  <c r="Q271" i="36"/>
  <c r="N271" i="36" s="1"/>
  <c r="P271" i="36"/>
  <c r="O271" i="36"/>
  <c r="L271" i="36"/>
  <c r="K271" i="36"/>
  <c r="J271" i="36"/>
  <c r="P270" i="36"/>
  <c r="O270" i="36"/>
  <c r="L270" i="36"/>
  <c r="K270" i="36"/>
  <c r="J270" i="36"/>
  <c r="Q269" i="36"/>
  <c r="P269" i="36"/>
  <c r="O269" i="36"/>
  <c r="L269" i="36"/>
  <c r="K269" i="36"/>
  <c r="J269" i="36"/>
  <c r="Q268" i="36"/>
  <c r="N268" i="36" s="1"/>
  <c r="P268" i="36"/>
  <c r="O268" i="36"/>
  <c r="L268" i="36"/>
  <c r="K268" i="36"/>
  <c r="J268" i="36"/>
  <c r="P267" i="36"/>
  <c r="O267" i="36"/>
  <c r="L267" i="36"/>
  <c r="K267" i="36"/>
  <c r="J267" i="36"/>
  <c r="Q266" i="36"/>
  <c r="P266" i="36"/>
  <c r="O266" i="36"/>
  <c r="L266" i="36"/>
  <c r="K266" i="36"/>
  <c r="J266" i="36"/>
  <c r="Q265" i="36"/>
  <c r="N265" i="36" s="1"/>
  <c r="P265" i="36"/>
  <c r="O265" i="36"/>
  <c r="L265" i="36"/>
  <c r="K265" i="36"/>
  <c r="J265" i="36"/>
  <c r="P264" i="36"/>
  <c r="O264" i="36"/>
  <c r="L264" i="36"/>
  <c r="K264" i="36"/>
  <c r="J264" i="36"/>
  <c r="Q263" i="36"/>
  <c r="P263" i="36"/>
  <c r="O263" i="36"/>
  <c r="L263" i="36"/>
  <c r="K263" i="36"/>
  <c r="J263" i="36"/>
  <c r="Q262" i="36"/>
  <c r="N262" i="36" s="1"/>
  <c r="P262" i="36"/>
  <c r="O262" i="36"/>
  <c r="L262" i="36"/>
  <c r="K262" i="36"/>
  <c r="J262" i="36"/>
  <c r="P261" i="36"/>
  <c r="O261" i="36"/>
  <c r="L261" i="36"/>
  <c r="K261" i="36"/>
  <c r="J261" i="36"/>
  <c r="P260" i="36"/>
  <c r="O260" i="36"/>
  <c r="L260" i="36"/>
  <c r="K260" i="36"/>
  <c r="J260" i="36"/>
  <c r="Q259" i="36"/>
  <c r="N259" i="36" s="1"/>
  <c r="P259" i="36"/>
  <c r="O259" i="36"/>
  <c r="L259" i="36"/>
  <c r="K259" i="36"/>
  <c r="J259" i="36"/>
  <c r="P258" i="36"/>
  <c r="O258" i="36"/>
  <c r="L258" i="36"/>
  <c r="K258" i="36"/>
  <c r="J258" i="36"/>
  <c r="Q257" i="36"/>
  <c r="P257" i="36"/>
  <c r="O257" i="36"/>
  <c r="L257" i="36"/>
  <c r="K257" i="36"/>
  <c r="J257" i="36"/>
  <c r="Q256" i="36"/>
  <c r="N256" i="36" s="1"/>
  <c r="P256" i="36"/>
  <c r="O256" i="36"/>
  <c r="L256" i="36"/>
  <c r="K256" i="36"/>
  <c r="J256" i="36"/>
  <c r="P255" i="36"/>
  <c r="O255" i="36"/>
  <c r="L255" i="36"/>
  <c r="K255" i="36"/>
  <c r="J255" i="36"/>
  <c r="Q254" i="36"/>
  <c r="P254" i="36"/>
  <c r="O254" i="36"/>
  <c r="L254" i="36"/>
  <c r="K254" i="36"/>
  <c r="J254" i="36"/>
  <c r="Q253" i="36"/>
  <c r="N253" i="36" s="1"/>
  <c r="P253" i="36"/>
  <c r="O253" i="36"/>
  <c r="L253" i="36"/>
  <c r="K253" i="36"/>
  <c r="J253" i="36"/>
  <c r="P252" i="36"/>
  <c r="O252" i="36"/>
  <c r="L252" i="36"/>
  <c r="K252" i="36"/>
  <c r="J252" i="36"/>
  <c r="P251" i="36"/>
  <c r="O251" i="36"/>
  <c r="L251" i="36"/>
  <c r="K251" i="36"/>
  <c r="J251" i="36"/>
  <c r="Q250" i="36"/>
  <c r="N250" i="36" s="1"/>
  <c r="P250" i="36"/>
  <c r="O250" i="36"/>
  <c r="L250" i="36"/>
  <c r="K250" i="36"/>
  <c r="J250" i="36"/>
  <c r="P249" i="36"/>
  <c r="O249" i="36"/>
  <c r="L249" i="36"/>
  <c r="K249" i="36"/>
  <c r="J249" i="36"/>
  <c r="Q248" i="36"/>
  <c r="P248" i="36"/>
  <c r="O248" i="36"/>
  <c r="L248" i="36"/>
  <c r="K248" i="36"/>
  <c r="J248" i="36"/>
  <c r="Q247" i="36"/>
  <c r="N247" i="36" s="1"/>
  <c r="P247" i="36"/>
  <c r="O247" i="36"/>
  <c r="L247" i="36"/>
  <c r="K247" i="36"/>
  <c r="J247" i="36"/>
  <c r="P246" i="36"/>
  <c r="O246" i="36"/>
  <c r="L246" i="36"/>
  <c r="K246" i="36"/>
  <c r="J246" i="36"/>
  <c r="P245" i="36"/>
  <c r="O245" i="36"/>
  <c r="L245" i="36"/>
  <c r="K245" i="36"/>
  <c r="J245" i="36"/>
  <c r="Q244" i="36"/>
  <c r="N244" i="36" s="1"/>
  <c r="P244" i="36"/>
  <c r="O244" i="36"/>
  <c r="M244" i="36" s="1"/>
  <c r="L244" i="36"/>
  <c r="K244" i="36"/>
  <c r="J244" i="36"/>
  <c r="Q243" i="36"/>
  <c r="P243" i="36"/>
  <c r="O243" i="36"/>
  <c r="L243" i="36"/>
  <c r="K243" i="36"/>
  <c r="J243" i="36"/>
  <c r="P242" i="36"/>
  <c r="O242" i="36"/>
  <c r="L242" i="36"/>
  <c r="K242" i="36"/>
  <c r="J242" i="36"/>
  <c r="Q241" i="36"/>
  <c r="N241" i="36" s="1"/>
  <c r="P241" i="36"/>
  <c r="O241" i="36"/>
  <c r="M241" i="36" s="1"/>
  <c r="L241" i="36"/>
  <c r="K241" i="36"/>
  <c r="J241" i="36"/>
  <c r="Q240" i="36"/>
  <c r="P240" i="36"/>
  <c r="O240" i="36"/>
  <c r="L240" i="36"/>
  <c r="K240" i="36"/>
  <c r="J240" i="36"/>
  <c r="P239" i="36"/>
  <c r="O239" i="36"/>
  <c r="L239" i="36"/>
  <c r="K239" i="36"/>
  <c r="J239" i="36"/>
  <c r="Q238" i="36"/>
  <c r="N238" i="36" s="1"/>
  <c r="P238" i="36"/>
  <c r="O238" i="36"/>
  <c r="L238" i="36"/>
  <c r="K238" i="36"/>
  <c r="J238" i="36"/>
  <c r="Q237" i="36"/>
  <c r="P237" i="36"/>
  <c r="O237" i="36"/>
  <c r="L237" i="36"/>
  <c r="K237" i="36"/>
  <c r="J237" i="36"/>
  <c r="P236" i="36"/>
  <c r="O236" i="36"/>
  <c r="L236" i="36"/>
  <c r="K236" i="36"/>
  <c r="J236" i="36"/>
  <c r="Q235" i="36"/>
  <c r="N235" i="36" s="1"/>
  <c r="P235" i="36"/>
  <c r="O235" i="36"/>
  <c r="L235" i="36"/>
  <c r="K235" i="36"/>
  <c r="J235" i="36"/>
  <c r="Q234" i="36"/>
  <c r="P234" i="36"/>
  <c r="O234" i="36"/>
  <c r="L234" i="36"/>
  <c r="K234" i="36"/>
  <c r="J234" i="36"/>
  <c r="Q233" i="36"/>
  <c r="P233" i="36"/>
  <c r="O233" i="36"/>
  <c r="L233" i="36"/>
  <c r="K233" i="36"/>
  <c r="J233" i="36"/>
  <c r="Q232" i="36"/>
  <c r="N232" i="36" s="1"/>
  <c r="P232" i="36"/>
  <c r="O232" i="36"/>
  <c r="L232" i="36"/>
  <c r="K232" i="36"/>
  <c r="J232" i="36"/>
  <c r="P231" i="36"/>
  <c r="O231" i="36"/>
  <c r="L231" i="36"/>
  <c r="K231" i="36"/>
  <c r="J231" i="36"/>
  <c r="Q230" i="36"/>
  <c r="P230" i="36"/>
  <c r="O230" i="36"/>
  <c r="L230" i="36"/>
  <c r="K230" i="36"/>
  <c r="J230" i="36"/>
  <c r="Q229" i="36"/>
  <c r="N229" i="36" s="1"/>
  <c r="P229" i="36"/>
  <c r="O229" i="36"/>
  <c r="L229" i="36"/>
  <c r="K229" i="36"/>
  <c r="J229" i="36"/>
  <c r="Q228" i="36"/>
  <c r="P228" i="36"/>
  <c r="O228" i="36"/>
  <c r="L228" i="36"/>
  <c r="K228" i="36"/>
  <c r="J228" i="36"/>
  <c r="P227" i="36"/>
  <c r="O227" i="36"/>
  <c r="L227" i="36"/>
  <c r="K227" i="36"/>
  <c r="J227" i="36"/>
  <c r="Q226" i="36"/>
  <c r="N226" i="36" s="1"/>
  <c r="P226" i="36"/>
  <c r="O226" i="36"/>
  <c r="L226" i="36"/>
  <c r="K226" i="36"/>
  <c r="J226" i="36"/>
  <c r="Q225" i="36"/>
  <c r="P225" i="36"/>
  <c r="O225" i="36"/>
  <c r="L225" i="36"/>
  <c r="K225" i="36"/>
  <c r="J225" i="36"/>
  <c r="P224" i="36"/>
  <c r="O224" i="36"/>
  <c r="L224" i="36"/>
  <c r="K224" i="36"/>
  <c r="J224" i="36"/>
  <c r="Q223" i="36"/>
  <c r="N223" i="36" s="1"/>
  <c r="P223" i="36"/>
  <c r="O223" i="36"/>
  <c r="L223" i="36"/>
  <c r="K223" i="36"/>
  <c r="J223" i="36"/>
  <c r="Q222" i="36"/>
  <c r="P222" i="36"/>
  <c r="O222" i="36"/>
  <c r="L222" i="36"/>
  <c r="K222" i="36"/>
  <c r="J222" i="36"/>
  <c r="P221" i="36"/>
  <c r="O221" i="36"/>
  <c r="L221" i="36"/>
  <c r="K221" i="36"/>
  <c r="J221" i="36"/>
  <c r="Q220" i="36"/>
  <c r="N220" i="36" s="1"/>
  <c r="P220" i="36"/>
  <c r="O220" i="36"/>
  <c r="L220" i="36"/>
  <c r="K220" i="36"/>
  <c r="J220" i="36"/>
  <c r="Q219" i="36"/>
  <c r="P219" i="36"/>
  <c r="O219" i="36"/>
  <c r="L219" i="36"/>
  <c r="K219" i="36"/>
  <c r="J219" i="36"/>
  <c r="P218" i="36"/>
  <c r="O218" i="36"/>
  <c r="L218" i="36"/>
  <c r="K218" i="36"/>
  <c r="J218" i="36"/>
  <c r="Q217" i="36"/>
  <c r="N217" i="36" s="1"/>
  <c r="P217" i="36"/>
  <c r="O217" i="36"/>
  <c r="L217" i="36"/>
  <c r="K217" i="36"/>
  <c r="J217" i="36"/>
  <c r="Q216" i="36"/>
  <c r="P216" i="36"/>
  <c r="O216" i="36"/>
  <c r="L216" i="36"/>
  <c r="K216" i="36"/>
  <c r="J216" i="36"/>
  <c r="P215" i="36"/>
  <c r="O215" i="36"/>
  <c r="L215" i="36"/>
  <c r="K215" i="36"/>
  <c r="Q215" i="36" s="1"/>
  <c r="J215" i="36"/>
  <c r="Q214" i="36"/>
  <c r="N214" i="36" s="1"/>
  <c r="P214" i="36"/>
  <c r="O214" i="36"/>
  <c r="L214" i="36"/>
  <c r="K214" i="36"/>
  <c r="J214" i="36"/>
  <c r="P213" i="36"/>
  <c r="O213" i="36"/>
  <c r="L213" i="36"/>
  <c r="K213" i="36"/>
  <c r="J213" i="36"/>
  <c r="P212" i="36"/>
  <c r="O212" i="36"/>
  <c r="L212" i="36"/>
  <c r="K212" i="36"/>
  <c r="Q212" i="36" s="1"/>
  <c r="J212" i="36"/>
  <c r="Q211" i="36"/>
  <c r="N211" i="36" s="1"/>
  <c r="P211" i="36"/>
  <c r="O211" i="36"/>
  <c r="L211" i="36"/>
  <c r="K211" i="36"/>
  <c r="J211" i="36"/>
  <c r="Q210" i="36"/>
  <c r="P210" i="36"/>
  <c r="O210" i="36"/>
  <c r="L210" i="36"/>
  <c r="K210" i="36"/>
  <c r="J210" i="36"/>
  <c r="P209" i="36"/>
  <c r="O209" i="36"/>
  <c r="L209" i="36"/>
  <c r="K209" i="36"/>
  <c r="J209" i="36"/>
  <c r="Q208" i="36"/>
  <c r="N208" i="36" s="1"/>
  <c r="P208" i="36"/>
  <c r="O208" i="36"/>
  <c r="L208" i="36"/>
  <c r="K208" i="36"/>
  <c r="J208" i="36"/>
  <c r="Q207" i="36"/>
  <c r="P207" i="36"/>
  <c r="O207" i="36"/>
  <c r="L207" i="36"/>
  <c r="K207" i="36"/>
  <c r="J207" i="36"/>
  <c r="P206" i="36"/>
  <c r="O206" i="36"/>
  <c r="L206" i="36"/>
  <c r="K206" i="36"/>
  <c r="J206" i="36"/>
  <c r="Q205" i="36"/>
  <c r="P205" i="36"/>
  <c r="O205" i="36"/>
  <c r="L205" i="36"/>
  <c r="K205" i="36"/>
  <c r="J205" i="36"/>
  <c r="Q204" i="36"/>
  <c r="P204" i="36"/>
  <c r="O204" i="36"/>
  <c r="L204" i="36"/>
  <c r="K204" i="36"/>
  <c r="J204" i="36"/>
  <c r="P203" i="36"/>
  <c r="O203" i="36"/>
  <c r="L203" i="36"/>
  <c r="K203" i="36"/>
  <c r="J203" i="36"/>
  <c r="Q202" i="36"/>
  <c r="P202" i="36"/>
  <c r="O202" i="36"/>
  <c r="L202" i="36"/>
  <c r="K202" i="36"/>
  <c r="J202" i="36"/>
  <c r="Q201" i="36"/>
  <c r="P201" i="36"/>
  <c r="O201" i="36"/>
  <c r="L201" i="36"/>
  <c r="K201" i="36"/>
  <c r="J201" i="36"/>
  <c r="P200" i="36"/>
  <c r="O200" i="36"/>
  <c r="L200" i="36"/>
  <c r="K200" i="36"/>
  <c r="J200" i="36"/>
  <c r="Q199" i="36"/>
  <c r="N199" i="36" s="1"/>
  <c r="P199" i="36"/>
  <c r="O199" i="36"/>
  <c r="L199" i="36"/>
  <c r="K199" i="36"/>
  <c r="J199" i="36"/>
  <c r="Q198" i="36"/>
  <c r="P198" i="36"/>
  <c r="O198" i="36"/>
  <c r="L198" i="36"/>
  <c r="K198" i="36"/>
  <c r="J198" i="36"/>
  <c r="P197" i="36"/>
  <c r="O197" i="36"/>
  <c r="L197" i="36"/>
  <c r="K197" i="36"/>
  <c r="Q197" i="36" s="1"/>
  <c r="J197" i="36"/>
  <c r="P196" i="36"/>
  <c r="O196" i="36"/>
  <c r="L196" i="36"/>
  <c r="K196" i="36"/>
  <c r="Q196" i="36" s="1"/>
  <c r="J196" i="36"/>
  <c r="P195" i="36"/>
  <c r="O195" i="36"/>
  <c r="L195" i="36"/>
  <c r="K195" i="36"/>
  <c r="J195" i="36"/>
  <c r="P194" i="36"/>
  <c r="O194" i="36"/>
  <c r="L194" i="36"/>
  <c r="K194" i="36"/>
  <c r="Q194" i="36" s="1"/>
  <c r="J194" i="36"/>
  <c r="P193" i="36"/>
  <c r="O193" i="36"/>
  <c r="L193" i="36"/>
  <c r="K193" i="36"/>
  <c r="Q193" i="36" s="1"/>
  <c r="J193" i="36"/>
  <c r="Q192" i="36"/>
  <c r="P192" i="36"/>
  <c r="O192" i="36"/>
  <c r="L192" i="36"/>
  <c r="K192" i="36"/>
  <c r="J192" i="36"/>
  <c r="P191" i="36"/>
  <c r="O191" i="36"/>
  <c r="L191" i="36"/>
  <c r="K191" i="36"/>
  <c r="Q191" i="36" s="1"/>
  <c r="J191" i="36"/>
  <c r="P190" i="36"/>
  <c r="O190" i="36"/>
  <c r="L190" i="36"/>
  <c r="K190" i="36"/>
  <c r="Q190" i="36" s="1"/>
  <c r="J190" i="36"/>
  <c r="Q189" i="36"/>
  <c r="P189" i="36"/>
  <c r="O189" i="36"/>
  <c r="L189" i="36"/>
  <c r="K189" i="36"/>
  <c r="J189" i="36"/>
  <c r="P188" i="36"/>
  <c r="O188" i="36"/>
  <c r="L188" i="36"/>
  <c r="K188" i="36"/>
  <c r="J188" i="36"/>
  <c r="Q187" i="36"/>
  <c r="P187" i="36"/>
  <c r="O187" i="36"/>
  <c r="L187" i="36"/>
  <c r="K187" i="36"/>
  <c r="J187" i="36"/>
  <c r="Q186" i="36"/>
  <c r="P186" i="36"/>
  <c r="O186" i="36"/>
  <c r="L186" i="36"/>
  <c r="K186" i="36"/>
  <c r="J186" i="36"/>
  <c r="P185" i="36"/>
  <c r="O185" i="36"/>
  <c r="L185" i="36"/>
  <c r="K185" i="36"/>
  <c r="J185" i="36"/>
  <c r="Q184" i="36"/>
  <c r="P184" i="36"/>
  <c r="O184" i="36"/>
  <c r="L184" i="36"/>
  <c r="K184" i="36"/>
  <c r="J184" i="36"/>
  <c r="Q183" i="36"/>
  <c r="P183" i="36"/>
  <c r="O183" i="36"/>
  <c r="L183" i="36"/>
  <c r="K183" i="36"/>
  <c r="J183" i="36"/>
  <c r="P182" i="36"/>
  <c r="O182" i="36"/>
  <c r="L182" i="36"/>
  <c r="K182" i="36"/>
  <c r="J182" i="36"/>
  <c r="Q181" i="36"/>
  <c r="N181" i="36" s="1"/>
  <c r="P181" i="36"/>
  <c r="O181" i="36"/>
  <c r="L181" i="36"/>
  <c r="K181" i="36"/>
  <c r="J181" i="36"/>
  <c r="Q180" i="36"/>
  <c r="P180" i="36"/>
  <c r="O180" i="36"/>
  <c r="L180" i="36"/>
  <c r="K180" i="36"/>
  <c r="J180" i="36"/>
  <c r="P179" i="36"/>
  <c r="O179" i="36"/>
  <c r="L179" i="36"/>
  <c r="K179" i="36"/>
  <c r="Q179" i="36" s="1"/>
  <c r="J179" i="36"/>
  <c r="P178" i="36"/>
  <c r="O178" i="36"/>
  <c r="L178" i="36"/>
  <c r="K178" i="36"/>
  <c r="Q178" i="36" s="1"/>
  <c r="J178" i="36"/>
  <c r="P177" i="36"/>
  <c r="O177" i="36"/>
  <c r="L177" i="36"/>
  <c r="K177" i="36"/>
  <c r="J177" i="36"/>
  <c r="P176" i="36"/>
  <c r="O176" i="36"/>
  <c r="L176" i="36"/>
  <c r="K176" i="36"/>
  <c r="Q176" i="36" s="1"/>
  <c r="J176" i="36"/>
  <c r="P175" i="36"/>
  <c r="O175" i="36"/>
  <c r="L175" i="36"/>
  <c r="K175" i="36"/>
  <c r="Q175" i="36" s="1"/>
  <c r="J175" i="36"/>
  <c r="Q174" i="36"/>
  <c r="P174" i="36"/>
  <c r="O174" i="36"/>
  <c r="L174" i="36"/>
  <c r="K174" i="36"/>
  <c r="J174" i="36"/>
  <c r="Q173" i="36"/>
  <c r="N173" i="36" s="1"/>
  <c r="P173" i="36"/>
  <c r="O173" i="36"/>
  <c r="L173" i="36"/>
  <c r="K173" i="36"/>
  <c r="J173" i="36"/>
  <c r="P172" i="36"/>
  <c r="O172" i="36"/>
  <c r="L172" i="36"/>
  <c r="K172" i="36"/>
  <c r="Q172" i="36" s="1"/>
  <c r="J172" i="36"/>
  <c r="Q171" i="36"/>
  <c r="P171" i="36"/>
  <c r="O171" i="36"/>
  <c r="L171" i="36"/>
  <c r="K171" i="36"/>
  <c r="J171" i="36"/>
  <c r="Q170" i="36"/>
  <c r="N170" i="36" s="1"/>
  <c r="P170" i="36"/>
  <c r="O170" i="36"/>
  <c r="L170" i="36"/>
  <c r="K170" i="36"/>
  <c r="J170" i="36"/>
  <c r="P169" i="36"/>
  <c r="O169" i="36"/>
  <c r="L169" i="36"/>
  <c r="K169" i="36"/>
  <c r="Q169" i="36" s="1"/>
  <c r="J169" i="36"/>
  <c r="Q168" i="36"/>
  <c r="P168" i="36"/>
  <c r="O168" i="36"/>
  <c r="L168" i="36"/>
  <c r="K168" i="36"/>
  <c r="J168" i="36"/>
  <c r="Q167" i="36"/>
  <c r="N167" i="36" s="1"/>
  <c r="P167" i="36"/>
  <c r="O167" i="36"/>
  <c r="L167" i="36"/>
  <c r="K167" i="36"/>
  <c r="J167" i="36"/>
  <c r="P166" i="36"/>
  <c r="O166" i="36"/>
  <c r="M166" i="36" s="1"/>
  <c r="L166" i="36"/>
  <c r="K166" i="36"/>
  <c r="Q166" i="36" s="1"/>
  <c r="J166" i="36"/>
  <c r="Q165" i="36"/>
  <c r="P165" i="36"/>
  <c r="O165" i="36"/>
  <c r="L165" i="36"/>
  <c r="K165" i="36"/>
  <c r="J165" i="36"/>
  <c r="Q164" i="36"/>
  <c r="N164" i="36" s="1"/>
  <c r="P164" i="36"/>
  <c r="O164" i="36"/>
  <c r="M164" i="36" s="1"/>
  <c r="L164" i="36"/>
  <c r="K164" i="36"/>
  <c r="J164" i="36"/>
  <c r="P163" i="36"/>
  <c r="O163" i="36"/>
  <c r="L163" i="36"/>
  <c r="K163" i="36"/>
  <c r="Q163" i="36" s="1"/>
  <c r="J163" i="36"/>
  <c r="Q162" i="36"/>
  <c r="P162" i="36"/>
  <c r="O162" i="36"/>
  <c r="L162" i="36"/>
  <c r="K162" i="36"/>
  <c r="J162" i="36"/>
  <c r="Q161" i="36"/>
  <c r="N161" i="36" s="1"/>
  <c r="P161" i="36"/>
  <c r="O161" i="36"/>
  <c r="L161" i="36"/>
  <c r="K161" i="36"/>
  <c r="J161" i="36"/>
  <c r="P160" i="36"/>
  <c r="O160" i="36"/>
  <c r="L160" i="36"/>
  <c r="K160" i="36"/>
  <c r="Q160" i="36" s="1"/>
  <c r="J160" i="36"/>
  <c r="Q159" i="36"/>
  <c r="P159" i="36"/>
  <c r="O159" i="36"/>
  <c r="L159" i="36"/>
  <c r="K159" i="36"/>
  <c r="J159" i="36"/>
  <c r="Q158" i="36"/>
  <c r="N158" i="36" s="1"/>
  <c r="P158" i="36"/>
  <c r="O158" i="36"/>
  <c r="L158" i="36"/>
  <c r="K158" i="36"/>
  <c r="J158" i="36"/>
  <c r="P157" i="36"/>
  <c r="O157" i="36"/>
  <c r="L157" i="36"/>
  <c r="K157" i="36"/>
  <c r="Q157" i="36" s="1"/>
  <c r="J157" i="36"/>
  <c r="Q156" i="36"/>
  <c r="P156" i="36"/>
  <c r="O156" i="36"/>
  <c r="L156" i="36"/>
  <c r="K156" i="36"/>
  <c r="J156" i="36"/>
  <c r="Q155" i="36"/>
  <c r="N155" i="36" s="1"/>
  <c r="P155" i="36"/>
  <c r="O155" i="36"/>
  <c r="L155" i="36"/>
  <c r="K155" i="36"/>
  <c r="J155" i="36"/>
  <c r="P154" i="36"/>
  <c r="O154" i="36"/>
  <c r="L154" i="36"/>
  <c r="K154" i="36"/>
  <c r="Q154" i="36" s="1"/>
  <c r="J154" i="36"/>
  <c r="Q153" i="36"/>
  <c r="P153" i="36"/>
  <c r="O153" i="36"/>
  <c r="L153" i="36"/>
  <c r="K153" i="36"/>
  <c r="J153" i="36"/>
  <c r="Q152" i="36"/>
  <c r="N152" i="36" s="1"/>
  <c r="P152" i="36"/>
  <c r="O152" i="36"/>
  <c r="L152" i="36"/>
  <c r="K152" i="36"/>
  <c r="J152" i="36"/>
  <c r="P151" i="36"/>
  <c r="O151" i="36"/>
  <c r="L151" i="36"/>
  <c r="K151" i="36"/>
  <c r="Q151" i="36" s="1"/>
  <c r="J151" i="36"/>
  <c r="Q150" i="36"/>
  <c r="P150" i="36"/>
  <c r="O150" i="36"/>
  <c r="L150" i="36"/>
  <c r="K150" i="36"/>
  <c r="J150" i="36"/>
  <c r="Q149" i="36"/>
  <c r="N149" i="36" s="1"/>
  <c r="P149" i="36"/>
  <c r="O149" i="36"/>
  <c r="L149" i="36"/>
  <c r="K149" i="36"/>
  <c r="J149" i="36"/>
  <c r="P148" i="36"/>
  <c r="O148" i="36"/>
  <c r="L148" i="36"/>
  <c r="K148" i="36"/>
  <c r="Q148" i="36" s="1"/>
  <c r="J148" i="36"/>
  <c r="Q147" i="36"/>
  <c r="P147" i="36"/>
  <c r="O147" i="36"/>
  <c r="M147" i="36" s="1"/>
  <c r="L147" i="36"/>
  <c r="K147" i="36"/>
  <c r="J147" i="36"/>
  <c r="Q146" i="36"/>
  <c r="N146" i="36" s="1"/>
  <c r="P146" i="36"/>
  <c r="O146" i="36"/>
  <c r="L146" i="36"/>
  <c r="K146" i="36"/>
  <c r="J146" i="36"/>
  <c r="P145" i="36"/>
  <c r="O145" i="36"/>
  <c r="L145" i="36"/>
  <c r="K145" i="36"/>
  <c r="Q145" i="36" s="1"/>
  <c r="J145" i="36"/>
  <c r="Q144" i="36"/>
  <c r="P144" i="36"/>
  <c r="O144" i="36"/>
  <c r="L144" i="36"/>
  <c r="K144" i="36"/>
  <c r="J144" i="36"/>
  <c r="Q143" i="36"/>
  <c r="N143" i="36" s="1"/>
  <c r="P143" i="36"/>
  <c r="O143" i="36"/>
  <c r="L143" i="36"/>
  <c r="K143" i="36"/>
  <c r="J143" i="36"/>
  <c r="P142" i="36"/>
  <c r="O142" i="36"/>
  <c r="L142" i="36"/>
  <c r="K142" i="36"/>
  <c r="Q142" i="36" s="1"/>
  <c r="J142" i="36"/>
  <c r="Q141" i="36"/>
  <c r="P141" i="36"/>
  <c r="O141" i="36"/>
  <c r="L141" i="36"/>
  <c r="K141" i="36"/>
  <c r="J141" i="36"/>
  <c r="Q140" i="36"/>
  <c r="N140" i="36" s="1"/>
  <c r="P140" i="36"/>
  <c r="O140" i="36"/>
  <c r="M140" i="36" s="1"/>
  <c r="L140" i="36"/>
  <c r="K140" i="36"/>
  <c r="J140" i="36"/>
  <c r="P139" i="36"/>
  <c r="O139" i="36"/>
  <c r="L139" i="36"/>
  <c r="K139" i="36"/>
  <c r="Q139" i="36" s="1"/>
  <c r="J139" i="36"/>
  <c r="Q138" i="36"/>
  <c r="P138" i="36"/>
  <c r="O138" i="36"/>
  <c r="L138" i="36"/>
  <c r="K138" i="36"/>
  <c r="J138" i="36"/>
  <c r="Q137" i="36"/>
  <c r="N137" i="36" s="1"/>
  <c r="P137" i="36"/>
  <c r="O137" i="36"/>
  <c r="L137" i="36"/>
  <c r="K137" i="36"/>
  <c r="J137" i="36"/>
  <c r="P136" i="36"/>
  <c r="O136" i="36"/>
  <c r="M136" i="36" s="1"/>
  <c r="L136" i="36"/>
  <c r="K136" i="36"/>
  <c r="Q136" i="36" s="1"/>
  <c r="J136" i="36"/>
  <c r="Q135" i="36"/>
  <c r="P135" i="36"/>
  <c r="O135" i="36"/>
  <c r="L135" i="36"/>
  <c r="K135" i="36"/>
  <c r="J135" i="36"/>
  <c r="Q134" i="36"/>
  <c r="N134" i="36" s="1"/>
  <c r="P134" i="36"/>
  <c r="O134" i="36"/>
  <c r="L134" i="36"/>
  <c r="K134" i="36"/>
  <c r="J134" i="36"/>
  <c r="P133" i="36"/>
  <c r="O133" i="36"/>
  <c r="L133" i="36"/>
  <c r="K133" i="36"/>
  <c r="Q133" i="36" s="1"/>
  <c r="J133" i="36"/>
  <c r="Q132" i="36"/>
  <c r="P132" i="36"/>
  <c r="O132" i="36"/>
  <c r="L132" i="36"/>
  <c r="K132" i="36"/>
  <c r="J132" i="36"/>
  <c r="Q131" i="36"/>
  <c r="N131" i="36" s="1"/>
  <c r="P131" i="36"/>
  <c r="O131" i="36"/>
  <c r="L131" i="36"/>
  <c r="K131" i="36"/>
  <c r="J131" i="36"/>
  <c r="P130" i="36"/>
  <c r="O130" i="36"/>
  <c r="L130" i="36"/>
  <c r="K130" i="36"/>
  <c r="Q130" i="36" s="1"/>
  <c r="J130" i="36"/>
  <c r="Q129" i="36"/>
  <c r="P129" i="36"/>
  <c r="O129" i="36"/>
  <c r="L129" i="36"/>
  <c r="K129" i="36"/>
  <c r="J129" i="36"/>
  <c r="Q128" i="36"/>
  <c r="N128" i="36" s="1"/>
  <c r="P128" i="36"/>
  <c r="O128" i="36"/>
  <c r="L128" i="36"/>
  <c r="K128" i="36"/>
  <c r="J128" i="36"/>
  <c r="P127" i="36"/>
  <c r="O127" i="36"/>
  <c r="L127" i="36"/>
  <c r="K127" i="36"/>
  <c r="Q127" i="36" s="1"/>
  <c r="J127" i="36"/>
  <c r="Q126" i="36"/>
  <c r="P126" i="36"/>
  <c r="O126" i="36"/>
  <c r="L126" i="36"/>
  <c r="K126" i="36"/>
  <c r="J126" i="36"/>
  <c r="Q125" i="36"/>
  <c r="N125" i="36" s="1"/>
  <c r="P125" i="36"/>
  <c r="O125" i="36"/>
  <c r="L125" i="36"/>
  <c r="K125" i="36"/>
  <c r="J125" i="36"/>
  <c r="P124" i="36"/>
  <c r="O124" i="36"/>
  <c r="L124" i="36"/>
  <c r="K124" i="36"/>
  <c r="Q124" i="36" s="1"/>
  <c r="J124" i="36"/>
  <c r="Q123" i="36"/>
  <c r="P123" i="36"/>
  <c r="O123" i="36"/>
  <c r="L123" i="36"/>
  <c r="K123" i="36"/>
  <c r="J123" i="36"/>
  <c r="Q122" i="36"/>
  <c r="N122" i="36" s="1"/>
  <c r="P122" i="36"/>
  <c r="O122" i="36"/>
  <c r="L122" i="36"/>
  <c r="K122" i="36"/>
  <c r="J122" i="36"/>
  <c r="P121" i="36"/>
  <c r="O121" i="36"/>
  <c r="L121" i="36"/>
  <c r="K121" i="36"/>
  <c r="Q121" i="36" s="1"/>
  <c r="J121" i="36"/>
  <c r="Q120" i="36"/>
  <c r="P120" i="36"/>
  <c r="O120" i="36"/>
  <c r="L120" i="36"/>
  <c r="K120" i="36"/>
  <c r="J120" i="36"/>
  <c r="Q119" i="36"/>
  <c r="N119" i="36" s="1"/>
  <c r="P119" i="36"/>
  <c r="O119" i="36"/>
  <c r="L119" i="36"/>
  <c r="K119" i="36"/>
  <c r="J119" i="36"/>
  <c r="P118" i="36"/>
  <c r="O118" i="36"/>
  <c r="L118" i="36"/>
  <c r="K118" i="36"/>
  <c r="Q118" i="36" s="1"/>
  <c r="J118" i="36"/>
  <c r="Q117" i="36"/>
  <c r="P117" i="36"/>
  <c r="O117" i="36"/>
  <c r="L117" i="36"/>
  <c r="K117" i="36"/>
  <c r="J117" i="36"/>
  <c r="Q116" i="36"/>
  <c r="N116" i="36" s="1"/>
  <c r="P116" i="36"/>
  <c r="O116" i="36"/>
  <c r="L116" i="36"/>
  <c r="K116" i="36"/>
  <c r="J116" i="36"/>
  <c r="P115" i="36"/>
  <c r="M115" i="36" s="1"/>
  <c r="O115" i="36"/>
  <c r="L115" i="36"/>
  <c r="K115" i="36"/>
  <c r="Q115" i="36" s="1"/>
  <c r="J115" i="36"/>
  <c r="Q114" i="36"/>
  <c r="P114" i="36"/>
  <c r="O114" i="36"/>
  <c r="L114" i="36"/>
  <c r="K114" i="36"/>
  <c r="J114" i="36"/>
  <c r="Q113" i="36"/>
  <c r="P113" i="36"/>
  <c r="O113" i="36"/>
  <c r="L113" i="36"/>
  <c r="K113" i="36"/>
  <c r="J113" i="36"/>
  <c r="P112" i="36"/>
  <c r="O112" i="36"/>
  <c r="L112" i="36"/>
  <c r="K112" i="36"/>
  <c r="Q112" i="36" s="1"/>
  <c r="J112" i="36"/>
  <c r="Q111" i="36"/>
  <c r="P111" i="36"/>
  <c r="O111" i="36"/>
  <c r="L111" i="36"/>
  <c r="K111" i="36"/>
  <c r="J111" i="36"/>
  <c r="Q110" i="36"/>
  <c r="P110" i="36"/>
  <c r="O110" i="36"/>
  <c r="L110" i="36"/>
  <c r="K110" i="36"/>
  <c r="J110" i="36"/>
  <c r="P109" i="36"/>
  <c r="O109" i="36"/>
  <c r="L109" i="36"/>
  <c r="K109" i="36"/>
  <c r="Q109" i="36" s="1"/>
  <c r="J109" i="36"/>
  <c r="Q108" i="36"/>
  <c r="P108" i="36"/>
  <c r="O108" i="36"/>
  <c r="L108" i="36"/>
  <c r="K108" i="36"/>
  <c r="J108" i="36"/>
  <c r="Q107" i="36"/>
  <c r="P107" i="36"/>
  <c r="O107" i="36"/>
  <c r="L107" i="36"/>
  <c r="K107" i="36"/>
  <c r="J107" i="36"/>
  <c r="P106" i="36"/>
  <c r="O106" i="36"/>
  <c r="L106" i="36"/>
  <c r="K106" i="36"/>
  <c r="Q106" i="36" s="1"/>
  <c r="J106" i="36"/>
  <c r="Q105" i="36"/>
  <c r="P105" i="36"/>
  <c r="O105" i="36"/>
  <c r="L105" i="36"/>
  <c r="K105" i="36"/>
  <c r="N105" i="36" s="1"/>
  <c r="J105" i="36"/>
  <c r="Q104" i="36"/>
  <c r="P104" i="36"/>
  <c r="O104" i="36"/>
  <c r="L104" i="36"/>
  <c r="K104" i="36"/>
  <c r="J104" i="36"/>
  <c r="P103" i="36"/>
  <c r="O103" i="36"/>
  <c r="L103" i="36"/>
  <c r="K103" i="36"/>
  <c r="Q103" i="36" s="1"/>
  <c r="J103" i="36"/>
  <c r="Q102" i="36"/>
  <c r="P102" i="36"/>
  <c r="O102" i="36"/>
  <c r="L102" i="36"/>
  <c r="K102" i="36"/>
  <c r="J102" i="36"/>
  <c r="Q101" i="36"/>
  <c r="P101" i="36"/>
  <c r="O101" i="36"/>
  <c r="L101" i="36"/>
  <c r="K101" i="36"/>
  <c r="J101" i="36"/>
  <c r="P100" i="36"/>
  <c r="O100" i="36"/>
  <c r="L100" i="36"/>
  <c r="K100" i="36"/>
  <c r="Q100" i="36" s="1"/>
  <c r="J100" i="36"/>
  <c r="Q99" i="36"/>
  <c r="P99" i="36"/>
  <c r="O99" i="36"/>
  <c r="L99" i="36"/>
  <c r="K99" i="36"/>
  <c r="J99" i="36"/>
  <c r="Q98" i="36"/>
  <c r="P98" i="36"/>
  <c r="O98" i="36"/>
  <c r="L98" i="36"/>
  <c r="K98" i="36"/>
  <c r="J98" i="36"/>
  <c r="P97" i="36"/>
  <c r="O97" i="36"/>
  <c r="L97" i="36"/>
  <c r="K97" i="36"/>
  <c r="Q97" i="36" s="1"/>
  <c r="J97" i="36"/>
  <c r="Q96" i="36"/>
  <c r="P96" i="36"/>
  <c r="O96" i="36"/>
  <c r="L96" i="36"/>
  <c r="K96" i="36"/>
  <c r="J96" i="36"/>
  <c r="Q95" i="36"/>
  <c r="P95" i="36"/>
  <c r="O95" i="36"/>
  <c r="L95" i="36"/>
  <c r="K95" i="36"/>
  <c r="J95" i="36"/>
  <c r="P94" i="36"/>
  <c r="O94" i="36"/>
  <c r="L94" i="36"/>
  <c r="K94" i="36"/>
  <c r="Q94" i="36" s="1"/>
  <c r="J94" i="36"/>
  <c r="Q93" i="36"/>
  <c r="P93" i="36"/>
  <c r="O93" i="36"/>
  <c r="L93" i="36"/>
  <c r="K93" i="36"/>
  <c r="J93" i="36"/>
  <c r="Q92" i="36"/>
  <c r="P92" i="36"/>
  <c r="O92" i="36"/>
  <c r="L92" i="36"/>
  <c r="K92" i="36"/>
  <c r="J92" i="36"/>
  <c r="P91" i="36"/>
  <c r="O91" i="36"/>
  <c r="L91" i="36"/>
  <c r="K91" i="36"/>
  <c r="Q91" i="36" s="1"/>
  <c r="J91" i="36"/>
  <c r="Q90" i="36"/>
  <c r="P90" i="36"/>
  <c r="O90" i="36"/>
  <c r="L90" i="36"/>
  <c r="K90" i="36"/>
  <c r="J90" i="36"/>
  <c r="Q89" i="36"/>
  <c r="P89" i="36"/>
  <c r="O89" i="36"/>
  <c r="L89" i="36"/>
  <c r="K89" i="36"/>
  <c r="J89" i="36"/>
  <c r="P88" i="36"/>
  <c r="O88" i="36"/>
  <c r="L88" i="36"/>
  <c r="K88" i="36"/>
  <c r="Q88" i="36" s="1"/>
  <c r="J88" i="36"/>
  <c r="Q87" i="36"/>
  <c r="P87" i="36"/>
  <c r="O87" i="36"/>
  <c r="M87" i="36" s="1"/>
  <c r="L87" i="36"/>
  <c r="K87" i="36"/>
  <c r="J87" i="36"/>
  <c r="Q86" i="36"/>
  <c r="P86" i="36"/>
  <c r="O86" i="36"/>
  <c r="L86" i="36"/>
  <c r="K86" i="36"/>
  <c r="J86" i="36"/>
  <c r="P85" i="36"/>
  <c r="O85" i="36"/>
  <c r="L85" i="36"/>
  <c r="K85" i="36"/>
  <c r="Q85" i="36" s="1"/>
  <c r="J85" i="36"/>
  <c r="Q84" i="36"/>
  <c r="P84" i="36"/>
  <c r="O84" i="36"/>
  <c r="M84" i="36" s="1"/>
  <c r="L84" i="36"/>
  <c r="K84" i="36"/>
  <c r="J84" i="36"/>
  <c r="Q83" i="36"/>
  <c r="P83" i="36"/>
  <c r="O83" i="36"/>
  <c r="L83" i="36"/>
  <c r="K83" i="36"/>
  <c r="J83" i="36"/>
  <c r="P82" i="36"/>
  <c r="O82" i="36"/>
  <c r="L82" i="36"/>
  <c r="K82" i="36"/>
  <c r="Q82" i="36" s="1"/>
  <c r="J82" i="36"/>
  <c r="Q81" i="36"/>
  <c r="P81" i="36"/>
  <c r="O81" i="36"/>
  <c r="L81" i="36"/>
  <c r="K81" i="36"/>
  <c r="J81" i="36"/>
  <c r="Q80" i="36"/>
  <c r="P80" i="36"/>
  <c r="O80" i="36"/>
  <c r="L80" i="36"/>
  <c r="K80" i="36"/>
  <c r="J80" i="36"/>
  <c r="P79" i="36"/>
  <c r="O79" i="36"/>
  <c r="L79" i="36"/>
  <c r="K79" i="36"/>
  <c r="Q79" i="36" s="1"/>
  <c r="J79" i="36"/>
  <c r="Q78" i="36"/>
  <c r="P78" i="36"/>
  <c r="O78" i="36"/>
  <c r="L78" i="36"/>
  <c r="K78" i="36"/>
  <c r="N78" i="36" s="1"/>
  <c r="J78" i="36"/>
  <c r="Q77" i="36"/>
  <c r="P77" i="36"/>
  <c r="O77" i="36"/>
  <c r="L77" i="36"/>
  <c r="K77" i="36"/>
  <c r="J77" i="36"/>
  <c r="P76" i="36"/>
  <c r="O76" i="36"/>
  <c r="L76" i="36"/>
  <c r="K76" i="36"/>
  <c r="Q76" i="36" s="1"/>
  <c r="J76" i="36"/>
  <c r="Q75" i="36"/>
  <c r="P75" i="36"/>
  <c r="O75" i="36"/>
  <c r="L75" i="36"/>
  <c r="K75" i="36"/>
  <c r="J75" i="36"/>
  <c r="Q74" i="36"/>
  <c r="P74" i="36"/>
  <c r="O74" i="36"/>
  <c r="L74" i="36"/>
  <c r="K74" i="36"/>
  <c r="J74" i="36"/>
  <c r="P73" i="36"/>
  <c r="O73" i="36"/>
  <c r="L73" i="36"/>
  <c r="K73" i="36"/>
  <c r="Q73" i="36" s="1"/>
  <c r="J73" i="36"/>
  <c r="Q72" i="36"/>
  <c r="P72" i="36"/>
  <c r="O72" i="36"/>
  <c r="L72" i="36"/>
  <c r="K72" i="36"/>
  <c r="J72" i="36"/>
  <c r="Q71" i="36"/>
  <c r="P71" i="36"/>
  <c r="O71" i="36"/>
  <c r="L71" i="36"/>
  <c r="K71" i="36"/>
  <c r="J71" i="36"/>
  <c r="P70" i="36"/>
  <c r="O70" i="36"/>
  <c r="L70" i="36"/>
  <c r="K70" i="36"/>
  <c r="Q70" i="36" s="1"/>
  <c r="J70" i="36"/>
  <c r="Q69" i="36"/>
  <c r="P69" i="36"/>
  <c r="O69" i="36"/>
  <c r="L69" i="36"/>
  <c r="K69" i="36"/>
  <c r="J69" i="36"/>
  <c r="Q68" i="36"/>
  <c r="P68" i="36"/>
  <c r="O68" i="36"/>
  <c r="L68" i="36"/>
  <c r="K68" i="36"/>
  <c r="J68" i="36"/>
  <c r="P67" i="36"/>
  <c r="O67" i="36"/>
  <c r="L67" i="36"/>
  <c r="K67" i="36"/>
  <c r="Q67" i="36" s="1"/>
  <c r="J67" i="36"/>
  <c r="Q66" i="36"/>
  <c r="P66" i="36"/>
  <c r="O66" i="36"/>
  <c r="L66" i="36"/>
  <c r="K66" i="36"/>
  <c r="J66" i="36"/>
  <c r="Q65" i="36"/>
  <c r="P65" i="36"/>
  <c r="O65" i="36"/>
  <c r="L65" i="36"/>
  <c r="K65" i="36"/>
  <c r="J65" i="36"/>
  <c r="P64" i="36"/>
  <c r="O64" i="36"/>
  <c r="L64" i="36"/>
  <c r="K64" i="36"/>
  <c r="Q64" i="36" s="1"/>
  <c r="J64" i="36"/>
  <c r="Q63" i="36"/>
  <c r="P63" i="36"/>
  <c r="O63" i="36"/>
  <c r="L63" i="36"/>
  <c r="K63" i="36"/>
  <c r="J63" i="36"/>
  <c r="Q62" i="36"/>
  <c r="P62" i="36"/>
  <c r="O62" i="36"/>
  <c r="M62" i="36" s="1"/>
  <c r="L62" i="36"/>
  <c r="K62" i="36"/>
  <c r="J62" i="36"/>
  <c r="P61" i="36"/>
  <c r="O61" i="36"/>
  <c r="M61" i="36" s="1"/>
  <c r="L61" i="36"/>
  <c r="K61" i="36"/>
  <c r="Q61" i="36" s="1"/>
  <c r="J61" i="36"/>
  <c r="Q60" i="36"/>
  <c r="P60" i="36"/>
  <c r="M60" i="36" s="1"/>
  <c r="O60" i="36"/>
  <c r="L60" i="36"/>
  <c r="K60" i="36"/>
  <c r="J60" i="36"/>
  <c r="Q59" i="36"/>
  <c r="P59" i="36"/>
  <c r="O59" i="36"/>
  <c r="L59" i="36"/>
  <c r="K59" i="36"/>
  <c r="J59" i="36"/>
  <c r="P58" i="36"/>
  <c r="O58" i="36"/>
  <c r="L58" i="36"/>
  <c r="K58" i="36"/>
  <c r="Q58" i="36" s="1"/>
  <c r="J58" i="36"/>
  <c r="Q57" i="36"/>
  <c r="P57" i="36"/>
  <c r="O57" i="36"/>
  <c r="L57" i="36"/>
  <c r="K57" i="36"/>
  <c r="J57" i="36"/>
  <c r="Q56" i="36"/>
  <c r="P56" i="36"/>
  <c r="M56" i="36" s="1"/>
  <c r="O56" i="36"/>
  <c r="L56" i="36"/>
  <c r="K56" i="36"/>
  <c r="J56" i="36"/>
  <c r="P55" i="36"/>
  <c r="O55" i="36"/>
  <c r="M55" i="36" s="1"/>
  <c r="L55" i="36"/>
  <c r="K55" i="36"/>
  <c r="Q55" i="36" s="1"/>
  <c r="J55" i="36"/>
  <c r="Q54" i="36"/>
  <c r="P54" i="36"/>
  <c r="M54" i="36" s="1"/>
  <c r="O54" i="36"/>
  <c r="L54" i="36"/>
  <c r="K54" i="36"/>
  <c r="J54" i="36"/>
  <c r="Q53" i="36"/>
  <c r="P53" i="36"/>
  <c r="O53" i="36"/>
  <c r="L53" i="36"/>
  <c r="K53" i="36"/>
  <c r="J53" i="36"/>
  <c r="P52" i="36"/>
  <c r="O52" i="36"/>
  <c r="L52" i="36"/>
  <c r="K52" i="36"/>
  <c r="Q52" i="36" s="1"/>
  <c r="J52" i="36"/>
  <c r="Q51" i="36"/>
  <c r="P51" i="36"/>
  <c r="O51" i="36"/>
  <c r="M51" i="36" s="1"/>
  <c r="L51" i="36"/>
  <c r="K51" i="36"/>
  <c r="J51" i="36"/>
  <c r="Q50" i="36"/>
  <c r="P50" i="36"/>
  <c r="O50" i="36"/>
  <c r="L50" i="36"/>
  <c r="K50" i="36"/>
  <c r="J50" i="36"/>
  <c r="P49" i="36"/>
  <c r="O49" i="36"/>
  <c r="L49" i="36"/>
  <c r="K49" i="36"/>
  <c r="Q49" i="36" s="1"/>
  <c r="J49" i="36"/>
  <c r="Q48" i="36"/>
  <c r="P48" i="36"/>
  <c r="O48" i="36"/>
  <c r="M48" i="36" s="1"/>
  <c r="L48" i="36"/>
  <c r="K48" i="36"/>
  <c r="J48" i="36"/>
  <c r="Q47" i="36"/>
  <c r="P47" i="36"/>
  <c r="O47" i="36"/>
  <c r="L47" i="36"/>
  <c r="K47" i="36"/>
  <c r="J47" i="36"/>
  <c r="P46" i="36"/>
  <c r="O46" i="36"/>
  <c r="L46" i="36"/>
  <c r="K46" i="36"/>
  <c r="Q46" i="36" s="1"/>
  <c r="J46" i="36"/>
  <c r="Q45" i="36"/>
  <c r="P45" i="36"/>
  <c r="O45" i="36"/>
  <c r="L45" i="36"/>
  <c r="K45" i="36"/>
  <c r="J45" i="36"/>
  <c r="Q44" i="36"/>
  <c r="P44" i="36"/>
  <c r="O44" i="36"/>
  <c r="L44" i="36"/>
  <c r="K44" i="36"/>
  <c r="J44" i="36"/>
  <c r="P43" i="36"/>
  <c r="O43" i="36"/>
  <c r="L43" i="36"/>
  <c r="K43" i="36"/>
  <c r="Q43" i="36" s="1"/>
  <c r="J43" i="36"/>
  <c r="Q42" i="36"/>
  <c r="P42" i="36"/>
  <c r="O42" i="36"/>
  <c r="L42" i="36"/>
  <c r="K42" i="36"/>
  <c r="J42" i="36"/>
  <c r="Q41" i="36"/>
  <c r="P41" i="36"/>
  <c r="O41" i="36"/>
  <c r="L41" i="36"/>
  <c r="K41" i="36"/>
  <c r="J41" i="36"/>
  <c r="P40" i="36"/>
  <c r="O40" i="36"/>
  <c r="L40" i="36"/>
  <c r="K40" i="36"/>
  <c r="Q40" i="36" s="1"/>
  <c r="J40" i="36"/>
  <c r="Q39" i="36"/>
  <c r="P39" i="36"/>
  <c r="O39" i="36"/>
  <c r="L39" i="36"/>
  <c r="K39" i="36"/>
  <c r="J39" i="36"/>
  <c r="Q38" i="36"/>
  <c r="P38" i="36"/>
  <c r="O38" i="36"/>
  <c r="L38" i="36"/>
  <c r="K38" i="36"/>
  <c r="J38" i="36"/>
  <c r="P37" i="36"/>
  <c r="O37" i="36"/>
  <c r="L37" i="36"/>
  <c r="K37" i="36"/>
  <c r="Q37" i="36" s="1"/>
  <c r="J37" i="36"/>
  <c r="Q36" i="36"/>
  <c r="P36" i="36"/>
  <c r="O36" i="36"/>
  <c r="L36" i="36"/>
  <c r="K36" i="36"/>
  <c r="J36" i="36"/>
  <c r="Q35" i="36"/>
  <c r="P35" i="36"/>
  <c r="O35" i="36"/>
  <c r="L35" i="36"/>
  <c r="K35" i="36"/>
  <c r="J35" i="36"/>
  <c r="P34" i="36"/>
  <c r="O34" i="36"/>
  <c r="L34" i="36"/>
  <c r="K34" i="36"/>
  <c r="Q34" i="36" s="1"/>
  <c r="J34" i="36"/>
  <c r="Q33" i="36"/>
  <c r="P33" i="36"/>
  <c r="O33" i="36"/>
  <c r="L33" i="36"/>
  <c r="K33" i="36"/>
  <c r="J33" i="36"/>
  <c r="Q32" i="36"/>
  <c r="P32" i="36"/>
  <c r="O32" i="36"/>
  <c r="L32" i="36"/>
  <c r="K32" i="36"/>
  <c r="J32" i="36"/>
  <c r="P31" i="36"/>
  <c r="O31" i="36"/>
  <c r="L31" i="36"/>
  <c r="K31" i="36"/>
  <c r="Q31" i="36" s="1"/>
  <c r="J31" i="36"/>
  <c r="Q30" i="36"/>
  <c r="P30" i="36"/>
  <c r="O30" i="36"/>
  <c r="L30" i="36"/>
  <c r="K30" i="36"/>
  <c r="J30" i="36"/>
  <c r="Q29" i="36"/>
  <c r="P29" i="36"/>
  <c r="O29" i="36"/>
  <c r="L29" i="36"/>
  <c r="K29" i="36"/>
  <c r="J29" i="36"/>
  <c r="P28" i="36"/>
  <c r="O28" i="36"/>
  <c r="L28" i="36"/>
  <c r="K28" i="36"/>
  <c r="Q28" i="36" s="1"/>
  <c r="J28" i="36"/>
  <c r="Q27" i="36"/>
  <c r="P27" i="36"/>
  <c r="O27" i="36"/>
  <c r="L27" i="36"/>
  <c r="K27" i="36"/>
  <c r="J27" i="36"/>
  <c r="Q26" i="36"/>
  <c r="P26" i="36"/>
  <c r="O26" i="36"/>
  <c r="L26" i="36"/>
  <c r="K26" i="36"/>
  <c r="J26" i="36"/>
  <c r="P25" i="36"/>
  <c r="O25" i="36"/>
  <c r="L25" i="36"/>
  <c r="K25" i="36"/>
  <c r="Q25" i="36" s="1"/>
  <c r="J25" i="36"/>
  <c r="Q24" i="36"/>
  <c r="P24" i="36"/>
  <c r="O24" i="36"/>
  <c r="L24" i="36"/>
  <c r="K24" i="36"/>
  <c r="J24" i="36"/>
  <c r="Q23" i="36"/>
  <c r="P23" i="36"/>
  <c r="O23" i="36"/>
  <c r="L23" i="36"/>
  <c r="K23" i="36"/>
  <c r="J23" i="36"/>
  <c r="P22" i="36"/>
  <c r="O22" i="36"/>
  <c r="L22" i="36"/>
  <c r="K22" i="36"/>
  <c r="Q22" i="36" s="1"/>
  <c r="J22" i="36"/>
  <c r="Q21" i="36"/>
  <c r="P21" i="36"/>
  <c r="O21" i="36"/>
  <c r="L21" i="36"/>
  <c r="K21" i="36"/>
  <c r="J21" i="36"/>
  <c r="Q20" i="36"/>
  <c r="P20" i="36"/>
  <c r="O20" i="36"/>
  <c r="L20" i="36"/>
  <c r="K20" i="36"/>
  <c r="J20" i="36"/>
  <c r="P19" i="36"/>
  <c r="O19" i="36"/>
  <c r="L19" i="36"/>
  <c r="K19" i="36"/>
  <c r="Q19" i="36" s="1"/>
  <c r="J19" i="36"/>
  <c r="Q18" i="36"/>
  <c r="P18" i="36"/>
  <c r="O18" i="36"/>
  <c r="L18" i="36"/>
  <c r="K18" i="36"/>
  <c r="J18" i="36"/>
  <c r="Q17" i="36"/>
  <c r="P17" i="36"/>
  <c r="O17" i="36"/>
  <c r="L17" i="36"/>
  <c r="K17" i="36"/>
  <c r="J17" i="36"/>
  <c r="P16" i="36"/>
  <c r="O16" i="36"/>
  <c r="L16" i="36"/>
  <c r="K16" i="36"/>
  <c r="Q16" i="36" s="1"/>
  <c r="J16" i="36"/>
  <c r="Q15" i="36"/>
  <c r="P15" i="36"/>
  <c r="O15" i="36"/>
  <c r="L15" i="36"/>
  <c r="K15" i="36"/>
  <c r="J15" i="36"/>
  <c r="Q14" i="36"/>
  <c r="P14" i="36"/>
  <c r="O14" i="36"/>
  <c r="L14" i="36"/>
  <c r="K14" i="36"/>
  <c r="J14" i="36"/>
  <c r="P13" i="36"/>
  <c r="O13" i="36"/>
  <c r="L13" i="36"/>
  <c r="K13" i="36"/>
  <c r="Q13" i="36" s="1"/>
  <c r="J13" i="36"/>
  <c r="Q12" i="36"/>
  <c r="P12" i="36"/>
  <c r="O12" i="36"/>
  <c r="L12" i="36"/>
  <c r="K12" i="36"/>
  <c r="J12" i="36"/>
  <c r="Q11" i="36"/>
  <c r="P11" i="36"/>
  <c r="O11" i="36"/>
  <c r="L11" i="36"/>
  <c r="K11" i="36"/>
  <c r="J11" i="36"/>
  <c r="P10" i="36"/>
  <c r="O10" i="36"/>
  <c r="L10" i="36"/>
  <c r="K10" i="36"/>
  <c r="Q10" i="36" s="1"/>
  <c r="J10" i="36"/>
  <c r="Q9" i="36"/>
  <c r="P9" i="36"/>
  <c r="O9" i="36"/>
  <c r="L9" i="36"/>
  <c r="K9" i="36"/>
  <c r="J9" i="36"/>
  <c r="Q8" i="36"/>
  <c r="P8" i="36"/>
  <c r="O8" i="36"/>
  <c r="L8" i="36"/>
  <c r="K8" i="36"/>
  <c r="J8" i="36"/>
  <c r="P7" i="36"/>
  <c r="L7" i="36"/>
  <c r="K7" i="36"/>
  <c r="Q7" i="36" s="1"/>
  <c r="J7" i="36"/>
  <c r="O7" i="36" s="1"/>
  <c r="J8" i="30"/>
  <c r="P8" i="30" s="1"/>
  <c r="L8" i="30"/>
  <c r="J9" i="30"/>
  <c r="O9" i="30" s="1"/>
  <c r="P9" i="30"/>
  <c r="J10" i="30"/>
  <c r="O10" i="30" s="1"/>
  <c r="P10" i="30"/>
  <c r="P11" i="30"/>
  <c r="J13" i="30"/>
  <c r="O13" i="30" s="1"/>
  <c r="P13" i="30"/>
  <c r="J14" i="30"/>
  <c r="O14" i="30" s="1"/>
  <c r="P14" i="30"/>
  <c r="J15" i="30"/>
  <c r="O15" i="30" s="1"/>
  <c r="P15" i="30"/>
  <c r="J16" i="30"/>
  <c r="O16" i="30" s="1"/>
  <c r="P16" i="30"/>
  <c r="P17" i="30"/>
  <c r="J18" i="30"/>
  <c r="O18" i="30" s="1"/>
  <c r="P18" i="30"/>
  <c r="J19" i="30"/>
  <c r="O19" i="30" s="1"/>
  <c r="P19" i="30"/>
  <c r="J20" i="30"/>
  <c r="O20" i="30"/>
  <c r="P20" i="30"/>
  <c r="J21" i="30"/>
  <c r="O21" i="30"/>
  <c r="P21" i="30"/>
  <c r="O22" i="30"/>
  <c r="P22" i="30"/>
  <c r="J23" i="30"/>
  <c r="K23" i="30"/>
  <c r="Q23" i="30" s="1"/>
  <c r="L23" i="30"/>
  <c r="O23" i="30"/>
  <c r="P23" i="30"/>
  <c r="J24" i="30"/>
  <c r="K24" i="30"/>
  <c r="L24" i="30"/>
  <c r="O24" i="30"/>
  <c r="P24" i="30"/>
  <c r="J25" i="30"/>
  <c r="K25" i="30"/>
  <c r="L25" i="30"/>
  <c r="O25" i="30"/>
  <c r="P25" i="30"/>
  <c r="J26" i="30"/>
  <c r="K26" i="30"/>
  <c r="L26" i="30"/>
  <c r="O26" i="30"/>
  <c r="P26" i="30"/>
  <c r="J27" i="30"/>
  <c r="K27" i="30"/>
  <c r="L27" i="30"/>
  <c r="O27" i="30"/>
  <c r="P27" i="30"/>
  <c r="J28" i="30"/>
  <c r="K28" i="30"/>
  <c r="L28" i="30"/>
  <c r="O28" i="30"/>
  <c r="P28" i="30"/>
  <c r="J29" i="30"/>
  <c r="K29" i="30"/>
  <c r="Q29" i="30" s="1"/>
  <c r="L29" i="30"/>
  <c r="O29" i="30"/>
  <c r="P29" i="30"/>
  <c r="J30" i="30"/>
  <c r="K30" i="30"/>
  <c r="L30" i="30"/>
  <c r="O30" i="30"/>
  <c r="P30" i="30"/>
  <c r="J31" i="30"/>
  <c r="K31" i="30"/>
  <c r="L31" i="30"/>
  <c r="O31" i="30"/>
  <c r="P31" i="30"/>
  <c r="J32" i="30"/>
  <c r="K32" i="30"/>
  <c r="Q32" i="30" s="1"/>
  <c r="L32" i="30"/>
  <c r="O32" i="30"/>
  <c r="P32" i="30"/>
  <c r="J33" i="30"/>
  <c r="K33" i="30"/>
  <c r="L33" i="30"/>
  <c r="O33" i="30"/>
  <c r="P33" i="30"/>
  <c r="J34" i="30"/>
  <c r="K34" i="30"/>
  <c r="L34" i="30"/>
  <c r="O34" i="30"/>
  <c r="P34" i="30"/>
  <c r="J35" i="30"/>
  <c r="K35" i="30"/>
  <c r="Q35" i="30" s="1"/>
  <c r="L35" i="30"/>
  <c r="O35" i="30"/>
  <c r="P35" i="30"/>
  <c r="J36" i="30"/>
  <c r="K36" i="30"/>
  <c r="L36" i="30"/>
  <c r="O36" i="30"/>
  <c r="P36" i="30"/>
  <c r="J37" i="30"/>
  <c r="K37" i="30"/>
  <c r="L37" i="30"/>
  <c r="O37" i="30"/>
  <c r="P37" i="30"/>
  <c r="J38" i="30"/>
  <c r="K38" i="30"/>
  <c r="Q38" i="30" s="1"/>
  <c r="L38" i="30"/>
  <c r="O38" i="30"/>
  <c r="P38" i="30"/>
  <c r="J39" i="30"/>
  <c r="K39" i="30"/>
  <c r="L39" i="30"/>
  <c r="O39" i="30"/>
  <c r="P39" i="30"/>
  <c r="J40" i="30"/>
  <c r="K40" i="30"/>
  <c r="L40" i="30"/>
  <c r="O40" i="30"/>
  <c r="P40" i="30"/>
  <c r="J41" i="30"/>
  <c r="K41" i="30"/>
  <c r="Q41" i="30" s="1"/>
  <c r="L41" i="30"/>
  <c r="O41" i="30"/>
  <c r="P41" i="30"/>
  <c r="J42" i="30"/>
  <c r="K42" i="30"/>
  <c r="L42" i="30"/>
  <c r="O42" i="30"/>
  <c r="P42" i="30"/>
  <c r="J43" i="30"/>
  <c r="K43" i="30"/>
  <c r="L43" i="30"/>
  <c r="O43" i="30"/>
  <c r="P43" i="30"/>
  <c r="J44" i="30"/>
  <c r="K44" i="30"/>
  <c r="Q44" i="30" s="1"/>
  <c r="L44" i="30"/>
  <c r="O44" i="30"/>
  <c r="P44" i="30"/>
  <c r="J45" i="30"/>
  <c r="K45" i="30"/>
  <c r="L45" i="30"/>
  <c r="O45" i="30"/>
  <c r="P45" i="30"/>
  <c r="J46" i="30"/>
  <c r="K46" i="30"/>
  <c r="L46" i="30"/>
  <c r="O46" i="30"/>
  <c r="P46" i="30"/>
  <c r="J47" i="30"/>
  <c r="K47" i="30"/>
  <c r="Q47" i="30" s="1"/>
  <c r="L47" i="30"/>
  <c r="O47" i="30"/>
  <c r="P47" i="30"/>
  <c r="J48" i="30"/>
  <c r="K48" i="30"/>
  <c r="L48" i="30"/>
  <c r="O48" i="30"/>
  <c r="P48" i="30"/>
  <c r="J49" i="30"/>
  <c r="K49" i="30"/>
  <c r="L49" i="30"/>
  <c r="O49" i="30"/>
  <c r="P49" i="30"/>
  <c r="J50" i="30"/>
  <c r="K50" i="30"/>
  <c r="Q50" i="30" s="1"/>
  <c r="L50" i="30"/>
  <c r="O50" i="30"/>
  <c r="P50" i="30"/>
  <c r="J51" i="30"/>
  <c r="K51" i="30"/>
  <c r="L51" i="30"/>
  <c r="O51" i="30"/>
  <c r="P51" i="30"/>
  <c r="J52" i="30"/>
  <c r="K52" i="30"/>
  <c r="L52" i="30"/>
  <c r="O52" i="30"/>
  <c r="P52" i="30"/>
  <c r="J53" i="30"/>
  <c r="K53" i="30"/>
  <c r="Q53" i="30" s="1"/>
  <c r="L53" i="30"/>
  <c r="O53" i="30"/>
  <c r="P53" i="30"/>
  <c r="J54" i="30"/>
  <c r="K54" i="30"/>
  <c r="L54" i="30"/>
  <c r="O54" i="30"/>
  <c r="P54" i="30"/>
  <c r="J55" i="30"/>
  <c r="K55" i="30"/>
  <c r="L55" i="30"/>
  <c r="O55" i="30"/>
  <c r="P55" i="30"/>
  <c r="J56" i="30"/>
  <c r="K56" i="30"/>
  <c r="Q56" i="30" s="1"/>
  <c r="L56" i="30"/>
  <c r="O56" i="30"/>
  <c r="P56" i="30"/>
  <c r="J57" i="30"/>
  <c r="K57" i="30"/>
  <c r="L57" i="30"/>
  <c r="O57" i="30"/>
  <c r="P57" i="30"/>
  <c r="J58" i="30"/>
  <c r="K58" i="30"/>
  <c r="L58" i="30"/>
  <c r="O58" i="30"/>
  <c r="P58" i="30"/>
  <c r="J59" i="30"/>
  <c r="K59" i="30"/>
  <c r="Q59" i="30" s="1"/>
  <c r="L59" i="30"/>
  <c r="O59" i="30"/>
  <c r="P59" i="30"/>
  <c r="J60" i="30"/>
  <c r="K60" i="30"/>
  <c r="L60" i="30"/>
  <c r="O60" i="30"/>
  <c r="P60" i="30"/>
  <c r="J61" i="30"/>
  <c r="K61" i="30"/>
  <c r="L61" i="30"/>
  <c r="O61" i="30"/>
  <c r="P61" i="30"/>
  <c r="J62" i="30"/>
  <c r="K62" i="30"/>
  <c r="L62" i="30"/>
  <c r="O62" i="30"/>
  <c r="P62" i="30"/>
  <c r="J63" i="30"/>
  <c r="K63" i="30"/>
  <c r="L63" i="30"/>
  <c r="O63" i="30"/>
  <c r="P63" i="30"/>
  <c r="J64" i="30"/>
  <c r="K64" i="30"/>
  <c r="L64" i="30"/>
  <c r="O64" i="30"/>
  <c r="P64" i="30"/>
  <c r="J65" i="30"/>
  <c r="K65" i="30"/>
  <c r="Q65" i="30" s="1"/>
  <c r="L65" i="30"/>
  <c r="O65" i="30"/>
  <c r="P65" i="30"/>
  <c r="J66" i="30"/>
  <c r="K66" i="30"/>
  <c r="L66" i="30"/>
  <c r="O66" i="30"/>
  <c r="P66" i="30"/>
  <c r="J67" i="30"/>
  <c r="K67" i="30"/>
  <c r="L67" i="30"/>
  <c r="O67" i="30"/>
  <c r="P67" i="30"/>
  <c r="J68" i="30"/>
  <c r="K68" i="30"/>
  <c r="Q68" i="30" s="1"/>
  <c r="L68" i="30"/>
  <c r="O68" i="30"/>
  <c r="P68" i="30"/>
  <c r="J69" i="30"/>
  <c r="K69" i="30"/>
  <c r="L69" i="30"/>
  <c r="O69" i="30"/>
  <c r="P69" i="30"/>
  <c r="J70" i="30"/>
  <c r="K70" i="30"/>
  <c r="L70" i="30"/>
  <c r="O70" i="30"/>
  <c r="P70" i="30"/>
  <c r="J71" i="30"/>
  <c r="K71" i="30"/>
  <c r="L71" i="30"/>
  <c r="O71" i="30"/>
  <c r="P71" i="30"/>
  <c r="J72" i="30"/>
  <c r="K72" i="30"/>
  <c r="L72" i="30"/>
  <c r="O72" i="30"/>
  <c r="P72" i="30"/>
  <c r="J73" i="30"/>
  <c r="K73" i="30"/>
  <c r="L73" i="30"/>
  <c r="O73" i="30"/>
  <c r="P73" i="30"/>
  <c r="J74" i="30"/>
  <c r="K74" i="30"/>
  <c r="Q74" i="30" s="1"/>
  <c r="N74" i="30" s="1"/>
  <c r="L74" i="30"/>
  <c r="O74" i="30"/>
  <c r="P74" i="30"/>
  <c r="J75" i="30"/>
  <c r="K75" i="30"/>
  <c r="L75" i="30"/>
  <c r="O75" i="30"/>
  <c r="P75" i="30"/>
  <c r="J76" i="30"/>
  <c r="K76" i="30"/>
  <c r="L76" i="30"/>
  <c r="O76" i="30"/>
  <c r="P76" i="30"/>
  <c r="J77" i="30"/>
  <c r="K77" i="30"/>
  <c r="L77" i="30"/>
  <c r="O77" i="30"/>
  <c r="P77" i="30"/>
  <c r="J78" i="30"/>
  <c r="K78" i="30"/>
  <c r="L78" i="30"/>
  <c r="O78" i="30"/>
  <c r="P78" i="30"/>
  <c r="J79" i="30"/>
  <c r="K79" i="30"/>
  <c r="L79" i="30"/>
  <c r="O79" i="30"/>
  <c r="P79" i="30"/>
  <c r="J80" i="30"/>
  <c r="K80" i="30"/>
  <c r="Q80" i="30" s="1"/>
  <c r="N80" i="30" s="1"/>
  <c r="L80" i="30"/>
  <c r="O80" i="30"/>
  <c r="P80" i="30"/>
  <c r="J81" i="30"/>
  <c r="K81" i="30"/>
  <c r="L81" i="30"/>
  <c r="O81" i="30"/>
  <c r="P81" i="30"/>
  <c r="J82" i="30"/>
  <c r="K82" i="30"/>
  <c r="L82" i="30"/>
  <c r="O82" i="30"/>
  <c r="P82" i="30"/>
  <c r="J83" i="30"/>
  <c r="K83" i="30"/>
  <c r="L83" i="30"/>
  <c r="O83" i="30"/>
  <c r="P83" i="30"/>
  <c r="J84" i="30"/>
  <c r="K84" i="30"/>
  <c r="L84" i="30"/>
  <c r="O84" i="30"/>
  <c r="P84" i="30"/>
  <c r="J85" i="30"/>
  <c r="K85" i="30"/>
  <c r="L85" i="30"/>
  <c r="O85" i="30"/>
  <c r="P85" i="30"/>
  <c r="J86" i="30"/>
  <c r="K86" i="30"/>
  <c r="Q86" i="30" s="1"/>
  <c r="N86" i="30" s="1"/>
  <c r="L86" i="30"/>
  <c r="O86" i="30"/>
  <c r="P86" i="30"/>
  <c r="J87" i="30"/>
  <c r="K87" i="30"/>
  <c r="L87" i="30"/>
  <c r="O87" i="30"/>
  <c r="P87" i="30"/>
  <c r="J88" i="30"/>
  <c r="K88" i="30"/>
  <c r="L88" i="30"/>
  <c r="O88" i="30"/>
  <c r="P88" i="30"/>
  <c r="J89" i="30"/>
  <c r="K89" i="30"/>
  <c r="L89" i="30"/>
  <c r="O89" i="30"/>
  <c r="P89" i="30"/>
  <c r="J90" i="30"/>
  <c r="K90" i="30"/>
  <c r="L90" i="30"/>
  <c r="O90" i="30"/>
  <c r="P90" i="30"/>
  <c r="J91" i="30"/>
  <c r="K91" i="30"/>
  <c r="Q91" i="30" s="1"/>
  <c r="L91" i="30"/>
  <c r="O91" i="30"/>
  <c r="P91" i="30"/>
  <c r="J92" i="30"/>
  <c r="K92" i="30"/>
  <c r="Q92" i="30" s="1"/>
  <c r="L92" i="30"/>
  <c r="O92" i="30"/>
  <c r="P92" i="30"/>
  <c r="J93" i="30"/>
  <c r="K93" i="30"/>
  <c r="L93" i="30"/>
  <c r="O93" i="30"/>
  <c r="P93" i="30"/>
  <c r="J94" i="30"/>
  <c r="K94" i="30"/>
  <c r="Q94" i="30" s="1"/>
  <c r="L94" i="30"/>
  <c r="O94" i="30"/>
  <c r="P94" i="30"/>
  <c r="J95" i="30"/>
  <c r="K95" i="30"/>
  <c r="Q95" i="30" s="1"/>
  <c r="L95" i="30"/>
  <c r="O95" i="30"/>
  <c r="P95" i="30"/>
  <c r="J96" i="30"/>
  <c r="K96" i="30"/>
  <c r="L96" i="30"/>
  <c r="O96" i="30"/>
  <c r="P96" i="30"/>
  <c r="J97" i="30"/>
  <c r="K97" i="30"/>
  <c r="Q97" i="30" s="1"/>
  <c r="L97" i="30"/>
  <c r="O97" i="30"/>
  <c r="P97" i="30"/>
  <c r="J98" i="30"/>
  <c r="K98" i="30"/>
  <c r="L98" i="30"/>
  <c r="O98" i="30"/>
  <c r="P98" i="30"/>
  <c r="J99" i="30"/>
  <c r="K99" i="30"/>
  <c r="L99" i="30"/>
  <c r="O99" i="30"/>
  <c r="P99" i="30"/>
  <c r="J100" i="30"/>
  <c r="K100" i="30"/>
  <c r="Q100" i="30" s="1"/>
  <c r="L100" i="30"/>
  <c r="O100" i="30"/>
  <c r="P100" i="30"/>
  <c r="J101" i="30"/>
  <c r="K101" i="30"/>
  <c r="Q101" i="30" s="1"/>
  <c r="L101" i="30"/>
  <c r="O101" i="30"/>
  <c r="P101" i="30"/>
  <c r="J102" i="30"/>
  <c r="K102" i="30"/>
  <c r="L102" i="30"/>
  <c r="O102" i="30"/>
  <c r="P102" i="30"/>
  <c r="J103" i="30"/>
  <c r="K103" i="30"/>
  <c r="L103" i="30"/>
  <c r="O103" i="30"/>
  <c r="P103" i="30"/>
  <c r="J104" i="30"/>
  <c r="K104" i="30"/>
  <c r="Q104" i="30" s="1"/>
  <c r="L104" i="30"/>
  <c r="O104" i="30"/>
  <c r="P104" i="30"/>
  <c r="J105" i="30"/>
  <c r="K105" i="30"/>
  <c r="L105" i="30"/>
  <c r="O105" i="30"/>
  <c r="P105" i="30"/>
  <c r="J106" i="30"/>
  <c r="K106" i="30"/>
  <c r="Q106" i="30" s="1"/>
  <c r="L106" i="30"/>
  <c r="O106" i="30"/>
  <c r="P106" i="30"/>
  <c r="J107" i="30"/>
  <c r="K107" i="30"/>
  <c r="L107" i="30"/>
  <c r="O107" i="30"/>
  <c r="P107" i="30"/>
  <c r="J108" i="30"/>
  <c r="K108" i="30"/>
  <c r="L108" i="30"/>
  <c r="O108" i="30"/>
  <c r="P108" i="30"/>
  <c r="J109" i="30"/>
  <c r="K109" i="30"/>
  <c r="Q109" i="30" s="1"/>
  <c r="L109" i="30"/>
  <c r="O109" i="30"/>
  <c r="P109" i="30"/>
  <c r="J110" i="30"/>
  <c r="K110" i="30"/>
  <c r="Q110" i="30" s="1"/>
  <c r="L110" i="30"/>
  <c r="O110" i="30"/>
  <c r="P110" i="30"/>
  <c r="J111" i="30"/>
  <c r="K111" i="30"/>
  <c r="L111" i="30"/>
  <c r="O111" i="30"/>
  <c r="P111" i="30"/>
  <c r="J112" i="30"/>
  <c r="K112" i="30"/>
  <c r="L112" i="30"/>
  <c r="O112" i="30"/>
  <c r="P112" i="30"/>
  <c r="J113" i="30"/>
  <c r="K113" i="30"/>
  <c r="Q113" i="30" s="1"/>
  <c r="L113" i="30"/>
  <c r="O113" i="30"/>
  <c r="P113" i="30"/>
  <c r="J114" i="30"/>
  <c r="K114" i="30"/>
  <c r="L114" i="30"/>
  <c r="O114" i="30"/>
  <c r="P114" i="30"/>
  <c r="J115" i="30"/>
  <c r="K115" i="30"/>
  <c r="Q115" i="30" s="1"/>
  <c r="L115" i="30"/>
  <c r="O115" i="30"/>
  <c r="P115" i="30"/>
  <c r="J116" i="30"/>
  <c r="K116" i="30"/>
  <c r="L116" i="30"/>
  <c r="O116" i="30"/>
  <c r="P116" i="30"/>
  <c r="J117" i="30"/>
  <c r="K117" i="30"/>
  <c r="L117" i="30"/>
  <c r="O117" i="30"/>
  <c r="P117" i="30"/>
  <c r="J118" i="30"/>
  <c r="K118" i="30"/>
  <c r="Q118" i="30" s="1"/>
  <c r="L118" i="30"/>
  <c r="O118" i="30"/>
  <c r="P118" i="30"/>
  <c r="J119" i="30"/>
  <c r="K119" i="30"/>
  <c r="Q119" i="30" s="1"/>
  <c r="L119" i="30"/>
  <c r="O119" i="30"/>
  <c r="P119" i="30"/>
  <c r="J120" i="30"/>
  <c r="K120" i="30"/>
  <c r="L120" i="30"/>
  <c r="O120" i="30"/>
  <c r="P120" i="30"/>
  <c r="J121" i="30"/>
  <c r="K121" i="30"/>
  <c r="L121" i="30"/>
  <c r="O121" i="30"/>
  <c r="P121" i="30"/>
  <c r="J122" i="30"/>
  <c r="K122" i="30"/>
  <c r="Q122" i="30" s="1"/>
  <c r="L122" i="30"/>
  <c r="O122" i="30"/>
  <c r="P122" i="30"/>
  <c r="J123" i="30"/>
  <c r="K123" i="30"/>
  <c r="L123" i="30"/>
  <c r="O123" i="30"/>
  <c r="P123" i="30"/>
  <c r="J124" i="30"/>
  <c r="K124" i="30"/>
  <c r="L124" i="30"/>
  <c r="O124" i="30"/>
  <c r="P124" i="30"/>
  <c r="J125" i="30"/>
  <c r="K125" i="30"/>
  <c r="Q125" i="30" s="1"/>
  <c r="L125" i="30"/>
  <c r="O125" i="30"/>
  <c r="P125" i="30"/>
  <c r="J126" i="30"/>
  <c r="K126" i="30"/>
  <c r="L126" i="30"/>
  <c r="O126" i="30"/>
  <c r="P126" i="30"/>
  <c r="J127" i="30"/>
  <c r="K127" i="30"/>
  <c r="Q127" i="30" s="1"/>
  <c r="L127" i="30"/>
  <c r="O127" i="30"/>
  <c r="P127" i="30"/>
  <c r="J128" i="30"/>
  <c r="K128" i="30"/>
  <c r="Q128" i="30" s="1"/>
  <c r="L128" i="30"/>
  <c r="O128" i="30"/>
  <c r="P128" i="30"/>
  <c r="J129" i="30"/>
  <c r="K129" i="30"/>
  <c r="L129" i="30"/>
  <c r="O129" i="30"/>
  <c r="P129" i="30"/>
  <c r="J130" i="30"/>
  <c r="K130" i="30"/>
  <c r="L130" i="30"/>
  <c r="O130" i="30"/>
  <c r="P130" i="30"/>
  <c r="J131" i="30"/>
  <c r="K131" i="30"/>
  <c r="Q131" i="30" s="1"/>
  <c r="L131" i="30"/>
  <c r="O131" i="30"/>
  <c r="P131" i="30"/>
  <c r="J132" i="30"/>
  <c r="K132" i="30"/>
  <c r="L132" i="30"/>
  <c r="O132" i="30"/>
  <c r="P132" i="30"/>
  <c r="J133" i="30"/>
  <c r="K133" i="30"/>
  <c r="L133" i="30"/>
  <c r="O133" i="30"/>
  <c r="P133" i="30"/>
  <c r="J134" i="30"/>
  <c r="K134" i="30"/>
  <c r="Q134" i="30" s="1"/>
  <c r="L134" i="30"/>
  <c r="O134" i="30"/>
  <c r="P134" i="30"/>
  <c r="J135" i="30"/>
  <c r="K135" i="30"/>
  <c r="L135" i="30"/>
  <c r="O135" i="30"/>
  <c r="P135" i="30"/>
  <c r="J136" i="30"/>
  <c r="K136" i="30"/>
  <c r="Q136" i="30" s="1"/>
  <c r="N136" i="30" s="1"/>
  <c r="L136" i="30"/>
  <c r="O136" i="30"/>
  <c r="P136" i="30"/>
  <c r="J137" i="30"/>
  <c r="K137" i="30"/>
  <c r="L137" i="30"/>
  <c r="O137" i="30"/>
  <c r="P137" i="30"/>
  <c r="J138" i="30"/>
  <c r="K138" i="30"/>
  <c r="Q138" i="30" s="1"/>
  <c r="L138" i="30"/>
  <c r="O138" i="30"/>
  <c r="P138" i="30"/>
  <c r="J139" i="30"/>
  <c r="K139" i="30"/>
  <c r="Q139" i="30" s="1"/>
  <c r="N139" i="30" s="1"/>
  <c r="L139" i="30"/>
  <c r="O139" i="30"/>
  <c r="P139" i="30"/>
  <c r="J140" i="30"/>
  <c r="K140" i="30"/>
  <c r="Q140" i="30" s="1"/>
  <c r="N140" i="30" s="1"/>
  <c r="L140" i="30"/>
  <c r="O140" i="30"/>
  <c r="P140" i="30"/>
  <c r="J141" i="30"/>
  <c r="K141" i="30"/>
  <c r="Q141" i="30" s="1"/>
  <c r="L141" i="30"/>
  <c r="O141" i="30"/>
  <c r="P141" i="30"/>
  <c r="J142" i="30"/>
  <c r="K142" i="30"/>
  <c r="L142" i="30"/>
  <c r="O142" i="30"/>
  <c r="P142" i="30"/>
  <c r="J143" i="30"/>
  <c r="K143" i="30"/>
  <c r="Q143" i="30" s="1"/>
  <c r="N143" i="30" s="1"/>
  <c r="L143" i="30"/>
  <c r="O143" i="30"/>
  <c r="P143" i="30"/>
  <c r="J144" i="30"/>
  <c r="K144" i="30"/>
  <c r="L144" i="30"/>
  <c r="O144" i="30"/>
  <c r="P144" i="30"/>
  <c r="J145" i="30"/>
  <c r="K145" i="30"/>
  <c r="Q145" i="30" s="1"/>
  <c r="N145" i="30" s="1"/>
  <c r="L145" i="30"/>
  <c r="O145" i="30"/>
  <c r="P145" i="30"/>
  <c r="J146" i="30"/>
  <c r="K146" i="30"/>
  <c r="Q146" i="30" s="1"/>
  <c r="L146" i="30"/>
  <c r="O146" i="30"/>
  <c r="P146" i="30"/>
  <c r="J147" i="30"/>
  <c r="K147" i="30"/>
  <c r="Q147" i="30" s="1"/>
  <c r="L147" i="30"/>
  <c r="O147" i="30"/>
  <c r="P147" i="30"/>
  <c r="J148" i="30"/>
  <c r="K148" i="30"/>
  <c r="L148" i="30"/>
  <c r="O148" i="30"/>
  <c r="P148" i="30"/>
  <c r="J149" i="30"/>
  <c r="K149" i="30"/>
  <c r="Q149" i="30" s="1"/>
  <c r="N149" i="30" s="1"/>
  <c r="L149" i="30"/>
  <c r="O149" i="30"/>
  <c r="P149" i="30"/>
  <c r="J150" i="30"/>
  <c r="K150" i="30"/>
  <c r="Q150" i="30" s="1"/>
  <c r="L150" i="30"/>
  <c r="O150" i="30"/>
  <c r="P150" i="30"/>
  <c r="J151" i="30"/>
  <c r="K151" i="30"/>
  <c r="Q151" i="30" s="1"/>
  <c r="N151" i="30" s="1"/>
  <c r="L151" i="30"/>
  <c r="O151" i="30"/>
  <c r="P151" i="30"/>
  <c r="J152" i="30"/>
  <c r="K152" i="30"/>
  <c r="Q152" i="30" s="1"/>
  <c r="L152" i="30"/>
  <c r="O152" i="30"/>
  <c r="P152" i="30"/>
  <c r="J153" i="30"/>
  <c r="K153" i="30"/>
  <c r="L153" i="30"/>
  <c r="O153" i="30"/>
  <c r="P153" i="30"/>
  <c r="J154" i="30"/>
  <c r="K154" i="30"/>
  <c r="Q154" i="30" s="1"/>
  <c r="N154" i="30" s="1"/>
  <c r="L154" i="30"/>
  <c r="O154" i="30"/>
  <c r="P154" i="30"/>
  <c r="J155" i="30"/>
  <c r="K155" i="30"/>
  <c r="L155" i="30"/>
  <c r="O155" i="30"/>
  <c r="P155" i="30"/>
  <c r="J156" i="30"/>
  <c r="K156" i="30"/>
  <c r="L156" i="30"/>
  <c r="O156" i="30"/>
  <c r="P156" i="30"/>
  <c r="J157" i="30"/>
  <c r="K157" i="30"/>
  <c r="Q157" i="30" s="1"/>
  <c r="N157" i="30" s="1"/>
  <c r="L157" i="30"/>
  <c r="O157" i="30"/>
  <c r="P157" i="30"/>
  <c r="J158" i="30"/>
  <c r="K158" i="30"/>
  <c r="Q158" i="30" s="1"/>
  <c r="N158" i="30" s="1"/>
  <c r="L158" i="30"/>
  <c r="O158" i="30"/>
  <c r="P158" i="30"/>
  <c r="J159" i="30"/>
  <c r="K159" i="30"/>
  <c r="L159" i="30"/>
  <c r="O159" i="30"/>
  <c r="P159" i="30"/>
  <c r="J160" i="30"/>
  <c r="K160" i="30"/>
  <c r="Q160" i="30" s="1"/>
  <c r="N160" i="30" s="1"/>
  <c r="L160" i="30"/>
  <c r="O160" i="30"/>
  <c r="P160" i="30"/>
  <c r="J161" i="30"/>
  <c r="K161" i="30"/>
  <c r="Q161" i="30" s="1"/>
  <c r="N161" i="30" s="1"/>
  <c r="L161" i="30"/>
  <c r="O161" i="30"/>
  <c r="P161" i="30"/>
  <c r="J162" i="30"/>
  <c r="K162" i="30"/>
  <c r="L162" i="30"/>
  <c r="O162" i="30"/>
  <c r="P162" i="30"/>
  <c r="J163" i="30"/>
  <c r="K163" i="30"/>
  <c r="Q163" i="30" s="1"/>
  <c r="N163" i="30" s="1"/>
  <c r="L163" i="30"/>
  <c r="O163" i="30"/>
  <c r="P163" i="30"/>
  <c r="J164" i="30"/>
  <c r="K164" i="30"/>
  <c r="Q164" i="30" s="1"/>
  <c r="N164" i="30" s="1"/>
  <c r="L164" i="30"/>
  <c r="O164" i="30"/>
  <c r="P164" i="30"/>
  <c r="J165" i="30"/>
  <c r="K165" i="30"/>
  <c r="L165" i="30"/>
  <c r="O165" i="30"/>
  <c r="P165" i="30"/>
  <c r="J166" i="30"/>
  <c r="K166" i="30"/>
  <c r="Q166" i="30" s="1"/>
  <c r="N166" i="30" s="1"/>
  <c r="L166" i="30"/>
  <c r="O166" i="30"/>
  <c r="P166" i="30"/>
  <c r="J167" i="30"/>
  <c r="K167" i="30"/>
  <c r="L167" i="30"/>
  <c r="O167" i="30"/>
  <c r="P167" i="30"/>
  <c r="J168" i="30"/>
  <c r="K168" i="30"/>
  <c r="L168" i="30"/>
  <c r="O168" i="30"/>
  <c r="P168" i="30"/>
  <c r="J169" i="30"/>
  <c r="K169" i="30"/>
  <c r="Q169" i="30" s="1"/>
  <c r="N169" i="30" s="1"/>
  <c r="L169" i="30"/>
  <c r="O169" i="30"/>
  <c r="P169" i="30"/>
  <c r="J170" i="30"/>
  <c r="K170" i="30"/>
  <c r="Q170" i="30" s="1"/>
  <c r="N170" i="30" s="1"/>
  <c r="L170" i="30"/>
  <c r="O170" i="30"/>
  <c r="P170" i="30"/>
  <c r="J171" i="30"/>
  <c r="K171" i="30"/>
  <c r="L171" i="30"/>
  <c r="O171" i="30"/>
  <c r="P171" i="30"/>
  <c r="J172" i="30"/>
  <c r="K172" i="30"/>
  <c r="Q172" i="30" s="1"/>
  <c r="N172" i="30" s="1"/>
  <c r="L172" i="30"/>
  <c r="O172" i="30"/>
  <c r="P172" i="30"/>
  <c r="J173" i="30"/>
  <c r="K173" i="30"/>
  <c r="Q173" i="30" s="1"/>
  <c r="N173" i="30" s="1"/>
  <c r="L173" i="30"/>
  <c r="O173" i="30"/>
  <c r="P173" i="30"/>
  <c r="J174" i="30"/>
  <c r="K174" i="30"/>
  <c r="L174" i="30"/>
  <c r="O174" i="30"/>
  <c r="P174" i="30"/>
  <c r="J175" i="30"/>
  <c r="K175" i="30"/>
  <c r="Q175" i="30" s="1"/>
  <c r="N175" i="30" s="1"/>
  <c r="L175" i="30"/>
  <c r="O175" i="30"/>
  <c r="P175" i="30"/>
  <c r="J176" i="30"/>
  <c r="K176" i="30"/>
  <c r="Q176" i="30" s="1"/>
  <c r="N176" i="30" s="1"/>
  <c r="L176" i="30"/>
  <c r="O176" i="30"/>
  <c r="P176" i="30"/>
  <c r="J177" i="30"/>
  <c r="K177" i="30"/>
  <c r="L177" i="30"/>
  <c r="O177" i="30"/>
  <c r="P177" i="30"/>
  <c r="J178" i="30"/>
  <c r="K178" i="30"/>
  <c r="Q178" i="30" s="1"/>
  <c r="N178" i="30" s="1"/>
  <c r="L178" i="30"/>
  <c r="O178" i="30"/>
  <c r="P178" i="30"/>
  <c r="J179" i="30"/>
  <c r="K179" i="30"/>
  <c r="L179" i="30"/>
  <c r="O179" i="30"/>
  <c r="P179" i="30"/>
  <c r="J180" i="30"/>
  <c r="K180" i="30"/>
  <c r="L180" i="30"/>
  <c r="O180" i="30"/>
  <c r="P180" i="30"/>
  <c r="J181" i="30"/>
  <c r="K181" i="30"/>
  <c r="Q181" i="30" s="1"/>
  <c r="N181" i="30" s="1"/>
  <c r="L181" i="30"/>
  <c r="O181" i="30"/>
  <c r="P181" i="30"/>
  <c r="J182" i="30"/>
  <c r="K182" i="30"/>
  <c r="Q182" i="30" s="1"/>
  <c r="N182" i="30" s="1"/>
  <c r="L182" i="30"/>
  <c r="O182" i="30"/>
  <c r="P182" i="30"/>
  <c r="J183" i="30"/>
  <c r="K183" i="30"/>
  <c r="L183" i="30"/>
  <c r="O183" i="30"/>
  <c r="P183" i="30"/>
  <c r="J184" i="30"/>
  <c r="K184" i="30"/>
  <c r="Q184" i="30" s="1"/>
  <c r="N184" i="30" s="1"/>
  <c r="L184" i="30"/>
  <c r="O184" i="30"/>
  <c r="P184" i="30"/>
  <c r="J185" i="30"/>
  <c r="K185" i="30"/>
  <c r="Q185" i="30" s="1"/>
  <c r="N185" i="30" s="1"/>
  <c r="L185" i="30"/>
  <c r="O185" i="30"/>
  <c r="P185" i="30"/>
  <c r="J186" i="30"/>
  <c r="K186" i="30"/>
  <c r="L186" i="30"/>
  <c r="O186" i="30"/>
  <c r="P186" i="30"/>
  <c r="J187" i="30"/>
  <c r="K187" i="30"/>
  <c r="Q187" i="30" s="1"/>
  <c r="N187" i="30" s="1"/>
  <c r="L187" i="30"/>
  <c r="O187" i="30"/>
  <c r="P187" i="30"/>
  <c r="J188" i="30"/>
  <c r="K188" i="30"/>
  <c r="Q188" i="30" s="1"/>
  <c r="N188" i="30" s="1"/>
  <c r="L188" i="30"/>
  <c r="O188" i="30"/>
  <c r="P188" i="30"/>
  <c r="J189" i="30"/>
  <c r="K189" i="30"/>
  <c r="L189" i="30"/>
  <c r="O189" i="30"/>
  <c r="P189" i="30"/>
  <c r="J190" i="30"/>
  <c r="K190" i="30"/>
  <c r="Q190" i="30" s="1"/>
  <c r="N190" i="30" s="1"/>
  <c r="L190" i="30"/>
  <c r="O190" i="30"/>
  <c r="P190" i="30"/>
  <c r="J191" i="30"/>
  <c r="K191" i="30"/>
  <c r="L191" i="30"/>
  <c r="O191" i="30"/>
  <c r="P191" i="30"/>
  <c r="J192" i="30"/>
  <c r="K192" i="30"/>
  <c r="L192" i="30"/>
  <c r="O192" i="30"/>
  <c r="P192" i="30"/>
  <c r="J193" i="30"/>
  <c r="K193" i="30"/>
  <c r="Q193" i="30" s="1"/>
  <c r="N193" i="30" s="1"/>
  <c r="L193" i="30"/>
  <c r="O193" i="30"/>
  <c r="P193" i="30"/>
  <c r="J194" i="30"/>
  <c r="K194" i="30"/>
  <c r="Q194" i="30" s="1"/>
  <c r="N194" i="30" s="1"/>
  <c r="L194" i="30"/>
  <c r="O194" i="30"/>
  <c r="P194" i="30"/>
  <c r="J195" i="30"/>
  <c r="K195" i="30"/>
  <c r="L195" i="30"/>
  <c r="O195" i="30"/>
  <c r="P195" i="30"/>
  <c r="J196" i="30"/>
  <c r="K196" i="30"/>
  <c r="Q196" i="30" s="1"/>
  <c r="N196" i="30" s="1"/>
  <c r="L196" i="30"/>
  <c r="O196" i="30"/>
  <c r="P196" i="30"/>
  <c r="J197" i="30"/>
  <c r="K197" i="30"/>
  <c r="Q197" i="30" s="1"/>
  <c r="N197" i="30" s="1"/>
  <c r="L197" i="30"/>
  <c r="O197" i="30"/>
  <c r="P197" i="30"/>
  <c r="J198" i="30"/>
  <c r="K198" i="30"/>
  <c r="L198" i="30"/>
  <c r="O198" i="30"/>
  <c r="P198" i="30"/>
  <c r="J199" i="30"/>
  <c r="K199" i="30"/>
  <c r="Q199" i="30" s="1"/>
  <c r="N199" i="30" s="1"/>
  <c r="L199" i="30"/>
  <c r="O199" i="30"/>
  <c r="P199" i="30"/>
  <c r="J200" i="30"/>
  <c r="K200" i="30"/>
  <c r="Q200" i="30" s="1"/>
  <c r="N200" i="30" s="1"/>
  <c r="L200" i="30"/>
  <c r="O200" i="30"/>
  <c r="P200" i="30"/>
  <c r="J201" i="30"/>
  <c r="K201" i="30"/>
  <c r="L201" i="30"/>
  <c r="O201" i="30"/>
  <c r="P201" i="30"/>
  <c r="J202" i="30"/>
  <c r="K202" i="30"/>
  <c r="Q202" i="30" s="1"/>
  <c r="N202" i="30" s="1"/>
  <c r="L202" i="30"/>
  <c r="O202" i="30"/>
  <c r="P202" i="30"/>
  <c r="J203" i="30"/>
  <c r="K203" i="30"/>
  <c r="L203" i="30"/>
  <c r="O203" i="30"/>
  <c r="P203" i="30"/>
  <c r="J204" i="30"/>
  <c r="K204" i="30"/>
  <c r="L204" i="30"/>
  <c r="O204" i="30"/>
  <c r="P204" i="30"/>
  <c r="J205" i="30"/>
  <c r="K205" i="30"/>
  <c r="Q205" i="30" s="1"/>
  <c r="N205" i="30" s="1"/>
  <c r="L205" i="30"/>
  <c r="O205" i="30"/>
  <c r="P205" i="30"/>
  <c r="J206" i="30"/>
  <c r="K206" i="30"/>
  <c r="Q206" i="30" s="1"/>
  <c r="N206" i="30" s="1"/>
  <c r="L206" i="30"/>
  <c r="O206" i="30"/>
  <c r="P206" i="30"/>
  <c r="J207" i="30"/>
  <c r="K207" i="30"/>
  <c r="L207" i="30"/>
  <c r="O207" i="30"/>
  <c r="P207" i="30"/>
  <c r="J208" i="30"/>
  <c r="K208" i="30"/>
  <c r="Q208" i="30" s="1"/>
  <c r="N208" i="30" s="1"/>
  <c r="L208" i="30"/>
  <c r="O208" i="30"/>
  <c r="P208" i="30"/>
  <c r="J209" i="30"/>
  <c r="K209" i="30"/>
  <c r="Q209" i="30" s="1"/>
  <c r="N209" i="30" s="1"/>
  <c r="L209" i="30"/>
  <c r="O209" i="30"/>
  <c r="P209" i="30"/>
  <c r="J210" i="30"/>
  <c r="K210" i="30"/>
  <c r="L210" i="30"/>
  <c r="O210" i="30"/>
  <c r="P210" i="30"/>
  <c r="J211" i="30"/>
  <c r="K211" i="30"/>
  <c r="Q211" i="30" s="1"/>
  <c r="N211" i="30" s="1"/>
  <c r="L211" i="30"/>
  <c r="O211" i="30"/>
  <c r="P211" i="30"/>
  <c r="J212" i="30"/>
  <c r="K212" i="30"/>
  <c r="Q212" i="30" s="1"/>
  <c r="N212" i="30" s="1"/>
  <c r="L212" i="30"/>
  <c r="O212" i="30"/>
  <c r="P212" i="30"/>
  <c r="J213" i="30"/>
  <c r="K213" i="30"/>
  <c r="L213" i="30"/>
  <c r="O213" i="30"/>
  <c r="P213" i="30"/>
  <c r="J214" i="30"/>
  <c r="K214" i="30"/>
  <c r="Q214" i="30" s="1"/>
  <c r="N214" i="30" s="1"/>
  <c r="L214" i="30"/>
  <c r="O214" i="30"/>
  <c r="P214" i="30"/>
  <c r="J215" i="30"/>
  <c r="K215" i="30"/>
  <c r="L215" i="30"/>
  <c r="O215" i="30"/>
  <c r="P215" i="30"/>
  <c r="J216" i="30"/>
  <c r="K216" i="30"/>
  <c r="L216" i="30"/>
  <c r="O216" i="30"/>
  <c r="P216" i="30"/>
  <c r="J217" i="30"/>
  <c r="K217" i="30"/>
  <c r="Q217" i="30" s="1"/>
  <c r="N217" i="30" s="1"/>
  <c r="L217" i="30"/>
  <c r="O217" i="30"/>
  <c r="P217" i="30"/>
  <c r="J218" i="30"/>
  <c r="K218" i="30"/>
  <c r="Q218" i="30" s="1"/>
  <c r="N218" i="30" s="1"/>
  <c r="L218" i="30"/>
  <c r="O218" i="30"/>
  <c r="P218" i="30"/>
  <c r="J219" i="30"/>
  <c r="K219" i="30"/>
  <c r="L219" i="30"/>
  <c r="O219" i="30"/>
  <c r="P219" i="30"/>
  <c r="J220" i="30"/>
  <c r="K220" i="30"/>
  <c r="Q220" i="30" s="1"/>
  <c r="N220" i="30" s="1"/>
  <c r="L220" i="30"/>
  <c r="O220" i="30"/>
  <c r="P220" i="30"/>
  <c r="J221" i="30"/>
  <c r="K221" i="30"/>
  <c r="Q221" i="30" s="1"/>
  <c r="N221" i="30" s="1"/>
  <c r="L221" i="30"/>
  <c r="O221" i="30"/>
  <c r="P221" i="30"/>
  <c r="J222" i="30"/>
  <c r="K222" i="30"/>
  <c r="L222" i="30"/>
  <c r="O222" i="30"/>
  <c r="P222" i="30"/>
  <c r="J223" i="30"/>
  <c r="K223" i="30"/>
  <c r="Q223" i="30" s="1"/>
  <c r="N223" i="30" s="1"/>
  <c r="L223" i="30"/>
  <c r="O223" i="30"/>
  <c r="P223" i="30"/>
  <c r="J224" i="30"/>
  <c r="K224" i="30"/>
  <c r="Q224" i="30" s="1"/>
  <c r="N224" i="30" s="1"/>
  <c r="L224" i="30"/>
  <c r="O224" i="30"/>
  <c r="P224" i="30"/>
  <c r="J225" i="30"/>
  <c r="K225" i="30"/>
  <c r="L225" i="30"/>
  <c r="O225" i="30"/>
  <c r="P225" i="30"/>
  <c r="J226" i="30"/>
  <c r="K226" i="30"/>
  <c r="Q226" i="30" s="1"/>
  <c r="N226" i="30" s="1"/>
  <c r="L226" i="30"/>
  <c r="O226" i="30"/>
  <c r="P226" i="30"/>
  <c r="J227" i="30"/>
  <c r="K227" i="30"/>
  <c r="L227" i="30"/>
  <c r="O227" i="30"/>
  <c r="P227" i="30"/>
  <c r="J228" i="30"/>
  <c r="K228" i="30"/>
  <c r="L228" i="30"/>
  <c r="O228" i="30"/>
  <c r="P228" i="30"/>
  <c r="J229" i="30"/>
  <c r="K229" i="30"/>
  <c r="L229" i="30"/>
  <c r="O229" i="30"/>
  <c r="P229" i="30"/>
  <c r="J230" i="30"/>
  <c r="K230" i="30"/>
  <c r="Q230" i="30" s="1"/>
  <c r="N230" i="30" s="1"/>
  <c r="L230" i="30"/>
  <c r="O230" i="30"/>
  <c r="P230" i="30"/>
  <c r="J231" i="30"/>
  <c r="K231" i="30"/>
  <c r="Q231" i="30" s="1"/>
  <c r="L231" i="30"/>
  <c r="O231" i="30"/>
  <c r="P231" i="30"/>
  <c r="J232" i="30"/>
  <c r="K232" i="30"/>
  <c r="L232" i="30"/>
  <c r="O232" i="30"/>
  <c r="P232" i="30"/>
  <c r="J233" i="30"/>
  <c r="K233" i="30"/>
  <c r="Q233" i="30" s="1"/>
  <c r="N233" i="30" s="1"/>
  <c r="L233" i="30"/>
  <c r="O233" i="30"/>
  <c r="P233" i="30"/>
  <c r="J234" i="30"/>
  <c r="K234" i="30"/>
  <c r="Q234" i="30" s="1"/>
  <c r="L234" i="30"/>
  <c r="O234" i="30"/>
  <c r="P234" i="30"/>
  <c r="J235" i="30"/>
  <c r="K235" i="30"/>
  <c r="L235" i="30"/>
  <c r="O235" i="30"/>
  <c r="P235" i="30"/>
  <c r="J236" i="30"/>
  <c r="K236" i="30"/>
  <c r="Q236" i="30" s="1"/>
  <c r="N236" i="30" s="1"/>
  <c r="L236" i="30"/>
  <c r="O236" i="30"/>
  <c r="P236" i="30"/>
  <c r="J237" i="30"/>
  <c r="K237" i="30"/>
  <c r="Q237" i="30" s="1"/>
  <c r="L237" i="30"/>
  <c r="O237" i="30"/>
  <c r="P237" i="30"/>
  <c r="J238" i="30"/>
  <c r="K238" i="30"/>
  <c r="Q238" i="30" s="1"/>
  <c r="N238" i="30" s="1"/>
  <c r="L238" i="30"/>
  <c r="O238" i="30"/>
  <c r="P238" i="30"/>
  <c r="J239" i="30"/>
  <c r="K239" i="30"/>
  <c r="Q239" i="30" s="1"/>
  <c r="N239" i="30" s="1"/>
  <c r="L239" i="30"/>
  <c r="O239" i="30"/>
  <c r="P239" i="30"/>
  <c r="J240" i="30"/>
  <c r="K240" i="30"/>
  <c r="Q240" i="30" s="1"/>
  <c r="L240" i="30"/>
  <c r="O240" i="30"/>
  <c r="P240" i="30"/>
  <c r="J241" i="30"/>
  <c r="K241" i="30"/>
  <c r="Q241" i="30" s="1"/>
  <c r="N241" i="30" s="1"/>
  <c r="L241" i="30"/>
  <c r="O241" i="30"/>
  <c r="P241" i="30"/>
  <c r="J242" i="30"/>
  <c r="K242" i="30"/>
  <c r="Q242" i="30" s="1"/>
  <c r="N242" i="30" s="1"/>
  <c r="L242" i="30"/>
  <c r="O242" i="30"/>
  <c r="P242" i="30"/>
  <c r="J243" i="30"/>
  <c r="K243" i="30"/>
  <c r="L243" i="30"/>
  <c r="O243" i="30"/>
  <c r="P243" i="30"/>
  <c r="J244" i="30"/>
  <c r="K244" i="30"/>
  <c r="Q244" i="30" s="1"/>
  <c r="N244" i="30" s="1"/>
  <c r="L244" i="30"/>
  <c r="O244" i="30"/>
  <c r="P244" i="30"/>
  <c r="J245" i="30"/>
  <c r="K245" i="30"/>
  <c r="Q245" i="30" s="1"/>
  <c r="N245" i="30" s="1"/>
  <c r="L245" i="30"/>
  <c r="O245" i="30"/>
  <c r="P245" i="30"/>
  <c r="J246" i="30"/>
  <c r="K246" i="30"/>
  <c r="L246" i="30"/>
  <c r="O246" i="30"/>
  <c r="P246" i="30"/>
  <c r="J247" i="30"/>
  <c r="K247" i="30"/>
  <c r="Q247" i="30" s="1"/>
  <c r="N247" i="30" s="1"/>
  <c r="L247" i="30"/>
  <c r="O247" i="30"/>
  <c r="P247" i="30"/>
  <c r="J248" i="30"/>
  <c r="K248" i="30"/>
  <c r="Q248" i="30" s="1"/>
  <c r="N248" i="30" s="1"/>
  <c r="L248" i="30"/>
  <c r="O248" i="30"/>
  <c r="P248" i="30"/>
  <c r="J249" i="30"/>
  <c r="K249" i="30"/>
  <c r="L249" i="30"/>
  <c r="O249" i="30"/>
  <c r="P249" i="30"/>
  <c r="J250" i="30"/>
  <c r="K250" i="30"/>
  <c r="Q250" i="30" s="1"/>
  <c r="N250" i="30" s="1"/>
  <c r="L250" i="30"/>
  <c r="O250" i="30"/>
  <c r="P250" i="30"/>
  <c r="J251" i="30"/>
  <c r="K251" i="30"/>
  <c r="Q251" i="30" s="1"/>
  <c r="N251" i="30" s="1"/>
  <c r="L251" i="30"/>
  <c r="O251" i="30"/>
  <c r="P251" i="30"/>
  <c r="J252" i="30"/>
  <c r="K252" i="30"/>
  <c r="L252" i="30"/>
  <c r="O252" i="30"/>
  <c r="P252" i="30"/>
  <c r="J253" i="30"/>
  <c r="K253" i="30"/>
  <c r="Q253" i="30" s="1"/>
  <c r="N253" i="30" s="1"/>
  <c r="L253" i="30"/>
  <c r="O253" i="30"/>
  <c r="P253" i="30"/>
  <c r="J254" i="30"/>
  <c r="K254" i="30"/>
  <c r="L254" i="30"/>
  <c r="O254" i="30"/>
  <c r="P254" i="30"/>
  <c r="J255" i="30"/>
  <c r="K255" i="30"/>
  <c r="L255" i="30"/>
  <c r="O255" i="30"/>
  <c r="P255" i="30"/>
  <c r="J256" i="30"/>
  <c r="K256" i="30"/>
  <c r="Q256" i="30" s="1"/>
  <c r="N256" i="30" s="1"/>
  <c r="L256" i="30"/>
  <c r="O256" i="30"/>
  <c r="P256" i="30"/>
  <c r="J257" i="30"/>
  <c r="K257" i="30"/>
  <c r="L257" i="30"/>
  <c r="O257" i="30"/>
  <c r="P257" i="30"/>
  <c r="J258" i="30"/>
  <c r="K258" i="30"/>
  <c r="Q258" i="30" s="1"/>
  <c r="L258" i="30"/>
  <c r="O258" i="30"/>
  <c r="P258" i="30"/>
  <c r="J259" i="30"/>
  <c r="K259" i="30"/>
  <c r="Q259" i="30" s="1"/>
  <c r="N259" i="30" s="1"/>
  <c r="L259" i="30"/>
  <c r="O259" i="30"/>
  <c r="P259" i="30"/>
  <c r="J260" i="30"/>
  <c r="K260" i="30"/>
  <c r="L260" i="30"/>
  <c r="O260" i="30"/>
  <c r="P260" i="30"/>
  <c r="J261" i="30"/>
  <c r="K261" i="30"/>
  <c r="Q261" i="30" s="1"/>
  <c r="L261" i="30"/>
  <c r="O261" i="30"/>
  <c r="P261" i="30"/>
  <c r="J262" i="30"/>
  <c r="K262" i="30"/>
  <c r="Q262" i="30" s="1"/>
  <c r="N262" i="30" s="1"/>
  <c r="L262" i="30"/>
  <c r="O262" i="30"/>
  <c r="P262" i="30"/>
  <c r="J263" i="30"/>
  <c r="K263" i="30"/>
  <c r="Q263" i="30" s="1"/>
  <c r="N263" i="30" s="1"/>
  <c r="L263" i="30"/>
  <c r="O263" i="30"/>
  <c r="P263" i="30"/>
  <c r="J264" i="30"/>
  <c r="K264" i="30"/>
  <c r="Q264" i="30" s="1"/>
  <c r="L264" i="30"/>
  <c r="O264" i="30"/>
  <c r="P264" i="30"/>
  <c r="J265" i="30"/>
  <c r="K265" i="30"/>
  <c r="L265" i="30"/>
  <c r="O265" i="30"/>
  <c r="P265" i="30"/>
  <c r="J266" i="30"/>
  <c r="K266" i="30"/>
  <c r="Q266" i="30" s="1"/>
  <c r="N266" i="30" s="1"/>
  <c r="L266" i="30"/>
  <c r="O266" i="30"/>
  <c r="P266" i="30"/>
  <c r="J267" i="30"/>
  <c r="K267" i="30"/>
  <c r="Q267" i="30" s="1"/>
  <c r="L267" i="30"/>
  <c r="O267" i="30"/>
  <c r="P267" i="30"/>
  <c r="J268" i="30"/>
  <c r="K268" i="30"/>
  <c r="L268" i="30"/>
  <c r="O268" i="30"/>
  <c r="P268" i="30"/>
  <c r="J269" i="30"/>
  <c r="K269" i="30"/>
  <c r="Q269" i="30" s="1"/>
  <c r="N269" i="30" s="1"/>
  <c r="L269" i="30"/>
  <c r="O269" i="30"/>
  <c r="P269" i="30"/>
  <c r="J270" i="30"/>
  <c r="K270" i="30"/>
  <c r="Q270" i="30" s="1"/>
  <c r="L270" i="30"/>
  <c r="O270" i="30"/>
  <c r="P270" i="30"/>
  <c r="J271" i="30"/>
  <c r="K271" i="30"/>
  <c r="L271" i="30"/>
  <c r="O271" i="30"/>
  <c r="P271" i="30"/>
  <c r="J272" i="30"/>
  <c r="K272" i="30"/>
  <c r="Q272" i="30" s="1"/>
  <c r="N272" i="30" s="1"/>
  <c r="L272" i="30"/>
  <c r="O272" i="30"/>
  <c r="P272" i="30"/>
  <c r="J273" i="30"/>
  <c r="K273" i="30"/>
  <c r="Q273" i="30" s="1"/>
  <c r="L273" i="30"/>
  <c r="O273" i="30"/>
  <c r="P273" i="30"/>
  <c r="J274" i="30"/>
  <c r="K274" i="30"/>
  <c r="Q274" i="30" s="1"/>
  <c r="N274" i="30" s="1"/>
  <c r="L274" i="30"/>
  <c r="O274" i="30"/>
  <c r="P274" i="30"/>
  <c r="J275" i="30"/>
  <c r="K275" i="30"/>
  <c r="Q275" i="30" s="1"/>
  <c r="N275" i="30" s="1"/>
  <c r="L275" i="30"/>
  <c r="O275" i="30"/>
  <c r="P275" i="30"/>
  <c r="J276" i="30"/>
  <c r="K276" i="30"/>
  <c r="Q276" i="30" s="1"/>
  <c r="L276" i="30"/>
  <c r="O276" i="30"/>
  <c r="P276" i="30"/>
  <c r="J277" i="30"/>
  <c r="K277" i="30"/>
  <c r="Q277" i="30" s="1"/>
  <c r="N277" i="30" s="1"/>
  <c r="L277" i="30"/>
  <c r="O277" i="30"/>
  <c r="P277" i="30"/>
  <c r="J278" i="30"/>
  <c r="K278" i="30"/>
  <c r="Q278" i="30" s="1"/>
  <c r="L278" i="30"/>
  <c r="O278" i="30"/>
  <c r="P278" i="30"/>
  <c r="J279" i="30"/>
  <c r="K279" i="30"/>
  <c r="L279" i="30"/>
  <c r="O279" i="30"/>
  <c r="P279" i="30"/>
  <c r="J280" i="30"/>
  <c r="K280" i="30"/>
  <c r="Q280" i="30" s="1"/>
  <c r="N280" i="30" s="1"/>
  <c r="L280" i="30"/>
  <c r="O280" i="30"/>
  <c r="P280" i="30"/>
  <c r="J281" i="30"/>
  <c r="K281" i="30"/>
  <c r="Q281" i="30" s="1"/>
  <c r="N281" i="30" s="1"/>
  <c r="L281" i="30"/>
  <c r="O281" i="30"/>
  <c r="P281" i="30"/>
  <c r="J282" i="30"/>
  <c r="K282" i="30"/>
  <c r="L282" i="30"/>
  <c r="O282" i="30"/>
  <c r="P282" i="30"/>
  <c r="J283" i="30"/>
  <c r="K283" i="30"/>
  <c r="Q283" i="30" s="1"/>
  <c r="N283" i="30" s="1"/>
  <c r="L283" i="30"/>
  <c r="O283" i="30"/>
  <c r="P283" i="30"/>
  <c r="J284" i="30"/>
  <c r="K284" i="30"/>
  <c r="Q284" i="30" s="1"/>
  <c r="N284" i="30" s="1"/>
  <c r="L284" i="30"/>
  <c r="O284" i="30"/>
  <c r="P284" i="30"/>
  <c r="J285" i="30"/>
  <c r="K285" i="30"/>
  <c r="L285" i="30"/>
  <c r="O285" i="30"/>
  <c r="P285" i="30"/>
  <c r="J286" i="30"/>
  <c r="K286" i="30"/>
  <c r="Q286" i="30" s="1"/>
  <c r="N286" i="30" s="1"/>
  <c r="L286" i="30"/>
  <c r="O286" i="30"/>
  <c r="P286" i="30"/>
  <c r="J287" i="30"/>
  <c r="K287" i="30"/>
  <c r="Q287" i="30" s="1"/>
  <c r="N287" i="30" s="1"/>
  <c r="L287" i="30"/>
  <c r="O287" i="30"/>
  <c r="P287" i="30"/>
  <c r="J288" i="30"/>
  <c r="K288" i="30"/>
  <c r="L288" i="30"/>
  <c r="O288" i="30"/>
  <c r="P288" i="30"/>
  <c r="J289" i="30"/>
  <c r="K289" i="30"/>
  <c r="Q289" i="30" s="1"/>
  <c r="L289" i="30"/>
  <c r="O289" i="30"/>
  <c r="P289" i="30"/>
  <c r="J290" i="30"/>
  <c r="K290" i="30"/>
  <c r="L290" i="30"/>
  <c r="O290" i="30"/>
  <c r="P290" i="30"/>
  <c r="J291" i="30"/>
  <c r="K291" i="30"/>
  <c r="L291" i="30"/>
  <c r="O291" i="30"/>
  <c r="P291" i="30"/>
  <c r="J292" i="30"/>
  <c r="K292" i="30"/>
  <c r="Q292" i="30" s="1"/>
  <c r="N292" i="30" s="1"/>
  <c r="L292" i="30"/>
  <c r="O292" i="30"/>
  <c r="P292" i="30"/>
  <c r="J293" i="30"/>
  <c r="K293" i="30"/>
  <c r="L293" i="30"/>
  <c r="O293" i="30"/>
  <c r="P293" i="30"/>
  <c r="J294" i="30"/>
  <c r="K294" i="30"/>
  <c r="Q294" i="30" s="1"/>
  <c r="L294" i="30"/>
  <c r="O294" i="30"/>
  <c r="P294" i="30"/>
  <c r="J295" i="30"/>
  <c r="K295" i="30"/>
  <c r="Q295" i="30" s="1"/>
  <c r="N295" i="30" s="1"/>
  <c r="L295" i="30"/>
  <c r="O295" i="30"/>
  <c r="P295" i="30"/>
  <c r="J296" i="30"/>
  <c r="K296" i="30"/>
  <c r="L296" i="30"/>
  <c r="O296" i="30"/>
  <c r="P296" i="30"/>
  <c r="J297" i="30"/>
  <c r="K297" i="30"/>
  <c r="Q297" i="30" s="1"/>
  <c r="L297" i="30"/>
  <c r="O297" i="30"/>
  <c r="P297" i="30"/>
  <c r="J298" i="30"/>
  <c r="K298" i="30"/>
  <c r="Q298" i="30" s="1"/>
  <c r="N298" i="30" s="1"/>
  <c r="L298" i="30"/>
  <c r="O298" i="30"/>
  <c r="P298" i="30"/>
  <c r="J299" i="30"/>
  <c r="K299" i="30"/>
  <c r="Q299" i="30" s="1"/>
  <c r="L299" i="30"/>
  <c r="O299" i="30"/>
  <c r="P299" i="30"/>
  <c r="J300" i="30"/>
  <c r="K300" i="30"/>
  <c r="Q300" i="30" s="1"/>
  <c r="L300" i="30"/>
  <c r="O300" i="30"/>
  <c r="P300" i="30"/>
  <c r="J301" i="30"/>
  <c r="K301" i="30"/>
  <c r="L301" i="30"/>
  <c r="O301" i="30"/>
  <c r="P301" i="30"/>
  <c r="J302" i="30"/>
  <c r="K302" i="30"/>
  <c r="L302" i="30"/>
  <c r="O302" i="30"/>
  <c r="P302" i="30"/>
  <c r="J303" i="30"/>
  <c r="K303" i="30"/>
  <c r="Q303" i="30" s="1"/>
  <c r="L303" i="30"/>
  <c r="O303" i="30"/>
  <c r="P303" i="30"/>
  <c r="J304" i="30"/>
  <c r="K304" i="30"/>
  <c r="L304" i="30"/>
  <c r="O304" i="30"/>
  <c r="P304" i="30"/>
  <c r="J305" i="30"/>
  <c r="K305" i="30"/>
  <c r="Q305" i="30" s="1"/>
  <c r="N305" i="30" s="1"/>
  <c r="L305" i="30"/>
  <c r="O305" i="30"/>
  <c r="P305" i="30"/>
  <c r="J306" i="30"/>
  <c r="K306" i="30"/>
  <c r="Q306" i="30" s="1"/>
  <c r="L306" i="30"/>
  <c r="O306" i="30"/>
  <c r="P306" i="30"/>
  <c r="J307" i="30"/>
  <c r="K307" i="30"/>
  <c r="L307" i="30"/>
  <c r="O307" i="30"/>
  <c r="P307" i="30"/>
  <c r="J308" i="30"/>
  <c r="K308" i="30"/>
  <c r="Q308" i="30" s="1"/>
  <c r="L308" i="30"/>
  <c r="O308" i="30"/>
  <c r="P308" i="30"/>
  <c r="J309" i="30"/>
  <c r="K309" i="30"/>
  <c r="Q309" i="30" s="1"/>
  <c r="L309" i="30"/>
  <c r="O309" i="30"/>
  <c r="P309" i="30"/>
  <c r="J310" i="30"/>
  <c r="K310" i="30"/>
  <c r="Q310" i="30" s="1"/>
  <c r="N310" i="30" s="1"/>
  <c r="L310" i="30"/>
  <c r="O310" i="30"/>
  <c r="P310" i="30"/>
  <c r="J311" i="30"/>
  <c r="K311" i="30"/>
  <c r="Q311" i="30" s="1"/>
  <c r="N311" i="30" s="1"/>
  <c r="L311" i="30"/>
  <c r="O311" i="30"/>
  <c r="P311" i="30"/>
  <c r="J312" i="30"/>
  <c r="K312" i="30"/>
  <c r="Q312" i="30" s="1"/>
  <c r="L312" i="30"/>
  <c r="O312" i="30"/>
  <c r="P312" i="30"/>
  <c r="J313" i="30"/>
  <c r="K313" i="30"/>
  <c r="Q313" i="30" s="1"/>
  <c r="L313" i="30"/>
  <c r="O313" i="30"/>
  <c r="P313" i="30"/>
  <c r="J314" i="30"/>
  <c r="K314" i="30"/>
  <c r="Q314" i="30" s="1"/>
  <c r="L314" i="30"/>
  <c r="O314" i="30"/>
  <c r="P314" i="30"/>
  <c r="J315" i="30"/>
  <c r="K315" i="30"/>
  <c r="Q315" i="30" s="1"/>
  <c r="N315" i="30" s="1"/>
  <c r="L315" i="30"/>
  <c r="O315" i="30"/>
  <c r="P315" i="30"/>
  <c r="J316" i="30"/>
  <c r="K316" i="30"/>
  <c r="Q316" i="30" s="1"/>
  <c r="N316" i="30" s="1"/>
  <c r="L316" i="30"/>
  <c r="O316" i="30"/>
  <c r="P316" i="30"/>
  <c r="J317" i="30"/>
  <c r="K317" i="30"/>
  <c r="Q317" i="30" s="1"/>
  <c r="L317" i="30"/>
  <c r="O317" i="30"/>
  <c r="P317" i="30"/>
  <c r="J318" i="30"/>
  <c r="K318" i="30"/>
  <c r="Q318" i="30" s="1"/>
  <c r="N318" i="30" s="1"/>
  <c r="L318" i="30"/>
  <c r="O318" i="30"/>
  <c r="P318" i="30"/>
  <c r="J319" i="30"/>
  <c r="K319" i="30"/>
  <c r="Q319" i="30" s="1"/>
  <c r="N319" i="30" s="1"/>
  <c r="L319" i="30"/>
  <c r="O319" i="30"/>
  <c r="P319" i="30"/>
  <c r="J320" i="30"/>
  <c r="K320" i="30"/>
  <c r="Q320" i="30" s="1"/>
  <c r="L320" i="30"/>
  <c r="O320" i="30"/>
  <c r="P320" i="30"/>
  <c r="J321" i="30"/>
  <c r="K321" i="30"/>
  <c r="Q321" i="30" s="1"/>
  <c r="N321" i="30" s="1"/>
  <c r="L321" i="30"/>
  <c r="O321" i="30"/>
  <c r="P321" i="30"/>
  <c r="J322" i="30"/>
  <c r="K322" i="30"/>
  <c r="Q322" i="30" s="1"/>
  <c r="N322" i="30" s="1"/>
  <c r="L322" i="30"/>
  <c r="O322" i="30"/>
  <c r="P322" i="30"/>
  <c r="J323" i="30"/>
  <c r="K323" i="30"/>
  <c r="Q323" i="30" s="1"/>
  <c r="L323" i="30"/>
  <c r="O323" i="30"/>
  <c r="P323" i="30"/>
  <c r="J324" i="30"/>
  <c r="K324" i="30"/>
  <c r="Q324" i="30" s="1"/>
  <c r="N324" i="30" s="1"/>
  <c r="L324" i="30"/>
  <c r="O324" i="30"/>
  <c r="P324" i="30"/>
  <c r="J325" i="30"/>
  <c r="K325" i="30"/>
  <c r="Q325" i="30" s="1"/>
  <c r="L325" i="30"/>
  <c r="O325" i="30"/>
  <c r="P325" i="30"/>
  <c r="J326" i="30"/>
  <c r="K326" i="30"/>
  <c r="Q326" i="30" s="1"/>
  <c r="L326" i="30"/>
  <c r="O326" i="30"/>
  <c r="P326" i="30"/>
  <c r="J327" i="30"/>
  <c r="K327" i="30"/>
  <c r="Q327" i="30" s="1"/>
  <c r="N327" i="30" s="1"/>
  <c r="L327" i="30"/>
  <c r="O327" i="30"/>
  <c r="P327" i="30"/>
  <c r="J328" i="30"/>
  <c r="K328" i="30"/>
  <c r="Q328" i="30" s="1"/>
  <c r="N328" i="30" s="1"/>
  <c r="L328" i="30"/>
  <c r="O328" i="30"/>
  <c r="P328" i="30"/>
  <c r="J329" i="30"/>
  <c r="K329" i="30"/>
  <c r="Q329" i="30" s="1"/>
  <c r="L329" i="30"/>
  <c r="O329" i="30"/>
  <c r="P329" i="30"/>
  <c r="J330" i="30"/>
  <c r="K330" i="30"/>
  <c r="Q330" i="30" s="1"/>
  <c r="N330" i="30" s="1"/>
  <c r="L330" i="30"/>
  <c r="O330" i="30"/>
  <c r="P330" i="30"/>
  <c r="J331" i="30"/>
  <c r="K331" i="30"/>
  <c r="Q331" i="30" s="1"/>
  <c r="N331" i="30" s="1"/>
  <c r="L331" i="30"/>
  <c r="O331" i="30"/>
  <c r="P331" i="30"/>
  <c r="J332" i="30"/>
  <c r="K332" i="30"/>
  <c r="L332" i="30"/>
  <c r="O332" i="30"/>
  <c r="P332" i="30"/>
  <c r="J333" i="30"/>
  <c r="K333" i="30"/>
  <c r="Q333" i="30" s="1"/>
  <c r="N333" i="30" s="1"/>
  <c r="L333" i="30"/>
  <c r="O333" i="30"/>
  <c r="P333" i="30"/>
  <c r="J334" i="30"/>
  <c r="K334" i="30"/>
  <c r="Q334" i="30" s="1"/>
  <c r="L334" i="30"/>
  <c r="O334" i="30"/>
  <c r="P334" i="30"/>
  <c r="J335" i="30"/>
  <c r="K335" i="30"/>
  <c r="L335" i="30"/>
  <c r="O335" i="30"/>
  <c r="P335" i="30"/>
  <c r="J336" i="30"/>
  <c r="K336" i="30"/>
  <c r="Q336" i="30" s="1"/>
  <c r="N336" i="30" s="1"/>
  <c r="L336" i="30"/>
  <c r="O336" i="30"/>
  <c r="P336" i="30"/>
  <c r="J337" i="30"/>
  <c r="K337" i="30"/>
  <c r="Q337" i="30" s="1"/>
  <c r="L337" i="30"/>
  <c r="O337" i="30"/>
  <c r="P337" i="30"/>
  <c r="J338" i="30"/>
  <c r="K338" i="30"/>
  <c r="Q338" i="30" s="1"/>
  <c r="L338" i="30"/>
  <c r="O338" i="30"/>
  <c r="P338" i="30"/>
  <c r="J339" i="30"/>
  <c r="K339" i="30"/>
  <c r="Q339" i="30" s="1"/>
  <c r="N339" i="30" s="1"/>
  <c r="L339" i="30"/>
  <c r="O339" i="30"/>
  <c r="P339" i="30"/>
  <c r="J340" i="30"/>
  <c r="K340" i="30"/>
  <c r="Q340" i="30" s="1"/>
  <c r="N340" i="30" s="1"/>
  <c r="L340" i="30"/>
  <c r="O340" i="30"/>
  <c r="P340" i="30"/>
  <c r="J341" i="30"/>
  <c r="K341" i="30"/>
  <c r="Q341" i="30" s="1"/>
  <c r="L341" i="30"/>
  <c r="O341" i="30"/>
  <c r="P341" i="30"/>
  <c r="J342" i="30"/>
  <c r="K342" i="30"/>
  <c r="Q342" i="30" s="1"/>
  <c r="N342" i="30" s="1"/>
  <c r="L342" i="30"/>
  <c r="O342" i="30"/>
  <c r="P342" i="30"/>
  <c r="J343" i="30"/>
  <c r="K343" i="30"/>
  <c r="Q343" i="30" s="1"/>
  <c r="N343" i="30" s="1"/>
  <c r="L343" i="30"/>
  <c r="O343" i="30"/>
  <c r="P343" i="30"/>
  <c r="J344" i="30"/>
  <c r="K344" i="30"/>
  <c r="L344" i="30"/>
  <c r="O344" i="30"/>
  <c r="P344" i="30"/>
  <c r="J345" i="30"/>
  <c r="K345" i="30"/>
  <c r="Q345" i="30" s="1"/>
  <c r="N345" i="30" s="1"/>
  <c r="L345" i="30"/>
  <c r="O345" i="30"/>
  <c r="P345" i="30"/>
  <c r="J346" i="30"/>
  <c r="K346" i="30"/>
  <c r="Q346" i="30" s="1"/>
  <c r="L346" i="30"/>
  <c r="O346" i="30"/>
  <c r="P346" i="30"/>
  <c r="J347" i="30"/>
  <c r="K347" i="30"/>
  <c r="L347" i="30"/>
  <c r="O347" i="30"/>
  <c r="P347" i="30"/>
  <c r="J348" i="30"/>
  <c r="K348" i="30"/>
  <c r="L348" i="30"/>
  <c r="O348" i="30"/>
  <c r="P348" i="30"/>
  <c r="Q348" i="30"/>
  <c r="N348" i="30" s="1"/>
  <c r="J349" i="30"/>
  <c r="K349" i="30"/>
  <c r="Q349" i="30" s="1"/>
  <c r="L349" i="30"/>
  <c r="O349" i="30"/>
  <c r="P349" i="30"/>
  <c r="J350" i="30"/>
  <c r="K350" i="30"/>
  <c r="Q350" i="30" s="1"/>
  <c r="L350" i="30"/>
  <c r="O350" i="30"/>
  <c r="P350" i="30"/>
  <c r="J351" i="30"/>
  <c r="K351" i="30"/>
  <c r="Q351" i="30" s="1"/>
  <c r="N351" i="30" s="1"/>
  <c r="L351" i="30"/>
  <c r="O351" i="30"/>
  <c r="P351" i="30"/>
  <c r="J352" i="30"/>
  <c r="K352" i="30"/>
  <c r="Q352" i="30" s="1"/>
  <c r="L352" i="30"/>
  <c r="O352" i="30"/>
  <c r="P352" i="30"/>
  <c r="J353" i="30"/>
  <c r="K353" i="30"/>
  <c r="Q353" i="30" s="1"/>
  <c r="L353" i="30"/>
  <c r="O353" i="30"/>
  <c r="P353" i="30"/>
  <c r="J354" i="30"/>
  <c r="K354" i="30"/>
  <c r="Q354" i="30" s="1"/>
  <c r="N354" i="30" s="1"/>
  <c r="L354" i="30"/>
  <c r="O354" i="30"/>
  <c r="P354" i="30"/>
  <c r="J355" i="30"/>
  <c r="K355" i="30"/>
  <c r="Q355" i="30" s="1"/>
  <c r="N355" i="30" s="1"/>
  <c r="L355" i="30"/>
  <c r="O355" i="30"/>
  <c r="P355" i="30"/>
  <c r="J356" i="30"/>
  <c r="K356" i="30"/>
  <c r="L356" i="30"/>
  <c r="O356" i="30"/>
  <c r="P356" i="30"/>
  <c r="J357" i="30"/>
  <c r="K357" i="30"/>
  <c r="Q357" i="30" s="1"/>
  <c r="N357" i="30" s="1"/>
  <c r="L357" i="30"/>
  <c r="O357" i="30"/>
  <c r="P357" i="30"/>
  <c r="J358" i="30"/>
  <c r="K358" i="30"/>
  <c r="Q358" i="30" s="1"/>
  <c r="L358" i="30"/>
  <c r="O358" i="30"/>
  <c r="P358" i="30"/>
  <c r="J359" i="30"/>
  <c r="K359" i="30"/>
  <c r="Q359" i="30" s="1"/>
  <c r="N359" i="30" s="1"/>
  <c r="L359" i="30"/>
  <c r="O359" i="30"/>
  <c r="P359" i="30"/>
  <c r="J360" i="30"/>
  <c r="K360" i="30"/>
  <c r="Q360" i="30" s="1"/>
  <c r="L360" i="30"/>
  <c r="O360" i="30"/>
  <c r="P360" i="30"/>
  <c r="J361" i="30"/>
  <c r="K361" i="30"/>
  <c r="L361" i="30"/>
  <c r="O361" i="30"/>
  <c r="P361" i="30"/>
  <c r="J362" i="30"/>
  <c r="K362" i="30"/>
  <c r="Q362" i="30" s="1"/>
  <c r="N362" i="30" s="1"/>
  <c r="L362" i="30"/>
  <c r="O362" i="30"/>
  <c r="P362" i="30"/>
  <c r="J363" i="30"/>
  <c r="K363" i="30"/>
  <c r="Q363" i="30" s="1"/>
  <c r="L363" i="30"/>
  <c r="O363" i="30"/>
  <c r="P363" i="30"/>
  <c r="J364" i="30"/>
  <c r="K364" i="30"/>
  <c r="Q364" i="30" s="1"/>
  <c r="L364" i="30"/>
  <c r="O364" i="30"/>
  <c r="P364" i="30"/>
  <c r="J365" i="30"/>
  <c r="K365" i="30"/>
  <c r="Q365" i="30" s="1"/>
  <c r="N365" i="30" s="1"/>
  <c r="L365" i="30"/>
  <c r="O365" i="30"/>
  <c r="P365" i="30"/>
  <c r="J366" i="30"/>
  <c r="K366" i="30"/>
  <c r="L366" i="30"/>
  <c r="O366" i="30"/>
  <c r="P366" i="30"/>
  <c r="Q366" i="30"/>
  <c r="N366" i="30" s="1"/>
  <c r="J367" i="30"/>
  <c r="K367" i="30"/>
  <c r="Q367" i="30" s="1"/>
  <c r="N367" i="30" s="1"/>
  <c r="L367" i="30"/>
  <c r="O367" i="30"/>
  <c r="P367" i="30"/>
  <c r="J368" i="30"/>
  <c r="K368" i="30"/>
  <c r="Q368" i="30" s="1"/>
  <c r="N368" i="30" s="1"/>
  <c r="L368" i="30"/>
  <c r="O368" i="30"/>
  <c r="P368" i="30"/>
  <c r="J369" i="30"/>
  <c r="K369" i="30"/>
  <c r="L369" i="30"/>
  <c r="O369" i="30"/>
  <c r="P369" i="30"/>
  <c r="J370" i="30"/>
  <c r="K370" i="30"/>
  <c r="Q370" i="30" s="1"/>
  <c r="L370" i="30"/>
  <c r="O370" i="30"/>
  <c r="P370" i="30"/>
  <c r="J371" i="30"/>
  <c r="K371" i="30"/>
  <c r="L371" i="30"/>
  <c r="O371" i="30"/>
  <c r="P371" i="30"/>
  <c r="J372" i="30"/>
  <c r="K372" i="30"/>
  <c r="Q372" i="30" s="1"/>
  <c r="N372" i="30" s="1"/>
  <c r="L372" i="30"/>
  <c r="O372" i="30"/>
  <c r="P372" i="30"/>
  <c r="J373" i="30"/>
  <c r="K373" i="30"/>
  <c r="Q373" i="30" s="1"/>
  <c r="L373" i="30"/>
  <c r="O373" i="30"/>
  <c r="P373" i="30"/>
  <c r="J374" i="30"/>
  <c r="K374" i="30"/>
  <c r="L374" i="30"/>
  <c r="O374" i="30"/>
  <c r="P374" i="30"/>
  <c r="J375" i="30"/>
  <c r="K375" i="30"/>
  <c r="Q375" i="30" s="1"/>
  <c r="N375" i="30" s="1"/>
  <c r="L375" i="30"/>
  <c r="O375" i="30"/>
  <c r="P375" i="30"/>
  <c r="J376" i="30"/>
  <c r="K376" i="30"/>
  <c r="Q376" i="30" s="1"/>
  <c r="L376" i="30"/>
  <c r="O376" i="30"/>
  <c r="P376" i="30"/>
  <c r="J377" i="30"/>
  <c r="K377" i="30"/>
  <c r="Q377" i="30" s="1"/>
  <c r="N377" i="30" s="1"/>
  <c r="L377" i="30"/>
  <c r="O377" i="30"/>
  <c r="P377" i="30"/>
  <c r="J378" i="30"/>
  <c r="K378" i="30"/>
  <c r="Q378" i="30" s="1"/>
  <c r="N378" i="30" s="1"/>
  <c r="L378" i="30"/>
  <c r="O378" i="30"/>
  <c r="P378" i="30"/>
  <c r="J379" i="30"/>
  <c r="K379" i="30"/>
  <c r="Q379" i="30" s="1"/>
  <c r="N379" i="30" s="1"/>
  <c r="L379" i="30"/>
  <c r="O379" i="30"/>
  <c r="P379" i="30"/>
  <c r="J380" i="30"/>
  <c r="K380" i="30"/>
  <c r="Q380" i="30" s="1"/>
  <c r="N380" i="30" s="1"/>
  <c r="L380" i="30"/>
  <c r="O380" i="30"/>
  <c r="P380" i="30"/>
  <c r="J381" i="30"/>
  <c r="K381" i="30"/>
  <c r="Q381" i="30" s="1"/>
  <c r="N381" i="30" s="1"/>
  <c r="L381" i="30"/>
  <c r="O381" i="30"/>
  <c r="P381" i="30"/>
  <c r="J382" i="30"/>
  <c r="K382" i="30"/>
  <c r="Q382" i="30" s="1"/>
  <c r="N382" i="30" s="1"/>
  <c r="L382" i="30"/>
  <c r="O382" i="30"/>
  <c r="P382" i="30"/>
  <c r="J383" i="30"/>
  <c r="K383" i="30"/>
  <c r="Q383" i="30" s="1"/>
  <c r="N383" i="30" s="1"/>
  <c r="L383" i="30"/>
  <c r="O383" i="30"/>
  <c r="P383" i="30"/>
  <c r="J384" i="30"/>
  <c r="K384" i="30"/>
  <c r="Q384" i="30" s="1"/>
  <c r="N384" i="30" s="1"/>
  <c r="L384" i="30"/>
  <c r="O384" i="30"/>
  <c r="P384" i="30"/>
  <c r="J385" i="30"/>
  <c r="K385" i="30"/>
  <c r="Q385" i="30" s="1"/>
  <c r="N385" i="30" s="1"/>
  <c r="L385" i="30"/>
  <c r="O385" i="30"/>
  <c r="P385" i="30"/>
  <c r="J386" i="30"/>
  <c r="K386" i="30"/>
  <c r="Q386" i="30" s="1"/>
  <c r="N386" i="30" s="1"/>
  <c r="L386" i="30"/>
  <c r="O386" i="30"/>
  <c r="P386" i="30"/>
  <c r="J387" i="30"/>
  <c r="K387" i="30"/>
  <c r="L387" i="30"/>
  <c r="O387" i="30"/>
  <c r="P387" i="30"/>
  <c r="Q387" i="30"/>
  <c r="N387" i="30" s="1"/>
  <c r="J388" i="30"/>
  <c r="K388" i="30"/>
  <c r="Q388" i="30" s="1"/>
  <c r="N388" i="30" s="1"/>
  <c r="L388" i="30"/>
  <c r="O388" i="30"/>
  <c r="P388" i="30"/>
  <c r="J389" i="30"/>
  <c r="K389" i="30"/>
  <c r="Q389" i="30" s="1"/>
  <c r="N389" i="30" s="1"/>
  <c r="L389" i="30"/>
  <c r="O389" i="30"/>
  <c r="P389" i="30"/>
  <c r="J390" i="30"/>
  <c r="K390" i="30"/>
  <c r="Q390" i="30" s="1"/>
  <c r="N390" i="30" s="1"/>
  <c r="L390" i="30"/>
  <c r="O390" i="30"/>
  <c r="P390" i="30"/>
  <c r="J391" i="30"/>
  <c r="K391" i="30"/>
  <c r="Q391" i="30" s="1"/>
  <c r="N391" i="30" s="1"/>
  <c r="L391" i="30"/>
  <c r="O391" i="30"/>
  <c r="P391" i="30"/>
  <c r="J392" i="30"/>
  <c r="K392" i="30"/>
  <c r="Q392" i="30" s="1"/>
  <c r="N392" i="30" s="1"/>
  <c r="L392" i="30"/>
  <c r="O392" i="30"/>
  <c r="P392" i="30"/>
  <c r="J393" i="30"/>
  <c r="K393" i="30"/>
  <c r="Q393" i="30" s="1"/>
  <c r="N393" i="30" s="1"/>
  <c r="L393" i="30"/>
  <c r="O393" i="30"/>
  <c r="P393" i="30"/>
  <c r="J394" i="30"/>
  <c r="K394" i="30"/>
  <c r="Q394" i="30" s="1"/>
  <c r="N394" i="30" s="1"/>
  <c r="L394" i="30"/>
  <c r="O394" i="30"/>
  <c r="P394" i="30"/>
  <c r="J395" i="30"/>
  <c r="K395" i="30"/>
  <c r="Q395" i="30" s="1"/>
  <c r="N395" i="30" s="1"/>
  <c r="L395" i="30"/>
  <c r="O395" i="30"/>
  <c r="P395" i="30"/>
  <c r="J396" i="30"/>
  <c r="K396" i="30"/>
  <c r="Q396" i="30" s="1"/>
  <c r="N396" i="30" s="1"/>
  <c r="L396" i="30"/>
  <c r="O396" i="30"/>
  <c r="P396" i="30"/>
  <c r="J397" i="30"/>
  <c r="K397" i="30"/>
  <c r="Q397" i="30" s="1"/>
  <c r="N397" i="30" s="1"/>
  <c r="L397" i="30"/>
  <c r="O397" i="30"/>
  <c r="P397" i="30"/>
  <c r="J398" i="30"/>
  <c r="K398" i="30"/>
  <c r="Q398" i="30" s="1"/>
  <c r="N398" i="30" s="1"/>
  <c r="L398" i="30"/>
  <c r="O398" i="30"/>
  <c r="P398" i="30"/>
  <c r="J399" i="30"/>
  <c r="K399" i="30"/>
  <c r="Q399" i="30" s="1"/>
  <c r="N399" i="30" s="1"/>
  <c r="L399" i="30"/>
  <c r="O399" i="30"/>
  <c r="P399" i="30"/>
  <c r="J400" i="30"/>
  <c r="K400" i="30"/>
  <c r="Q400" i="30" s="1"/>
  <c r="N400" i="30" s="1"/>
  <c r="L400" i="30"/>
  <c r="O400" i="30"/>
  <c r="P400" i="30"/>
  <c r="J401" i="30"/>
  <c r="K401" i="30"/>
  <c r="Q401" i="30" s="1"/>
  <c r="N401" i="30" s="1"/>
  <c r="L401" i="30"/>
  <c r="O401" i="30"/>
  <c r="P401" i="30"/>
  <c r="J402" i="30"/>
  <c r="K402" i="30"/>
  <c r="Q402" i="30" s="1"/>
  <c r="N402" i="30" s="1"/>
  <c r="L402" i="30"/>
  <c r="O402" i="30"/>
  <c r="P402" i="30"/>
  <c r="J403" i="30"/>
  <c r="K403" i="30"/>
  <c r="Q403" i="30" s="1"/>
  <c r="N403" i="30" s="1"/>
  <c r="L403" i="30"/>
  <c r="O403" i="30"/>
  <c r="P403" i="30"/>
  <c r="J404" i="30"/>
  <c r="K404" i="30"/>
  <c r="Q404" i="30" s="1"/>
  <c r="N404" i="30" s="1"/>
  <c r="L404" i="30"/>
  <c r="O404" i="30"/>
  <c r="P404" i="30"/>
  <c r="J405" i="30"/>
  <c r="K405" i="30"/>
  <c r="Q405" i="30" s="1"/>
  <c r="N405" i="30" s="1"/>
  <c r="L405" i="30"/>
  <c r="O405" i="30"/>
  <c r="P405" i="30"/>
  <c r="J406" i="30"/>
  <c r="K406" i="30"/>
  <c r="Q406" i="30" s="1"/>
  <c r="N406" i="30" s="1"/>
  <c r="L406" i="30"/>
  <c r="O406" i="30"/>
  <c r="P406" i="30"/>
  <c r="J407" i="30"/>
  <c r="K407" i="30"/>
  <c r="Q407" i="30" s="1"/>
  <c r="N407" i="30" s="1"/>
  <c r="L407" i="30"/>
  <c r="O407" i="30"/>
  <c r="P407" i="30"/>
  <c r="J408" i="30"/>
  <c r="K408" i="30"/>
  <c r="Q408" i="30" s="1"/>
  <c r="N408" i="30" s="1"/>
  <c r="L408" i="30"/>
  <c r="O408" i="30"/>
  <c r="P408" i="30"/>
  <c r="J409" i="30"/>
  <c r="K409" i="30"/>
  <c r="Q409" i="30" s="1"/>
  <c r="N409" i="30" s="1"/>
  <c r="L409" i="30"/>
  <c r="O409" i="30"/>
  <c r="P409" i="30"/>
  <c r="J410" i="30"/>
  <c r="K410" i="30"/>
  <c r="Q410" i="30" s="1"/>
  <c r="N410" i="30" s="1"/>
  <c r="L410" i="30"/>
  <c r="O410" i="30"/>
  <c r="P410" i="30"/>
  <c r="J411" i="30"/>
  <c r="K411" i="30"/>
  <c r="Q411" i="30" s="1"/>
  <c r="N411" i="30" s="1"/>
  <c r="L411" i="30"/>
  <c r="O411" i="30"/>
  <c r="P411" i="30"/>
  <c r="J412" i="30"/>
  <c r="K412" i="30"/>
  <c r="Q412" i="30" s="1"/>
  <c r="N412" i="30" s="1"/>
  <c r="L412" i="30"/>
  <c r="O412" i="30"/>
  <c r="P412" i="30"/>
  <c r="J413" i="30"/>
  <c r="K413" i="30"/>
  <c r="Q413" i="30" s="1"/>
  <c r="L413" i="30"/>
  <c r="O413" i="30"/>
  <c r="P413" i="30"/>
  <c r="J414" i="30"/>
  <c r="K414" i="30"/>
  <c r="Q414" i="30" s="1"/>
  <c r="N414" i="30" s="1"/>
  <c r="L414" i="30"/>
  <c r="O414" i="30"/>
  <c r="P414" i="30"/>
  <c r="J415" i="30"/>
  <c r="K415" i="30"/>
  <c r="Q415" i="30" s="1"/>
  <c r="N415" i="30" s="1"/>
  <c r="L415" i="30"/>
  <c r="O415" i="30"/>
  <c r="P415" i="30"/>
  <c r="J416" i="30"/>
  <c r="K416" i="30"/>
  <c r="Q416" i="30" s="1"/>
  <c r="N416" i="30" s="1"/>
  <c r="L416" i="30"/>
  <c r="O416" i="30"/>
  <c r="P416" i="30"/>
  <c r="J417" i="30"/>
  <c r="K417" i="30"/>
  <c r="Q417" i="30" s="1"/>
  <c r="N417" i="30" s="1"/>
  <c r="L417" i="30"/>
  <c r="O417" i="30"/>
  <c r="P417" i="30"/>
  <c r="J418" i="30"/>
  <c r="K418" i="30"/>
  <c r="Q418" i="30" s="1"/>
  <c r="N418" i="30" s="1"/>
  <c r="L418" i="30"/>
  <c r="O418" i="30"/>
  <c r="P418" i="30"/>
  <c r="J419" i="30"/>
  <c r="K419" i="30"/>
  <c r="Q419" i="30" s="1"/>
  <c r="N419" i="30" s="1"/>
  <c r="L419" i="30"/>
  <c r="O419" i="30"/>
  <c r="P419" i="30"/>
  <c r="J420" i="30"/>
  <c r="K420" i="30"/>
  <c r="Q420" i="30" s="1"/>
  <c r="N420" i="30" s="1"/>
  <c r="L420" i="30"/>
  <c r="O420" i="30"/>
  <c r="P420" i="30"/>
  <c r="J421" i="30"/>
  <c r="K421" i="30"/>
  <c r="Q421" i="30" s="1"/>
  <c r="N421" i="30" s="1"/>
  <c r="L421" i="30"/>
  <c r="O421" i="30"/>
  <c r="P421" i="30"/>
  <c r="J422" i="30"/>
  <c r="K422" i="30"/>
  <c r="Q422" i="30" s="1"/>
  <c r="N422" i="30" s="1"/>
  <c r="L422" i="30"/>
  <c r="O422" i="30"/>
  <c r="P422" i="30"/>
  <c r="J423" i="30"/>
  <c r="K423" i="30"/>
  <c r="Q423" i="30" s="1"/>
  <c r="N423" i="30" s="1"/>
  <c r="L423" i="30"/>
  <c r="O423" i="30"/>
  <c r="P423" i="30"/>
  <c r="J424" i="30"/>
  <c r="K424" i="30"/>
  <c r="Q424" i="30" s="1"/>
  <c r="N424" i="30" s="1"/>
  <c r="L424" i="30"/>
  <c r="O424" i="30"/>
  <c r="P424" i="30"/>
  <c r="J425" i="30"/>
  <c r="K425" i="30"/>
  <c r="Q425" i="30" s="1"/>
  <c r="L425" i="30"/>
  <c r="O425" i="30"/>
  <c r="P425" i="30"/>
  <c r="J426" i="30"/>
  <c r="K426" i="30"/>
  <c r="Q426" i="30" s="1"/>
  <c r="N426" i="30" s="1"/>
  <c r="L426" i="30"/>
  <c r="O426" i="30"/>
  <c r="P426" i="30"/>
  <c r="J427" i="30"/>
  <c r="K427" i="30"/>
  <c r="Q427" i="30" s="1"/>
  <c r="N427" i="30" s="1"/>
  <c r="L427" i="30"/>
  <c r="O427" i="30"/>
  <c r="P427" i="30"/>
  <c r="J428" i="30"/>
  <c r="K428" i="30"/>
  <c r="Q428" i="30" s="1"/>
  <c r="N428" i="30" s="1"/>
  <c r="L428" i="30"/>
  <c r="O428" i="30"/>
  <c r="P428" i="30"/>
  <c r="J429" i="30"/>
  <c r="K429" i="30"/>
  <c r="Q429" i="30" s="1"/>
  <c r="N429" i="30" s="1"/>
  <c r="L429" i="30"/>
  <c r="O429" i="30"/>
  <c r="P429" i="30"/>
  <c r="J430" i="30"/>
  <c r="K430" i="30"/>
  <c r="Q430" i="30" s="1"/>
  <c r="N430" i="30" s="1"/>
  <c r="L430" i="30"/>
  <c r="O430" i="30"/>
  <c r="P430" i="30"/>
  <c r="J431" i="30"/>
  <c r="K431" i="30"/>
  <c r="Q431" i="30" s="1"/>
  <c r="N431" i="30" s="1"/>
  <c r="L431" i="30"/>
  <c r="O431" i="30"/>
  <c r="P431" i="30"/>
  <c r="J432" i="30"/>
  <c r="K432" i="30"/>
  <c r="Q432" i="30" s="1"/>
  <c r="N432" i="30" s="1"/>
  <c r="L432" i="30"/>
  <c r="O432" i="30"/>
  <c r="P432" i="30"/>
  <c r="J433" i="30"/>
  <c r="K433" i="30"/>
  <c r="Q433" i="30" s="1"/>
  <c r="N433" i="30" s="1"/>
  <c r="L433" i="30"/>
  <c r="O433" i="30"/>
  <c r="P433" i="30"/>
  <c r="J434" i="30"/>
  <c r="K434" i="30"/>
  <c r="Q434" i="30" s="1"/>
  <c r="N434" i="30" s="1"/>
  <c r="L434" i="30"/>
  <c r="O434" i="30"/>
  <c r="P434" i="30"/>
  <c r="J435" i="30"/>
  <c r="K435" i="30"/>
  <c r="Q435" i="30" s="1"/>
  <c r="N435" i="30" s="1"/>
  <c r="L435" i="30"/>
  <c r="O435" i="30"/>
  <c r="P435" i="30"/>
  <c r="J436" i="30"/>
  <c r="K436" i="30"/>
  <c r="Q436" i="30" s="1"/>
  <c r="N436" i="30" s="1"/>
  <c r="L436" i="30"/>
  <c r="O436" i="30"/>
  <c r="P436" i="30"/>
  <c r="J437" i="30"/>
  <c r="K437" i="30"/>
  <c r="Q437" i="30" s="1"/>
  <c r="L437" i="30"/>
  <c r="O437" i="30"/>
  <c r="P437" i="30"/>
  <c r="J438" i="30"/>
  <c r="K438" i="30"/>
  <c r="Q438" i="30" s="1"/>
  <c r="N438" i="30" s="1"/>
  <c r="L438" i="30"/>
  <c r="O438" i="30"/>
  <c r="P438" i="30"/>
  <c r="J439" i="30"/>
  <c r="K439" i="30"/>
  <c r="Q439" i="30" s="1"/>
  <c r="N439" i="30" s="1"/>
  <c r="L439" i="30"/>
  <c r="O439" i="30"/>
  <c r="P439" i="30"/>
  <c r="J440" i="30"/>
  <c r="K440" i="30"/>
  <c r="Q440" i="30" s="1"/>
  <c r="N440" i="30" s="1"/>
  <c r="L440" i="30"/>
  <c r="O440" i="30"/>
  <c r="P440" i="30"/>
  <c r="J441" i="30"/>
  <c r="K441" i="30"/>
  <c r="Q441" i="30" s="1"/>
  <c r="N441" i="30" s="1"/>
  <c r="L441" i="30"/>
  <c r="O441" i="30"/>
  <c r="P441" i="30"/>
  <c r="J442" i="30"/>
  <c r="K442" i="30"/>
  <c r="Q442" i="30" s="1"/>
  <c r="N442" i="30" s="1"/>
  <c r="L442" i="30"/>
  <c r="O442" i="30"/>
  <c r="P442" i="30"/>
  <c r="J443" i="30"/>
  <c r="K443" i="30"/>
  <c r="Q443" i="30" s="1"/>
  <c r="N443" i="30" s="1"/>
  <c r="L443" i="30"/>
  <c r="O443" i="30"/>
  <c r="P443" i="30"/>
  <c r="J444" i="30"/>
  <c r="K444" i="30"/>
  <c r="Q444" i="30" s="1"/>
  <c r="N444" i="30" s="1"/>
  <c r="L444" i="30"/>
  <c r="O444" i="30"/>
  <c r="P444" i="30"/>
  <c r="J445" i="30"/>
  <c r="K445" i="30"/>
  <c r="Q445" i="30" s="1"/>
  <c r="N445" i="30" s="1"/>
  <c r="L445" i="30"/>
  <c r="O445" i="30"/>
  <c r="P445" i="30"/>
  <c r="J446" i="30"/>
  <c r="K446" i="30"/>
  <c r="Q446" i="30" s="1"/>
  <c r="N446" i="30" s="1"/>
  <c r="L446" i="30"/>
  <c r="O446" i="30"/>
  <c r="P446" i="30"/>
  <c r="J447" i="30"/>
  <c r="K447" i="30"/>
  <c r="Q447" i="30" s="1"/>
  <c r="N447" i="30" s="1"/>
  <c r="L447" i="30"/>
  <c r="O447" i="30"/>
  <c r="P447" i="30"/>
  <c r="J448" i="30"/>
  <c r="K448" i="30"/>
  <c r="Q448" i="30" s="1"/>
  <c r="N448" i="30" s="1"/>
  <c r="L448" i="30"/>
  <c r="O448" i="30"/>
  <c r="P448" i="30"/>
  <c r="J449" i="30"/>
  <c r="K449" i="30"/>
  <c r="Q449" i="30" s="1"/>
  <c r="L449" i="30"/>
  <c r="O449" i="30"/>
  <c r="P449" i="30"/>
  <c r="J450" i="30"/>
  <c r="K450" i="30"/>
  <c r="Q450" i="30" s="1"/>
  <c r="N450" i="30" s="1"/>
  <c r="L450" i="30"/>
  <c r="O450" i="30"/>
  <c r="P450" i="30"/>
  <c r="J451" i="30"/>
  <c r="K451" i="30"/>
  <c r="Q451" i="30" s="1"/>
  <c r="N451" i="30" s="1"/>
  <c r="L451" i="30"/>
  <c r="O451" i="30"/>
  <c r="P451" i="30"/>
  <c r="J452" i="30"/>
  <c r="K452" i="30"/>
  <c r="Q452" i="30" s="1"/>
  <c r="N452" i="30" s="1"/>
  <c r="L452" i="30"/>
  <c r="O452" i="30"/>
  <c r="P452" i="30"/>
  <c r="J453" i="30"/>
  <c r="K453" i="30"/>
  <c r="Q453" i="30" s="1"/>
  <c r="N453" i="30" s="1"/>
  <c r="L453" i="30"/>
  <c r="O453" i="30"/>
  <c r="P453" i="30"/>
  <c r="J454" i="30"/>
  <c r="K454" i="30"/>
  <c r="Q454" i="30" s="1"/>
  <c r="N454" i="30" s="1"/>
  <c r="L454" i="30"/>
  <c r="O454" i="30"/>
  <c r="P454" i="30"/>
  <c r="J455" i="30"/>
  <c r="K455" i="30"/>
  <c r="Q455" i="30" s="1"/>
  <c r="L455" i="30"/>
  <c r="O455" i="30"/>
  <c r="P455" i="30"/>
  <c r="J456" i="30"/>
  <c r="K456" i="30"/>
  <c r="Q456" i="30" s="1"/>
  <c r="N456" i="30" s="1"/>
  <c r="L456" i="30"/>
  <c r="O456" i="30"/>
  <c r="P456" i="30"/>
  <c r="J457" i="30"/>
  <c r="K457" i="30"/>
  <c r="Q457" i="30" s="1"/>
  <c r="N457" i="30" s="1"/>
  <c r="L457" i="30"/>
  <c r="O457" i="30"/>
  <c r="P457" i="30"/>
  <c r="J458" i="30"/>
  <c r="K458" i="30"/>
  <c r="Q458" i="30" s="1"/>
  <c r="L458" i="30"/>
  <c r="O458" i="30"/>
  <c r="P458" i="30"/>
  <c r="J459" i="30"/>
  <c r="K459" i="30"/>
  <c r="Q459" i="30" s="1"/>
  <c r="N459" i="30" s="1"/>
  <c r="L459" i="30"/>
  <c r="O459" i="30"/>
  <c r="P459" i="30"/>
  <c r="J460" i="30"/>
  <c r="K460" i="30"/>
  <c r="Q460" i="30" s="1"/>
  <c r="N460" i="30" s="1"/>
  <c r="L460" i="30"/>
  <c r="O460" i="30"/>
  <c r="P460" i="30"/>
  <c r="J461" i="30"/>
  <c r="K461" i="30"/>
  <c r="Q461" i="30" s="1"/>
  <c r="L461" i="30"/>
  <c r="O461" i="30"/>
  <c r="P461" i="30"/>
  <c r="J462" i="30"/>
  <c r="K462" i="30"/>
  <c r="L462" i="30"/>
  <c r="O462" i="30"/>
  <c r="P462" i="30"/>
  <c r="J463" i="30"/>
  <c r="K463" i="30"/>
  <c r="Q463" i="30" s="1"/>
  <c r="N463" i="30" s="1"/>
  <c r="L463" i="30"/>
  <c r="O463" i="30"/>
  <c r="P463" i="30"/>
  <c r="J464" i="30"/>
  <c r="K464" i="30"/>
  <c r="Q464" i="30" s="1"/>
  <c r="L464" i="30"/>
  <c r="O464" i="30"/>
  <c r="P464" i="30"/>
  <c r="J465" i="30"/>
  <c r="K465" i="30"/>
  <c r="Q465" i="30" s="1"/>
  <c r="N465" i="30" s="1"/>
  <c r="L465" i="30"/>
  <c r="O465" i="30"/>
  <c r="P465" i="30"/>
  <c r="J466" i="30"/>
  <c r="K466" i="30"/>
  <c r="Q466" i="30" s="1"/>
  <c r="N466" i="30" s="1"/>
  <c r="L466" i="30"/>
  <c r="O466" i="30"/>
  <c r="P466" i="30"/>
  <c r="J467" i="30"/>
  <c r="K467" i="30"/>
  <c r="Q467" i="30" s="1"/>
  <c r="L467" i="30"/>
  <c r="O467" i="30"/>
  <c r="P467" i="30"/>
  <c r="J468" i="30"/>
  <c r="K468" i="30"/>
  <c r="Q468" i="30" s="1"/>
  <c r="N468" i="30" s="1"/>
  <c r="L468" i="30"/>
  <c r="O468" i="30"/>
  <c r="P468" i="30"/>
  <c r="J469" i="30"/>
  <c r="K469" i="30"/>
  <c r="Q469" i="30" s="1"/>
  <c r="N469" i="30" s="1"/>
  <c r="L469" i="30"/>
  <c r="O469" i="30"/>
  <c r="P469" i="30"/>
  <c r="J470" i="30"/>
  <c r="K470" i="30"/>
  <c r="Q470" i="30" s="1"/>
  <c r="N470" i="30" s="1"/>
  <c r="L470" i="30"/>
  <c r="O470" i="30"/>
  <c r="P470" i="30"/>
  <c r="J471" i="30"/>
  <c r="K471" i="30"/>
  <c r="Q471" i="30" s="1"/>
  <c r="L471" i="30"/>
  <c r="O471" i="30"/>
  <c r="P471" i="30"/>
  <c r="J472" i="30"/>
  <c r="K472" i="30"/>
  <c r="Q472" i="30" s="1"/>
  <c r="N472" i="30" s="1"/>
  <c r="L472" i="30"/>
  <c r="O472" i="30"/>
  <c r="P472" i="30"/>
  <c r="J473" i="30"/>
  <c r="K473" i="30"/>
  <c r="Q473" i="30" s="1"/>
  <c r="N473" i="30" s="1"/>
  <c r="L473" i="30"/>
  <c r="O473" i="30"/>
  <c r="P473" i="30"/>
  <c r="J474" i="30"/>
  <c r="K474" i="30"/>
  <c r="L474" i="30"/>
  <c r="O474" i="30"/>
  <c r="P474" i="30"/>
  <c r="J475" i="30"/>
  <c r="K475" i="30"/>
  <c r="Q475" i="30" s="1"/>
  <c r="N475" i="30" s="1"/>
  <c r="L475" i="30"/>
  <c r="O475" i="30"/>
  <c r="P475" i="30"/>
  <c r="J476" i="30"/>
  <c r="K476" i="30"/>
  <c r="Q476" i="30" s="1"/>
  <c r="L476" i="30"/>
  <c r="O476" i="30"/>
  <c r="P476" i="30"/>
  <c r="J477" i="30"/>
  <c r="K477" i="30"/>
  <c r="L477" i="30"/>
  <c r="O477" i="30"/>
  <c r="P477" i="30"/>
  <c r="J478" i="30"/>
  <c r="K478" i="30"/>
  <c r="Q478" i="30" s="1"/>
  <c r="N478" i="30" s="1"/>
  <c r="L478" i="30"/>
  <c r="O478" i="30"/>
  <c r="P478" i="30"/>
  <c r="J479" i="30"/>
  <c r="K479" i="30"/>
  <c r="Q479" i="30" s="1"/>
  <c r="N479" i="30" s="1"/>
  <c r="L479" i="30"/>
  <c r="O479" i="30"/>
  <c r="P479" i="30"/>
  <c r="J480" i="30"/>
  <c r="K480" i="30"/>
  <c r="Q480" i="30" s="1"/>
  <c r="N480" i="30" s="1"/>
  <c r="L480" i="30"/>
  <c r="O480" i="30"/>
  <c r="P480" i="30"/>
  <c r="J481" i="30"/>
  <c r="K481" i="30"/>
  <c r="Q481" i="30" s="1"/>
  <c r="N481" i="30" s="1"/>
  <c r="L481" i="30"/>
  <c r="O481" i="30"/>
  <c r="P481" i="30"/>
  <c r="J482" i="30"/>
  <c r="K482" i="30"/>
  <c r="L482" i="30"/>
  <c r="O482" i="30"/>
  <c r="P482" i="30"/>
  <c r="J483" i="30"/>
  <c r="K483" i="30"/>
  <c r="Q483" i="30" s="1"/>
  <c r="N483" i="30" s="1"/>
  <c r="L483" i="30"/>
  <c r="O483" i="30"/>
  <c r="P483" i="30"/>
  <c r="J484" i="30"/>
  <c r="K484" i="30"/>
  <c r="Q484" i="30" s="1"/>
  <c r="N484" i="30" s="1"/>
  <c r="L484" i="30"/>
  <c r="O484" i="30"/>
  <c r="P484" i="30"/>
  <c r="J485" i="30"/>
  <c r="K485" i="30"/>
  <c r="L485" i="30"/>
  <c r="O485" i="30"/>
  <c r="P485" i="30"/>
  <c r="J486" i="30"/>
  <c r="K486" i="30"/>
  <c r="Q486" i="30" s="1"/>
  <c r="N486" i="30" s="1"/>
  <c r="L486" i="30"/>
  <c r="O486" i="30"/>
  <c r="P486" i="30"/>
  <c r="J487" i="30"/>
  <c r="K487" i="30"/>
  <c r="Q487" i="30" s="1"/>
  <c r="N487" i="30" s="1"/>
  <c r="L487" i="30"/>
  <c r="O487" i="30"/>
  <c r="P487" i="30"/>
  <c r="J488" i="30"/>
  <c r="K488" i="30"/>
  <c r="Q488" i="30" s="1"/>
  <c r="N488" i="30" s="1"/>
  <c r="L488" i="30"/>
  <c r="O488" i="30"/>
  <c r="P488" i="30"/>
  <c r="J489" i="30"/>
  <c r="K489" i="30"/>
  <c r="Q489" i="30" s="1"/>
  <c r="L489" i="30"/>
  <c r="O489" i="30"/>
  <c r="P489" i="30"/>
  <c r="J490" i="30"/>
  <c r="K490" i="30"/>
  <c r="Q490" i="30" s="1"/>
  <c r="N490" i="30" s="1"/>
  <c r="L490" i="30"/>
  <c r="O490" i="30"/>
  <c r="P490" i="30"/>
  <c r="J491" i="30"/>
  <c r="K491" i="30"/>
  <c r="Q491" i="30" s="1"/>
  <c r="N491" i="30" s="1"/>
  <c r="L491" i="30"/>
  <c r="O491" i="30"/>
  <c r="P491" i="30"/>
  <c r="J492" i="30"/>
  <c r="K492" i="30"/>
  <c r="Q492" i="30" s="1"/>
  <c r="L492" i="30"/>
  <c r="O492" i="30"/>
  <c r="P492" i="30"/>
  <c r="J493" i="30"/>
  <c r="K493" i="30"/>
  <c r="Q493" i="30" s="1"/>
  <c r="N493" i="30" s="1"/>
  <c r="L493" i="30"/>
  <c r="O493" i="30"/>
  <c r="P493" i="30"/>
  <c r="J494" i="30"/>
  <c r="K494" i="30"/>
  <c r="Q494" i="30" s="1"/>
  <c r="N494" i="30" s="1"/>
  <c r="L494" i="30"/>
  <c r="O494" i="30"/>
  <c r="P494" i="30"/>
  <c r="J495" i="30"/>
  <c r="K495" i="30"/>
  <c r="L495" i="30"/>
  <c r="O495" i="30"/>
  <c r="P495" i="30"/>
  <c r="J496" i="30"/>
  <c r="K496" i="30"/>
  <c r="Q496" i="30" s="1"/>
  <c r="N496" i="30" s="1"/>
  <c r="L496" i="30"/>
  <c r="O496" i="30"/>
  <c r="P496" i="30"/>
  <c r="J497" i="30"/>
  <c r="K497" i="30"/>
  <c r="Q497" i="30" s="1"/>
  <c r="N497" i="30" s="1"/>
  <c r="L497" i="30"/>
  <c r="O497" i="30"/>
  <c r="P497" i="30"/>
  <c r="J498" i="30"/>
  <c r="K498" i="30"/>
  <c r="Q498" i="30" s="1"/>
  <c r="N498" i="30" s="1"/>
  <c r="L498" i="30"/>
  <c r="O498" i="30"/>
  <c r="P498" i="30"/>
  <c r="J499" i="30"/>
  <c r="K499" i="30"/>
  <c r="Q499" i="30" s="1"/>
  <c r="N499" i="30" s="1"/>
  <c r="L499" i="30"/>
  <c r="O499" i="30"/>
  <c r="P499" i="30"/>
  <c r="J500" i="30"/>
  <c r="K500" i="30"/>
  <c r="L500" i="30"/>
  <c r="O500" i="30"/>
  <c r="P500" i="30"/>
  <c r="J501" i="30"/>
  <c r="K501" i="30"/>
  <c r="Q501" i="30" s="1"/>
  <c r="N501" i="30" s="1"/>
  <c r="L501" i="30"/>
  <c r="O501" i="30"/>
  <c r="P501" i="30"/>
  <c r="J502" i="30"/>
  <c r="K502" i="30"/>
  <c r="Q502" i="30" s="1"/>
  <c r="N502" i="30" s="1"/>
  <c r="L502" i="30"/>
  <c r="O502" i="30"/>
  <c r="P502" i="30"/>
  <c r="J503" i="30"/>
  <c r="K503" i="30"/>
  <c r="Q503" i="30" s="1"/>
  <c r="L503" i="30"/>
  <c r="O503" i="30"/>
  <c r="P503" i="30"/>
  <c r="J504" i="30"/>
  <c r="K504" i="30"/>
  <c r="L504" i="30"/>
  <c r="O504" i="30"/>
  <c r="P504" i="30"/>
  <c r="J505" i="30"/>
  <c r="K505" i="30"/>
  <c r="Q505" i="30" s="1"/>
  <c r="N505" i="30" s="1"/>
  <c r="L505" i="30"/>
  <c r="O505" i="30"/>
  <c r="P505" i="30"/>
  <c r="J506" i="30"/>
  <c r="K506" i="30"/>
  <c r="Q506" i="30" s="1"/>
  <c r="L506" i="30"/>
  <c r="O506" i="30"/>
  <c r="P506" i="30"/>
  <c r="J507" i="30"/>
  <c r="K507" i="30"/>
  <c r="L507" i="30"/>
  <c r="O507" i="30"/>
  <c r="P507" i="30"/>
  <c r="J508" i="30"/>
  <c r="K508" i="30"/>
  <c r="Q508" i="30" s="1"/>
  <c r="N508" i="30" s="1"/>
  <c r="L508" i="30"/>
  <c r="O508" i="30"/>
  <c r="P508" i="30"/>
  <c r="J509" i="30"/>
  <c r="K509" i="30"/>
  <c r="Q509" i="30" s="1"/>
  <c r="L509" i="30"/>
  <c r="O509" i="30"/>
  <c r="P509" i="30"/>
  <c r="J510" i="30"/>
  <c r="K510" i="30"/>
  <c r="L510" i="30"/>
  <c r="O510" i="30"/>
  <c r="P510" i="30"/>
  <c r="J511" i="30"/>
  <c r="K511" i="30"/>
  <c r="Q511" i="30" s="1"/>
  <c r="N511" i="30" s="1"/>
  <c r="L511" i="30"/>
  <c r="O511" i="30"/>
  <c r="P511" i="30"/>
  <c r="J512" i="30"/>
  <c r="K512" i="30"/>
  <c r="Q512" i="30" s="1"/>
  <c r="L512" i="30"/>
  <c r="O512" i="30"/>
  <c r="P512" i="30"/>
  <c r="J513" i="30"/>
  <c r="K513" i="30"/>
  <c r="L513" i="30"/>
  <c r="O513" i="30"/>
  <c r="P513" i="30"/>
  <c r="J514" i="30"/>
  <c r="K514" i="30"/>
  <c r="Q514" i="30" s="1"/>
  <c r="N514" i="30" s="1"/>
  <c r="L514" i="30"/>
  <c r="O514" i="30"/>
  <c r="P514" i="30"/>
  <c r="J515" i="30"/>
  <c r="K515" i="30"/>
  <c r="Q515" i="30" s="1"/>
  <c r="L515" i="30"/>
  <c r="O515" i="30"/>
  <c r="P515" i="30"/>
  <c r="J516" i="30"/>
  <c r="K516" i="30"/>
  <c r="L516" i="30"/>
  <c r="O516" i="30"/>
  <c r="P516" i="30"/>
  <c r="J517" i="30"/>
  <c r="K517" i="30"/>
  <c r="Q517" i="30" s="1"/>
  <c r="N517" i="30" s="1"/>
  <c r="L517" i="30"/>
  <c r="O517" i="30"/>
  <c r="P517" i="30"/>
  <c r="J518" i="30"/>
  <c r="K518" i="30"/>
  <c r="Q518" i="30" s="1"/>
  <c r="L518" i="30"/>
  <c r="O518" i="30"/>
  <c r="P518" i="30"/>
  <c r="J519" i="30"/>
  <c r="K519" i="30"/>
  <c r="L519" i="30"/>
  <c r="O519" i="30"/>
  <c r="P519" i="30"/>
  <c r="J520" i="30"/>
  <c r="K520" i="30"/>
  <c r="Q520" i="30" s="1"/>
  <c r="N520" i="30" s="1"/>
  <c r="L520" i="30"/>
  <c r="O520" i="30"/>
  <c r="P520" i="30"/>
  <c r="J521" i="30"/>
  <c r="K521" i="30"/>
  <c r="Q521" i="30" s="1"/>
  <c r="L521" i="30"/>
  <c r="O521" i="30"/>
  <c r="P521" i="30"/>
  <c r="J522" i="30"/>
  <c r="K522" i="30"/>
  <c r="L522" i="30"/>
  <c r="O522" i="30"/>
  <c r="P522" i="30"/>
  <c r="J523" i="30"/>
  <c r="K523" i="30"/>
  <c r="Q523" i="30" s="1"/>
  <c r="N523" i="30" s="1"/>
  <c r="L523" i="30"/>
  <c r="O523" i="30"/>
  <c r="P523" i="30"/>
  <c r="J524" i="30"/>
  <c r="K524" i="30"/>
  <c r="Q524" i="30" s="1"/>
  <c r="L524" i="30"/>
  <c r="O524" i="30"/>
  <c r="P524" i="30"/>
  <c r="J525" i="30"/>
  <c r="K525" i="30"/>
  <c r="L525" i="30"/>
  <c r="O525" i="30"/>
  <c r="P525" i="30"/>
  <c r="J526" i="30"/>
  <c r="K526" i="30"/>
  <c r="L526" i="30"/>
  <c r="O526" i="30"/>
  <c r="P526" i="30"/>
  <c r="Q526" i="30"/>
  <c r="N526" i="30" s="1"/>
  <c r="J527" i="30"/>
  <c r="K527" i="30"/>
  <c r="Q527" i="30" s="1"/>
  <c r="L527" i="30"/>
  <c r="O527" i="30"/>
  <c r="P527" i="30"/>
  <c r="J528" i="30"/>
  <c r="K528" i="30"/>
  <c r="L528" i="30"/>
  <c r="O528" i="30"/>
  <c r="P528" i="30"/>
  <c r="J529" i="30"/>
  <c r="K529" i="30"/>
  <c r="Q529" i="30" s="1"/>
  <c r="N529" i="30" s="1"/>
  <c r="L529" i="30"/>
  <c r="O529" i="30"/>
  <c r="P529" i="30"/>
  <c r="J530" i="30"/>
  <c r="K530" i="30"/>
  <c r="Q530" i="30" s="1"/>
  <c r="L530" i="30"/>
  <c r="O530" i="30"/>
  <c r="P530" i="30"/>
  <c r="J531" i="30"/>
  <c r="K531" i="30"/>
  <c r="Q531" i="30" s="1"/>
  <c r="N531" i="30" s="1"/>
  <c r="L531" i="30"/>
  <c r="O531" i="30"/>
  <c r="P531" i="30"/>
  <c r="J532" i="30"/>
  <c r="K532" i="30"/>
  <c r="Q532" i="30" s="1"/>
  <c r="N532" i="30" s="1"/>
  <c r="L532" i="30"/>
  <c r="O532" i="30"/>
  <c r="P532" i="30"/>
  <c r="J533" i="30"/>
  <c r="K533" i="30"/>
  <c r="L533" i="30"/>
  <c r="O533" i="30"/>
  <c r="P533" i="30"/>
  <c r="Q533" i="30"/>
  <c r="J534" i="30"/>
  <c r="K534" i="30"/>
  <c r="Q534" i="30" s="1"/>
  <c r="N534" i="30" s="1"/>
  <c r="L534" i="30"/>
  <c r="O534" i="30"/>
  <c r="P534" i="30"/>
  <c r="J535" i="30"/>
  <c r="K535" i="30"/>
  <c r="Q535" i="30" s="1"/>
  <c r="N535" i="30" s="1"/>
  <c r="L535" i="30"/>
  <c r="O535" i="30"/>
  <c r="P535" i="30"/>
  <c r="J536" i="30"/>
  <c r="K536" i="30"/>
  <c r="Q536" i="30" s="1"/>
  <c r="L536" i="30"/>
  <c r="O536" i="30"/>
  <c r="P536" i="30"/>
  <c r="J537" i="30"/>
  <c r="K537" i="30"/>
  <c r="Q537" i="30" s="1"/>
  <c r="L537" i="30"/>
  <c r="O537" i="30"/>
  <c r="P537" i="30"/>
  <c r="J538" i="30"/>
  <c r="K538" i="30"/>
  <c r="Q538" i="30" s="1"/>
  <c r="N538" i="30" s="1"/>
  <c r="L538" i="30"/>
  <c r="O538" i="30"/>
  <c r="P538" i="30"/>
  <c r="J539" i="30"/>
  <c r="K539" i="30"/>
  <c r="Q539" i="30" s="1"/>
  <c r="L539" i="30"/>
  <c r="O539" i="30"/>
  <c r="P539" i="30"/>
  <c r="J540" i="30"/>
  <c r="K540" i="30"/>
  <c r="Q540" i="30" s="1"/>
  <c r="N540" i="30" s="1"/>
  <c r="L540" i="30"/>
  <c r="O540" i="30"/>
  <c r="P540" i="30"/>
  <c r="J541" i="30"/>
  <c r="K541" i="30"/>
  <c r="Q541" i="30" s="1"/>
  <c r="N541" i="30" s="1"/>
  <c r="L541" i="30"/>
  <c r="O541" i="30"/>
  <c r="P541" i="30"/>
  <c r="J542" i="30"/>
  <c r="K542" i="30"/>
  <c r="Q542" i="30" s="1"/>
  <c r="L542" i="30"/>
  <c r="O542" i="30"/>
  <c r="P542" i="30"/>
  <c r="J543" i="30"/>
  <c r="K543" i="30"/>
  <c r="Q543" i="30" s="1"/>
  <c r="N543" i="30" s="1"/>
  <c r="L543" i="30"/>
  <c r="O543" i="30"/>
  <c r="P543" i="30"/>
  <c r="J544" i="30"/>
  <c r="K544" i="30"/>
  <c r="Q544" i="30" s="1"/>
  <c r="N544" i="30" s="1"/>
  <c r="L544" i="30"/>
  <c r="O544" i="30"/>
  <c r="P544" i="30"/>
  <c r="J545" i="30"/>
  <c r="K545" i="30"/>
  <c r="Q545" i="30" s="1"/>
  <c r="L545" i="30"/>
  <c r="O545" i="30"/>
  <c r="P545" i="30"/>
  <c r="J546" i="30"/>
  <c r="K546" i="30"/>
  <c r="Q546" i="30" s="1"/>
  <c r="L546" i="30"/>
  <c r="O546" i="30"/>
  <c r="P546" i="30"/>
  <c r="J547" i="30"/>
  <c r="K547" i="30"/>
  <c r="Q547" i="30" s="1"/>
  <c r="N547" i="30" s="1"/>
  <c r="L547" i="30"/>
  <c r="O547" i="30"/>
  <c r="P547" i="30"/>
  <c r="J548" i="30"/>
  <c r="K548" i="30"/>
  <c r="Q548" i="30" s="1"/>
  <c r="L548" i="30"/>
  <c r="O548" i="30"/>
  <c r="P548" i="30"/>
  <c r="J549" i="30"/>
  <c r="K549" i="30"/>
  <c r="Q549" i="30" s="1"/>
  <c r="N549" i="30" s="1"/>
  <c r="L549" i="30"/>
  <c r="O549" i="30"/>
  <c r="P549" i="30"/>
  <c r="J550" i="30"/>
  <c r="K550" i="30"/>
  <c r="Q550" i="30" s="1"/>
  <c r="N550" i="30" s="1"/>
  <c r="L550" i="30"/>
  <c r="O550" i="30"/>
  <c r="P550" i="30"/>
  <c r="J551" i="30"/>
  <c r="K551" i="30"/>
  <c r="Q551" i="30" s="1"/>
  <c r="L551" i="30"/>
  <c r="O551" i="30"/>
  <c r="P551" i="30"/>
  <c r="J552" i="30"/>
  <c r="K552" i="30"/>
  <c r="Q552" i="30" s="1"/>
  <c r="N552" i="30" s="1"/>
  <c r="L552" i="30"/>
  <c r="O552" i="30"/>
  <c r="P552" i="30"/>
  <c r="J553" i="30"/>
  <c r="K553" i="30"/>
  <c r="Q553" i="30" s="1"/>
  <c r="N553" i="30" s="1"/>
  <c r="L553" i="30"/>
  <c r="O553" i="30"/>
  <c r="P553" i="30"/>
  <c r="J554" i="30"/>
  <c r="K554" i="30"/>
  <c r="Q554" i="30" s="1"/>
  <c r="L554" i="30"/>
  <c r="O554" i="30"/>
  <c r="P554" i="30"/>
  <c r="J555" i="30"/>
  <c r="K555" i="30"/>
  <c r="Q555" i="30" s="1"/>
  <c r="N555" i="30" s="1"/>
  <c r="L555" i="30"/>
  <c r="O555" i="30"/>
  <c r="P555" i="30"/>
  <c r="J556" i="30"/>
  <c r="K556" i="30"/>
  <c r="Q556" i="30" s="1"/>
  <c r="N556" i="30" s="1"/>
  <c r="L556" i="30"/>
  <c r="O556" i="30"/>
  <c r="P556" i="30"/>
  <c r="J557" i="30"/>
  <c r="K557" i="30"/>
  <c r="Q557" i="30" s="1"/>
  <c r="L557" i="30"/>
  <c r="O557" i="30"/>
  <c r="P557" i="30"/>
  <c r="J558" i="30"/>
  <c r="K558" i="30"/>
  <c r="Q558" i="30" s="1"/>
  <c r="L558" i="30"/>
  <c r="O558" i="30"/>
  <c r="P558" i="30"/>
  <c r="J559" i="30"/>
  <c r="K559" i="30"/>
  <c r="Q559" i="30" s="1"/>
  <c r="N559" i="30" s="1"/>
  <c r="L559" i="30"/>
  <c r="O559" i="30"/>
  <c r="P559" i="30"/>
  <c r="J560" i="30"/>
  <c r="K560" i="30"/>
  <c r="Q560" i="30" s="1"/>
  <c r="L560" i="30"/>
  <c r="O560" i="30"/>
  <c r="P560" i="30"/>
  <c r="J561" i="30"/>
  <c r="K561" i="30"/>
  <c r="Q561" i="30" s="1"/>
  <c r="N561" i="30" s="1"/>
  <c r="L561" i="30"/>
  <c r="O561" i="30"/>
  <c r="P561" i="30"/>
  <c r="J562" i="30"/>
  <c r="K562" i="30"/>
  <c r="Q562" i="30" s="1"/>
  <c r="N562" i="30" s="1"/>
  <c r="L562" i="30"/>
  <c r="O562" i="30"/>
  <c r="P562" i="30"/>
  <c r="J563" i="30"/>
  <c r="K563" i="30"/>
  <c r="Q563" i="30" s="1"/>
  <c r="L563" i="30"/>
  <c r="O563" i="30"/>
  <c r="P563" i="30"/>
  <c r="J564" i="30"/>
  <c r="K564" i="30"/>
  <c r="Q564" i="30" s="1"/>
  <c r="N564" i="30" s="1"/>
  <c r="L564" i="30"/>
  <c r="O564" i="30"/>
  <c r="P564" i="30"/>
  <c r="J565" i="30"/>
  <c r="K565" i="30"/>
  <c r="Q565" i="30" s="1"/>
  <c r="N565" i="30" s="1"/>
  <c r="L565" i="30"/>
  <c r="O565" i="30"/>
  <c r="P565" i="30"/>
  <c r="J566" i="30"/>
  <c r="K566" i="30"/>
  <c r="Q566" i="30" s="1"/>
  <c r="L566" i="30"/>
  <c r="O566" i="30"/>
  <c r="P566" i="30"/>
  <c r="J567" i="30"/>
  <c r="K567" i="30"/>
  <c r="Q567" i="30" s="1"/>
  <c r="N567" i="30" s="1"/>
  <c r="L567" i="30"/>
  <c r="O567" i="30"/>
  <c r="P567" i="30"/>
  <c r="J568" i="30"/>
  <c r="K568" i="30"/>
  <c r="Q568" i="30" s="1"/>
  <c r="N568" i="30" s="1"/>
  <c r="L568" i="30"/>
  <c r="O568" i="30"/>
  <c r="P568" i="30"/>
  <c r="J569" i="30"/>
  <c r="K569" i="30"/>
  <c r="Q569" i="30" s="1"/>
  <c r="L569" i="30"/>
  <c r="O569" i="30"/>
  <c r="P569" i="30"/>
  <c r="J570" i="30"/>
  <c r="K570" i="30"/>
  <c r="Q570" i="30" s="1"/>
  <c r="L570" i="30"/>
  <c r="O570" i="30"/>
  <c r="P570" i="30"/>
  <c r="J571" i="30"/>
  <c r="K571" i="30"/>
  <c r="Q571" i="30" s="1"/>
  <c r="N571" i="30" s="1"/>
  <c r="L571" i="30"/>
  <c r="O571" i="30"/>
  <c r="P571" i="30"/>
  <c r="J572" i="30"/>
  <c r="K572" i="30"/>
  <c r="Q572" i="30" s="1"/>
  <c r="L572" i="30"/>
  <c r="O572" i="30"/>
  <c r="P572" i="30"/>
  <c r="J573" i="30"/>
  <c r="K573" i="30"/>
  <c r="Q573" i="30" s="1"/>
  <c r="N573" i="30" s="1"/>
  <c r="L573" i="30"/>
  <c r="O573" i="30"/>
  <c r="P573" i="30"/>
  <c r="J574" i="30"/>
  <c r="K574" i="30"/>
  <c r="Q574" i="30" s="1"/>
  <c r="N574" i="30" s="1"/>
  <c r="L574" i="30"/>
  <c r="O574" i="30"/>
  <c r="P574" i="30"/>
  <c r="J575" i="30"/>
  <c r="K575" i="30"/>
  <c r="L575" i="30"/>
  <c r="O575" i="30"/>
  <c r="P575" i="30"/>
  <c r="Q575" i="30"/>
  <c r="J576" i="30"/>
  <c r="K576" i="30"/>
  <c r="Q576" i="30" s="1"/>
  <c r="N576" i="30" s="1"/>
  <c r="L576" i="30"/>
  <c r="O576" i="30"/>
  <c r="P576" i="30"/>
  <c r="J577" i="30"/>
  <c r="K577" i="30"/>
  <c r="Q577" i="30" s="1"/>
  <c r="N577" i="30" s="1"/>
  <c r="L577" i="30"/>
  <c r="O577" i="30"/>
  <c r="P577" i="30"/>
  <c r="J578" i="30"/>
  <c r="K578" i="30"/>
  <c r="Q578" i="30" s="1"/>
  <c r="L578" i="30"/>
  <c r="O578" i="30"/>
  <c r="P578" i="30"/>
  <c r="J579" i="30"/>
  <c r="K579" i="30"/>
  <c r="Q579" i="30" s="1"/>
  <c r="N579" i="30" s="1"/>
  <c r="L579" i="30"/>
  <c r="O579" i="30"/>
  <c r="P579" i="30"/>
  <c r="J580" i="30"/>
  <c r="K580" i="30"/>
  <c r="Q580" i="30" s="1"/>
  <c r="N580" i="30" s="1"/>
  <c r="L580" i="30"/>
  <c r="O580" i="30"/>
  <c r="P580" i="30"/>
  <c r="J581" i="30"/>
  <c r="K581" i="30"/>
  <c r="Q581" i="30" s="1"/>
  <c r="L581" i="30"/>
  <c r="O581" i="30"/>
  <c r="P581" i="30"/>
  <c r="J582" i="30"/>
  <c r="K582" i="30"/>
  <c r="Q582" i="30" s="1"/>
  <c r="L582" i="30"/>
  <c r="O582" i="30"/>
  <c r="P582" i="30"/>
  <c r="J583" i="30"/>
  <c r="K583" i="30"/>
  <c r="Q583" i="30" s="1"/>
  <c r="N583" i="30" s="1"/>
  <c r="L583" i="30"/>
  <c r="O583" i="30"/>
  <c r="P583" i="30"/>
  <c r="J584" i="30"/>
  <c r="K584" i="30"/>
  <c r="Q584" i="30" s="1"/>
  <c r="L584" i="30"/>
  <c r="O584" i="30"/>
  <c r="P584" i="30"/>
  <c r="J585" i="30"/>
  <c r="K585" i="30"/>
  <c r="Q585" i="30" s="1"/>
  <c r="N585" i="30" s="1"/>
  <c r="L585" i="30"/>
  <c r="O585" i="30"/>
  <c r="P585" i="30"/>
  <c r="J586" i="30"/>
  <c r="K586" i="30"/>
  <c r="Q586" i="30" s="1"/>
  <c r="N586" i="30" s="1"/>
  <c r="L586" i="30"/>
  <c r="O586" i="30"/>
  <c r="P586" i="30"/>
  <c r="J587" i="30"/>
  <c r="K587" i="30"/>
  <c r="L587" i="30"/>
  <c r="O587" i="30"/>
  <c r="P587" i="30"/>
  <c r="J588" i="30"/>
  <c r="K588" i="30"/>
  <c r="Q588" i="30" s="1"/>
  <c r="N588" i="30" s="1"/>
  <c r="L588" i="30"/>
  <c r="O588" i="30"/>
  <c r="P588" i="30"/>
  <c r="J589" i="30"/>
  <c r="K589" i="30"/>
  <c r="L589" i="30"/>
  <c r="O589" i="30"/>
  <c r="P589" i="30"/>
  <c r="J590" i="30"/>
  <c r="K590" i="30"/>
  <c r="Q590" i="30" s="1"/>
  <c r="L590" i="30"/>
  <c r="O590" i="30"/>
  <c r="P590" i="30"/>
  <c r="J591" i="30"/>
  <c r="K591" i="30"/>
  <c r="Q591" i="30" s="1"/>
  <c r="N591" i="30" s="1"/>
  <c r="L591" i="30"/>
  <c r="O591" i="30"/>
  <c r="P591" i="30"/>
  <c r="J592" i="30"/>
  <c r="K592" i="30"/>
  <c r="Q592" i="30" s="1"/>
  <c r="N592" i="30" s="1"/>
  <c r="L592" i="30"/>
  <c r="O592" i="30"/>
  <c r="P592" i="30"/>
  <c r="J593" i="30"/>
  <c r="K593" i="30"/>
  <c r="Q593" i="30" s="1"/>
  <c r="L593" i="30"/>
  <c r="O593" i="30"/>
  <c r="P593" i="30"/>
  <c r="J594" i="30"/>
  <c r="K594" i="30"/>
  <c r="Q594" i="30" s="1"/>
  <c r="L594" i="30"/>
  <c r="O594" i="30"/>
  <c r="P594" i="30"/>
  <c r="J595" i="30"/>
  <c r="K595" i="30"/>
  <c r="Q595" i="30" s="1"/>
  <c r="N595" i="30" s="1"/>
  <c r="L595" i="30"/>
  <c r="O595" i="30"/>
  <c r="P595" i="30"/>
  <c r="J596" i="30"/>
  <c r="K596" i="30"/>
  <c r="Q596" i="30" s="1"/>
  <c r="L596" i="30"/>
  <c r="O596" i="30"/>
  <c r="P596" i="30"/>
  <c r="J597" i="30"/>
  <c r="K597" i="30"/>
  <c r="Q597" i="30" s="1"/>
  <c r="N597" i="30" s="1"/>
  <c r="L597" i="30"/>
  <c r="O597" i="30"/>
  <c r="P597" i="30"/>
  <c r="J598" i="30"/>
  <c r="K598" i="30"/>
  <c r="Q598" i="30" s="1"/>
  <c r="N598" i="30" s="1"/>
  <c r="L598" i="30"/>
  <c r="O598" i="30"/>
  <c r="P598" i="30"/>
  <c r="J599" i="30"/>
  <c r="K599" i="30"/>
  <c r="L599" i="30"/>
  <c r="O599" i="30"/>
  <c r="P599" i="30"/>
  <c r="J600" i="30"/>
  <c r="K600" i="30"/>
  <c r="Q600" i="30" s="1"/>
  <c r="N600" i="30" s="1"/>
  <c r="L600" i="30"/>
  <c r="O600" i="30"/>
  <c r="P600" i="30"/>
  <c r="J601" i="30"/>
  <c r="K601" i="30"/>
  <c r="L601" i="30"/>
  <c r="O601" i="30"/>
  <c r="P601" i="30"/>
  <c r="J602" i="30"/>
  <c r="K602" i="30"/>
  <c r="Q602" i="30" s="1"/>
  <c r="L602" i="30"/>
  <c r="O602" i="30"/>
  <c r="P602" i="30"/>
  <c r="J603" i="30"/>
  <c r="K603" i="30"/>
  <c r="Q603" i="30" s="1"/>
  <c r="N603" i="30" s="1"/>
  <c r="L603" i="30"/>
  <c r="O603" i="30"/>
  <c r="P603" i="30"/>
  <c r="J604" i="30"/>
  <c r="K604" i="30"/>
  <c r="Q604" i="30" s="1"/>
  <c r="N604" i="30" s="1"/>
  <c r="L604" i="30"/>
  <c r="O604" i="30"/>
  <c r="P604" i="30"/>
  <c r="J605" i="30"/>
  <c r="K605" i="30"/>
  <c r="Q605" i="30" s="1"/>
  <c r="L605" i="30"/>
  <c r="O605" i="30"/>
  <c r="P605" i="30"/>
  <c r="J606" i="30"/>
  <c r="K606" i="30"/>
  <c r="Q606" i="30" s="1"/>
  <c r="L606" i="30"/>
  <c r="O606" i="30"/>
  <c r="P606" i="30"/>
  <c r="J607" i="30"/>
  <c r="K607" i="30"/>
  <c r="Q607" i="30" s="1"/>
  <c r="N607" i="30" s="1"/>
  <c r="L607" i="30"/>
  <c r="O607" i="30"/>
  <c r="P607" i="30"/>
  <c r="J608" i="30"/>
  <c r="K608" i="30"/>
  <c r="L608" i="30"/>
  <c r="O608" i="30"/>
  <c r="P608" i="30"/>
  <c r="Q608" i="30"/>
  <c r="J609" i="30"/>
  <c r="K609" i="30"/>
  <c r="Q609" i="30" s="1"/>
  <c r="N609" i="30" s="1"/>
  <c r="L609" i="30"/>
  <c r="O609" i="30"/>
  <c r="P609" i="30"/>
  <c r="J610" i="30"/>
  <c r="K610" i="30"/>
  <c r="Q610" i="30" s="1"/>
  <c r="N610" i="30" s="1"/>
  <c r="L610" i="30"/>
  <c r="O610" i="30"/>
  <c r="P610" i="30"/>
  <c r="J611" i="30"/>
  <c r="K611" i="30"/>
  <c r="L611" i="30"/>
  <c r="O611" i="30"/>
  <c r="P611" i="30"/>
  <c r="J612" i="30"/>
  <c r="K612" i="30"/>
  <c r="Q612" i="30" s="1"/>
  <c r="N612" i="30" s="1"/>
  <c r="L612" i="30"/>
  <c r="O612" i="30"/>
  <c r="P612" i="30"/>
  <c r="J613" i="30"/>
  <c r="K613" i="30"/>
  <c r="L613" i="30"/>
  <c r="O613" i="30"/>
  <c r="P613" i="30"/>
  <c r="J614" i="30"/>
  <c r="K614" i="30"/>
  <c r="L614" i="30"/>
  <c r="O614" i="30"/>
  <c r="P614" i="30"/>
  <c r="J615" i="30"/>
  <c r="K615" i="30"/>
  <c r="L615" i="30"/>
  <c r="O615" i="30"/>
  <c r="P615" i="30"/>
  <c r="Q615" i="30"/>
  <c r="J616" i="30"/>
  <c r="K616" i="30"/>
  <c r="L616" i="30"/>
  <c r="O616" i="30"/>
  <c r="P616" i="30"/>
  <c r="J617" i="30"/>
  <c r="K617" i="30"/>
  <c r="Q617" i="30" s="1"/>
  <c r="L617" i="30"/>
  <c r="O617" i="30"/>
  <c r="P617" i="30"/>
  <c r="J618" i="30"/>
  <c r="K618" i="30"/>
  <c r="Q618" i="30" s="1"/>
  <c r="N618" i="30" s="1"/>
  <c r="L618" i="30"/>
  <c r="O618" i="30"/>
  <c r="P618" i="30"/>
  <c r="J619" i="30"/>
  <c r="K619" i="30"/>
  <c r="L619" i="30"/>
  <c r="O619" i="30"/>
  <c r="P619" i="30"/>
  <c r="J620" i="30"/>
  <c r="K620" i="30"/>
  <c r="Q620" i="30" s="1"/>
  <c r="L620" i="30"/>
  <c r="O620" i="30"/>
  <c r="P620" i="30"/>
  <c r="J621" i="30"/>
  <c r="K621" i="30"/>
  <c r="Q621" i="30" s="1"/>
  <c r="N621" i="30" s="1"/>
  <c r="L621" i="30"/>
  <c r="O621" i="30"/>
  <c r="P621" i="30"/>
  <c r="J622" i="30"/>
  <c r="K622" i="30"/>
  <c r="Q622" i="30" s="1"/>
  <c r="N622" i="30" s="1"/>
  <c r="L622" i="30"/>
  <c r="O622" i="30"/>
  <c r="P622" i="30"/>
  <c r="J623" i="30"/>
  <c r="K623" i="30"/>
  <c r="Q623" i="30" s="1"/>
  <c r="L623" i="30"/>
  <c r="O623" i="30"/>
  <c r="P623" i="30"/>
  <c r="J624" i="30"/>
  <c r="K624" i="30"/>
  <c r="L624" i="30"/>
  <c r="O624" i="30"/>
  <c r="P624" i="30"/>
  <c r="J625" i="30"/>
  <c r="K625" i="30"/>
  <c r="Q625" i="30" s="1"/>
  <c r="N625" i="30" s="1"/>
  <c r="L625" i="30"/>
  <c r="O625" i="30"/>
  <c r="P625" i="30"/>
  <c r="J626" i="30"/>
  <c r="K626" i="30"/>
  <c r="Q626" i="30" s="1"/>
  <c r="L626" i="30"/>
  <c r="O626" i="30"/>
  <c r="P626" i="30"/>
  <c r="J627" i="30"/>
  <c r="K627" i="30"/>
  <c r="L627" i="30"/>
  <c r="O627" i="30"/>
  <c r="P627" i="30"/>
  <c r="J628" i="30"/>
  <c r="K628" i="30"/>
  <c r="Q628" i="30" s="1"/>
  <c r="N628" i="30" s="1"/>
  <c r="L628" i="30"/>
  <c r="O628" i="30"/>
  <c r="P628" i="30"/>
  <c r="J629" i="30"/>
  <c r="K629" i="30"/>
  <c r="Q629" i="30" s="1"/>
  <c r="L629" i="30"/>
  <c r="O629" i="30"/>
  <c r="P629" i="30"/>
  <c r="J630" i="30"/>
  <c r="K630" i="30"/>
  <c r="L630" i="30"/>
  <c r="O630" i="30"/>
  <c r="P630" i="30"/>
  <c r="J631" i="30"/>
  <c r="K631" i="30"/>
  <c r="Q631" i="30" s="1"/>
  <c r="N631" i="30" s="1"/>
  <c r="L631" i="30"/>
  <c r="O631" i="30"/>
  <c r="P631" i="30"/>
  <c r="J632" i="30"/>
  <c r="K632" i="30"/>
  <c r="Q632" i="30" s="1"/>
  <c r="L632" i="30"/>
  <c r="O632" i="30"/>
  <c r="P632" i="30"/>
  <c r="J633" i="30"/>
  <c r="K633" i="30"/>
  <c r="Q633" i="30" s="1"/>
  <c r="N633" i="30" s="1"/>
  <c r="L633" i="30"/>
  <c r="O633" i="30"/>
  <c r="P633" i="30"/>
  <c r="J634" i="30"/>
  <c r="K634" i="30"/>
  <c r="Q634" i="30" s="1"/>
  <c r="N634" i="30" s="1"/>
  <c r="L634" i="30"/>
  <c r="O634" i="30"/>
  <c r="P634" i="30"/>
  <c r="J635" i="30"/>
  <c r="K635" i="30"/>
  <c r="Q635" i="30" s="1"/>
  <c r="L635" i="30"/>
  <c r="O635" i="30"/>
  <c r="P635" i="30"/>
  <c r="J636" i="30"/>
  <c r="K636" i="30"/>
  <c r="Q636" i="30" s="1"/>
  <c r="N636" i="30" s="1"/>
  <c r="L636" i="30"/>
  <c r="O636" i="30"/>
  <c r="P636" i="30"/>
  <c r="J637" i="30"/>
  <c r="K637" i="30"/>
  <c r="Q637" i="30" s="1"/>
  <c r="N637" i="30" s="1"/>
  <c r="L637" i="30"/>
  <c r="O637" i="30"/>
  <c r="P637" i="30"/>
  <c r="J638" i="30"/>
  <c r="K638" i="30"/>
  <c r="Q638" i="30" s="1"/>
  <c r="L638" i="30"/>
  <c r="O638" i="30"/>
  <c r="P638" i="30"/>
  <c r="J639" i="30"/>
  <c r="K639" i="30"/>
  <c r="Q639" i="30" s="1"/>
  <c r="N639" i="30" s="1"/>
  <c r="L639" i="30"/>
  <c r="O639" i="30"/>
  <c r="P639" i="30"/>
  <c r="J640" i="30"/>
  <c r="K640" i="30"/>
  <c r="Q640" i="30" s="1"/>
  <c r="L640" i="30"/>
  <c r="O640" i="30"/>
  <c r="P640" i="30"/>
  <c r="J641" i="30"/>
  <c r="K641" i="30"/>
  <c r="L641" i="30"/>
  <c r="O641" i="30"/>
  <c r="P641" i="30"/>
  <c r="J642" i="30"/>
  <c r="K642" i="30"/>
  <c r="Q642" i="30" s="1"/>
  <c r="N642" i="30" s="1"/>
  <c r="L642" i="30"/>
  <c r="O642" i="30"/>
  <c r="P642" i="30"/>
  <c r="J643" i="30"/>
  <c r="K643" i="30"/>
  <c r="Q643" i="30" s="1"/>
  <c r="N643" i="30" s="1"/>
  <c r="L643" i="30"/>
  <c r="O643" i="30"/>
  <c r="P643" i="30"/>
  <c r="J644" i="30"/>
  <c r="K644" i="30"/>
  <c r="L644" i="30"/>
  <c r="O644" i="30"/>
  <c r="P644" i="30"/>
  <c r="J645" i="30"/>
  <c r="K645" i="30"/>
  <c r="Q645" i="30" s="1"/>
  <c r="N645" i="30" s="1"/>
  <c r="L645" i="30"/>
  <c r="O645" i="30"/>
  <c r="P645" i="30"/>
  <c r="J646" i="30"/>
  <c r="K646" i="30"/>
  <c r="Q646" i="30" s="1"/>
  <c r="N646" i="30" s="1"/>
  <c r="L646" i="30"/>
  <c r="O646" i="30"/>
  <c r="P646" i="30"/>
  <c r="J647" i="30"/>
  <c r="K647" i="30"/>
  <c r="Q647" i="30" s="1"/>
  <c r="L647" i="30"/>
  <c r="O647" i="30"/>
  <c r="P647" i="30"/>
  <c r="J648" i="30"/>
  <c r="K648" i="30"/>
  <c r="Q648" i="30" s="1"/>
  <c r="N648" i="30" s="1"/>
  <c r="L648" i="30"/>
  <c r="O648" i="30"/>
  <c r="P648" i="30"/>
  <c r="J649" i="30"/>
  <c r="K649" i="30"/>
  <c r="L649" i="30"/>
  <c r="O649" i="30"/>
  <c r="P649" i="30"/>
  <c r="J650" i="30"/>
  <c r="K650" i="30"/>
  <c r="L650" i="30"/>
  <c r="O650" i="30"/>
  <c r="P650" i="30"/>
  <c r="J651" i="30"/>
  <c r="K651" i="30"/>
  <c r="Q651" i="30" s="1"/>
  <c r="L651" i="30"/>
  <c r="O651" i="30"/>
  <c r="P651" i="30"/>
  <c r="J652" i="30"/>
  <c r="K652" i="30"/>
  <c r="L652" i="30"/>
  <c r="O652" i="30"/>
  <c r="P652" i="30"/>
  <c r="J653" i="30"/>
  <c r="K653" i="30"/>
  <c r="Q653" i="30" s="1"/>
  <c r="L653" i="30"/>
  <c r="O653" i="30"/>
  <c r="P653" i="30"/>
  <c r="J654" i="30"/>
  <c r="K654" i="30"/>
  <c r="Q654" i="30" s="1"/>
  <c r="N654" i="30" s="1"/>
  <c r="L654" i="30"/>
  <c r="O654" i="30"/>
  <c r="P654" i="30"/>
  <c r="J655" i="30"/>
  <c r="K655" i="30"/>
  <c r="L655" i="30"/>
  <c r="O655" i="30"/>
  <c r="P655" i="30"/>
  <c r="J656" i="30"/>
  <c r="K656" i="30"/>
  <c r="Q656" i="30" s="1"/>
  <c r="L656" i="30"/>
  <c r="O656" i="30"/>
  <c r="P656" i="30"/>
  <c r="J657" i="30"/>
  <c r="K657" i="30"/>
  <c r="Q657" i="30" s="1"/>
  <c r="N657" i="30" s="1"/>
  <c r="L657" i="30"/>
  <c r="O657" i="30"/>
  <c r="P657" i="30"/>
  <c r="J658" i="30"/>
  <c r="K658" i="30"/>
  <c r="Q658" i="30" s="1"/>
  <c r="N658" i="30" s="1"/>
  <c r="L658" i="30"/>
  <c r="O658" i="30"/>
  <c r="P658" i="30"/>
  <c r="J659" i="30"/>
  <c r="K659" i="30"/>
  <c r="Q659" i="30" s="1"/>
  <c r="L659" i="30"/>
  <c r="O659" i="30"/>
  <c r="P659" i="30"/>
  <c r="J660" i="30"/>
  <c r="K660" i="30"/>
  <c r="L660" i="30"/>
  <c r="O660" i="30"/>
  <c r="P660" i="30"/>
  <c r="J661" i="30"/>
  <c r="K661" i="30"/>
  <c r="Q661" i="30" s="1"/>
  <c r="N661" i="30" s="1"/>
  <c r="L661" i="30"/>
  <c r="O661" i="30"/>
  <c r="P661" i="30"/>
  <c r="J662" i="30"/>
  <c r="K662" i="30"/>
  <c r="Q662" i="30" s="1"/>
  <c r="L662" i="30"/>
  <c r="O662" i="30"/>
  <c r="P662" i="30"/>
  <c r="J663" i="30"/>
  <c r="K663" i="30"/>
  <c r="L663" i="30"/>
  <c r="O663" i="30"/>
  <c r="P663" i="30"/>
  <c r="J664" i="30"/>
  <c r="K664" i="30"/>
  <c r="Q664" i="30" s="1"/>
  <c r="N664" i="30" s="1"/>
  <c r="L664" i="30"/>
  <c r="O664" i="30"/>
  <c r="P664" i="30"/>
  <c r="J665" i="30"/>
  <c r="K665" i="30"/>
  <c r="Q665" i="30" s="1"/>
  <c r="L665" i="30"/>
  <c r="O665" i="30"/>
  <c r="P665" i="30"/>
  <c r="J666" i="30"/>
  <c r="K666" i="30"/>
  <c r="L666" i="30"/>
  <c r="O666" i="30"/>
  <c r="P666" i="30"/>
  <c r="J667" i="30"/>
  <c r="K667" i="30"/>
  <c r="Q667" i="30" s="1"/>
  <c r="N667" i="30" s="1"/>
  <c r="L667" i="30"/>
  <c r="O667" i="30"/>
  <c r="P667" i="30"/>
  <c r="J668" i="30"/>
  <c r="K668" i="30"/>
  <c r="Q668" i="30" s="1"/>
  <c r="L668" i="30"/>
  <c r="O668" i="30"/>
  <c r="P668" i="30"/>
  <c r="J669" i="30"/>
  <c r="K669" i="30"/>
  <c r="Q669" i="30" s="1"/>
  <c r="N669" i="30" s="1"/>
  <c r="L669" i="30"/>
  <c r="O669" i="30"/>
  <c r="P669" i="30"/>
  <c r="J670" i="30"/>
  <c r="K670" i="30"/>
  <c r="Q670" i="30" s="1"/>
  <c r="N670" i="30" s="1"/>
  <c r="L670" i="30"/>
  <c r="O670" i="30"/>
  <c r="P670" i="30"/>
  <c r="J671" i="30"/>
  <c r="K671" i="30"/>
  <c r="Q671" i="30" s="1"/>
  <c r="L671" i="30"/>
  <c r="O671" i="30"/>
  <c r="P671" i="30"/>
  <c r="J672" i="30"/>
  <c r="K672" i="30"/>
  <c r="Q672" i="30" s="1"/>
  <c r="N672" i="30" s="1"/>
  <c r="L672" i="30"/>
  <c r="O672" i="30"/>
  <c r="P672" i="30"/>
  <c r="J673" i="30"/>
  <c r="K673" i="30"/>
  <c r="Q673" i="30" s="1"/>
  <c r="L673" i="30"/>
  <c r="O673" i="30"/>
  <c r="P673" i="30"/>
  <c r="J674" i="30"/>
  <c r="K674" i="30"/>
  <c r="L674" i="30"/>
  <c r="O674" i="30"/>
  <c r="P674" i="30"/>
  <c r="J675" i="30"/>
  <c r="K675" i="30"/>
  <c r="Q675" i="30" s="1"/>
  <c r="N675" i="30" s="1"/>
  <c r="L675" i="30"/>
  <c r="O675" i="30"/>
  <c r="P675" i="30"/>
  <c r="J676" i="30"/>
  <c r="K676" i="30"/>
  <c r="Q676" i="30" s="1"/>
  <c r="L676" i="30"/>
  <c r="O676" i="30"/>
  <c r="P676" i="30"/>
  <c r="J677" i="30"/>
  <c r="K677" i="30"/>
  <c r="L677" i="30"/>
  <c r="O677" i="30"/>
  <c r="P677" i="30"/>
  <c r="J678" i="30"/>
  <c r="K678" i="30"/>
  <c r="Q678" i="30" s="1"/>
  <c r="N678" i="30" s="1"/>
  <c r="L678" i="30"/>
  <c r="O678" i="30"/>
  <c r="P678" i="30"/>
  <c r="J679" i="30"/>
  <c r="K679" i="30"/>
  <c r="Q679" i="30" s="1"/>
  <c r="N679" i="30" s="1"/>
  <c r="L679" i="30"/>
  <c r="O679" i="30"/>
  <c r="P679" i="30"/>
  <c r="J680" i="30"/>
  <c r="K680" i="30"/>
  <c r="L680" i="30"/>
  <c r="O680" i="30"/>
  <c r="P680" i="30"/>
  <c r="J681" i="30"/>
  <c r="K681" i="30"/>
  <c r="Q681" i="30" s="1"/>
  <c r="N681" i="30" s="1"/>
  <c r="L681" i="30"/>
  <c r="O681" i="30"/>
  <c r="P681" i="30"/>
  <c r="J682" i="30"/>
  <c r="K682" i="30"/>
  <c r="Q682" i="30" s="1"/>
  <c r="N682" i="30" s="1"/>
  <c r="L682" i="30"/>
  <c r="O682" i="30"/>
  <c r="P682" i="30"/>
  <c r="J683" i="30"/>
  <c r="K683" i="30"/>
  <c r="L683" i="30"/>
  <c r="O683" i="30"/>
  <c r="P683" i="30"/>
  <c r="J684" i="30"/>
  <c r="K684" i="30"/>
  <c r="Q684" i="30" s="1"/>
  <c r="L684" i="30"/>
  <c r="O684" i="30"/>
  <c r="P684" i="30"/>
  <c r="J685" i="30"/>
  <c r="K685" i="30"/>
  <c r="L685" i="30"/>
  <c r="O685" i="30"/>
  <c r="P685" i="30"/>
  <c r="J686" i="30"/>
  <c r="K686" i="30"/>
  <c r="L686" i="30"/>
  <c r="O686" i="30"/>
  <c r="P686" i="30"/>
  <c r="J687" i="30"/>
  <c r="K687" i="30"/>
  <c r="Q687" i="30" s="1"/>
  <c r="L687" i="30"/>
  <c r="O687" i="30"/>
  <c r="P687" i="30"/>
  <c r="J688" i="30"/>
  <c r="K688" i="30"/>
  <c r="L688" i="30"/>
  <c r="O688" i="30"/>
  <c r="P688" i="30"/>
  <c r="J689" i="30"/>
  <c r="K689" i="30"/>
  <c r="Q689" i="30" s="1"/>
  <c r="L689" i="30"/>
  <c r="O689" i="30"/>
  <c r="P689" i="30"/>
  <c r="J690" i="30"/>
  <c r="K690" i="30"/>
  <c r="Q690" i="30" s="1"/>
  <c r="N690" i="30" s="1"/>
  <c r="L690" i="30"/>
  <c r="O690" i="30"/>
  <c r="P690" i="30"/>
  <c r="J691" i="30"/>
  <c r="K691" i="30"/>
  <c r="L691" i="30"/>
  <c r="O691" i="30"/>
  <c r="P691" i="30"/>
  <c r="J692" i="30"/>
  <c r="K692" i="30"/>
  <c r="Q692" i="30" s="1"/>
  <c r="N692" i="30" s="1"/>
  <c r="L692" i="30"/>
  <c r="O692" i="30"/>
  <c r="P692" i="30"/>
  <c r="J693" i="30"/>
  <c r="K693" i="30"/>
  <c r="Q693" i="30" s="1"/>
  <c r="N693" i="30" s="1"/>
  <c r="L693" i="30"/>
  <c r="O693" i="30"/>
  <c r="P693" i="30"/>
  <c r="J694" i="30"/>
  <c r="K694" i="30"/>
  <c r="L694" i="30"/>
  <c r="O694" i="30"/>
  <c r="P694" i="30"/>
  <c r="J695" i="30"/>
  <c r="K695" i="30"/>
  <c r="Q695" i="30" s="1"/>
  <c r="N695" i="30" s="1"/>
  <c r="L695" i="30"/>
  <c r="O695" i="30"/>
  <c r="P695" i="30"/>
  <c r="J696" i="30"/>
  <c r="K696" i="30"/>
  <c r="Q696" i="30" s="1"/>
  <c r="L696" i="30"/>
  <c r="O696" i="30"/>
  <c r="P696" i="30"/>
  <c r="J697" i="30"/>
  <c r="K697" i="30"/>
  <c r="L697" i="30"/>
  <c r="O697" i="30"/>
  <c r="P697" i="30"/>
  <c r="J698" i="30"/>
  <c r="K698" i="30"/>
  <c r="Q698" i="30" s="1"/>
  <c r="N698" i="30" s="1"/>
  <c r="L698" i="30"/>
  <c r="O698" i="30"/>
  <c r="P698" i="30"/>
  <c r="J699" i="30"/>
  <c r="K699" i="30"/>
  <c r="Q699" i="30" s="1"/>
  <c r="N699" i="30" s="1"/>
  <c r="L699" i="30"/>
  <c r="O699" i="30"/>
  <c r="P699" i="30"/>
  <c r="J700" i="30"/>
  <c r="K700" i="30"/>
  <c r="L700" i="30"/>
  <c r="O700" i="30"/>
  <c r="P700" i="30"/>
  <c r="J701" i="30"/>
  <c r="K701" i="30"/>
  <c r="Q701" i="30" s="1"/>
  <c r="N701" i="30" s="1"/>
  <c r="L701" i="30"/>
  <c r="O701" i="30"/>
  <c r="P701" i="30"/>
  <c r="J702" i="30"/>
  <c r="K702" i="30"/>
  <c r="Q702" i="30" s="1"/>
  <c r="N702" i="30" s="1"/>
  <c r="L702" i="30"/>
  <c r="O702" i="30"/>
  <c r="P702" i="30"/>
  <c r="J703" i="30"/>
  <c r="K703" i="30"/>
  <c r="L703" i="30"/>
  <c r="O703" i="30"/>
  <c r="P703" i="30"/>
  <c r="J704" i="30"/>
  <c r="K704" i="30"/>
  <c r="Q704" i="30" s="1"/>
  <c r="N704" i="30" s="1"/>
  <c r="L704" i="30"/>
  <c r="O704" i="30"/>
  <c r="P704" i="30"/>
  <c r="J705" i="30"/>
  <c r="K705" i="30"/>
  <c r="Q705" i="30" s="1"/>
  <c r="N705" i="30" s="1"/>
  <c r="L705" i="30"/>
  <c r="O705" i="30"/>
  <c r="P705" i="30"/>
  <c r="J706" i="30"/>
  <c r="K706" i="30"/>
  <c r="L706" i="30"/>
  <c r="O706" i="30"/>
  <c r="P706" i="30"/>
  <c r="J707" i="30"/>
  <c r="K707" i="30"/>
  <c r="Q707" i="30" s="1"/>
  <c r="N707" i="30" s="1"/>
  <c r="L707" i="30"/>
  <c r="O707" i="30"/>
  <c r="P707" i="30"/>
  <c r="J708" i="30"/>
  <c r="K708" i="30"/>
  <c r="Q708" i="30" s="1"/>
  <c r="N708" i="30" s="1"/>
  <c r="L708" i="30"/>
  <c r="O708" i="30"/>
  <c r="P708" i="30"/>
  <c r="J709" i="30"/>
  <c r="K709" i="30"/>
  <c r="L709" i="30"/>
  <c r="O709" i="30"/>
  <c r="P709" i="30"/>
  <c r="J710" i="30"/>
  <c r="K710" i="30"/>
  <c r="Q710" i="30" s="1"/>
  <c r="N710" i="30" s="1"/>
  <c r="L710" i="30"/>
  <c r="O710" i="30"/>
  <c r="P710" i="30"/>
  <c r="J711" i="30"/>
  <c r="K711" i="30"/>
  <c r="Q711" i="30" s="1"/>
  <c r="N711" i="30" s="1"/>
  <c r="L711" i="30"/>
  <c r="O711" i="30"/>
  <c r="P711" i="30"/>
  <c r="J712" i="30"/>
  <c r="K712" i="30"/>
  <c r="L712" i="30"/>
  <c r="O712" i="30"/>
  <c r="P712" i="30"/>
  <c r="J713" i="30"/>
  <c r="K713" i="30"/>
  <c r="Q713" i="30" s="1"/>
  <c r="N713" i="30" s="1"/>
  <c r="L713" i="30"/>
  <c r="O713" i="30"/>
  <c r="P713" i="30"/>
  <c r="J714" i="30"/>
  <c r="K714" i="30"/>
  <c r="Q714" i="30" s="1"/>
  <c r="N714" i="30" s="1"/>
  <c r="L714" i="30"/>
  <c r="O714" i="30"/>
  <c r="P714" i="30"/>
  <c r="J715" i="30"/>
  <c r="K715" i="30"/>
  <c r="L715" i="30"/>
  <c r="O715" i="30"/>
  <c r="P715" i="30"/>
  <c r="J716" i="30"/>
  <c r="K716" i="30"/>
  <c r="Q716" i="30" s="1"/>
  <c r="N716" i="30" s="1"/>
  <c r="L716" i="30"/>
  <c r="O716" i="30"/>
  <c r="P716" i="30"/>
  <c r="J717" i="30"/>
  <c r="K717" i="30"/>
  <c r="Q717" i="30" s="1"/>
  <c r="N717" i="30" s="1"/>
  <c r="L717" i="30"/>
  <c r="O717" i="30"/>
  <c r="P717" i="30"/>
  <c r="J718" i="30"/>
  <c r="K718" i="30"/>
  <c r="L718" i="30"/>
  <c r="O718" i="30"/>
  <c r="P718" i="30"/>
  <c r="J719" i="30"/>
  <c r="K719" i="30"/>
  <c r="Q719" i="30" s="1"/>
  <c r="N719" i="30" s="1"/>
  <c r="L719" i="30"/>
  <c r="O719" i="30"/>
  <c r="P719" i="30"/>
  <c r="J720" i="30"/>
  <c r="K720" i="30"/>
  <c r="Q720" i="30" s="1"/>
  <c r="N720" i="30" s="1"/>
  <c r="L720" i="30"/>
  <c r="O720" i="30"/>
  <c r="P720" i="30"/>
  <c r="J721" i="30"/>
  <c r="K721" i="30"/>
  <c r="L721" i="30"/>
  <c r="O721" i="30"/>
  <c r="P721" i="30"/>
  <c r="J722" i="30"/>
  <c r="K722" i="30"/>
  <c r="Q722" i="30" s="1"/>
  <c r="N722" i="30" s="1"/>
  <c r="L722" i="30"/>
  <c r="O722" i="30"/>
  <c r="P722" i="30"/>
  <c r="J723" i="30"/>
  <c r="K723" i="30"/>
  <c r="Q723" i="30" s="1"/>
  <c r="N723" i="30" s="1"/>
  <c r="L723" i="30"/>
  <c r="O723" i="30"/>
  <c r="P723" i="30"/>
  <c r="J724" i="30"/>
  <c r="K724" i="30"/>
  <c r="L724" i="30"/>
  <c r="O724" i="30"/>
  <c r="P724" i="30"/>
  <c r="J725" i="30"/>
  <c r="K725" i="30"/>
  <c r="Q725" i="30" s="1"/>
  <c r="N725" i="30" s="1"/>
  <c r="L725" i="30"/>
  <c r="O725" i="30"/>
  <c r="P725" i="30"/>
  <c r="J726" i="30"/>
  <c r="K726" i="30"/>
  <c r="Q726" i="30" s="1"/>
  <c r="N726" i="30" s="1"/>
  <c r="L726" i="30"/>
  <c r="O726" i="30"/>
  <c r="P726" i="30"/>
  <c r="J727" i="30"/>
  <c r="K727" i="30"/>
  <c r="L727" i="30"/>
  <c r="O727" i="30"/>
  <c r="P727" i="30"/>
  <c r="J728" i="30"/>
  <c r="K728" i="30"/>
  <c r="Q728" i="30" s="1"/>
  <c r="N728" i="30" s="1"/>
  <c r="L728" i="30"/>
  <c r="O728" i="30"/>
  <c r="P728" i="30"/>
  <c r="J729" i="30"/>
  <c r="K729" i="30"/>
  <c r="Q729" i="30" s="1"/>
  <c r="N729" i="30" s="1"/>
  <c r="L729" i="30"/>
  <c r="O729" i="30"/>
  <c r="P729" i="30"/>
  <c r="J730" i="30"/>
  <c r="K730" i="30"/>
  <c r="L730" i="30"/>
  <c r="O730" i="30"/>
  <c r="P730" i="30"/>
  <c r="J731" i="30"/>
  <c r="K731" i="30"/>
  <c r="Q731" i="30" s="1"/>
  <c r="N731" i="30" s="1"/>
  <c r="L731" i="30"/>
  <c r="O731" i="30"/>
  <c r="P731" i="30"/>
  <c r="J732" i="30"/>
  <c r="K732" i="30"/>
  <c r="Q732" i="30" s="1"/>
  <c r="N732" i="30" s="1"/>
  <c r="L732" i="30"/>
  <c r="O732" i="30"/>
  <c r="P732" i="30"/>
  <c r="J733" i="30"/>
  <c r="K733" i="30"/>
  <c r="L733" i="30"/>
  <c r="O733" i="30"/>
  <c r="P733" i="30"/>
  <c r="J734" i="30"/>
  <c r="K734" i="30"/>
  <c r="Q734" i="30" s="1"/>
  <c r="N734" i="30" s="1"/>
  <c r="L734" i="30"/>
  <c r="O734" i="30"/>
  <c r="P734" i="30"/>
  <c r="J735" i="30"/>
  <c r="K735" i="30"/>
  <c r="Q735" i="30" s="1"/>
  <c r="N735" i="30" s="1"/>
  <c r="L735" i="30"/>
  <c r="O735" i="30"/>
  <c r="P735" i="30"/>
  <c r="J736" i="30"/>
  <c r="K736" i="30"/>
  <c r="L736" i="30"/>
  <c r="O736" i="30"/>
  <c r="P736" i="30"/>
  <c r="J737" i="30"/>
  <c r="K737" i="30"/>
  <c r="Q737" i="30" s="1"/>
  <c r="N737" i="30" s="1"/>
  <c r="L737" i="30"/>
  <c r="O737" i="30"/>
  <c r="P737" i="30"/>
  <c r="J738" i="30"/>
  <c r="K738" i="30"/>
  <c r="Q738" i="30" s="1"/>
  <c r="N738" i="30" s="1"/>
  <c r="L738" i="30"/>
  <c r="O738" i="30"/>
  <c r="P738" i="30"/>
  <c r="J739" i="30"/>
  <c r="K739" i="30"/>
  <c r="L739" i="30"/>
  <c r="O739" i="30"/>
  <c r="P739" i="30"/>
  <c r="J740" i="30"/>
  <c r="K740" i="30"/>
  <c r="Q740" i="30" s="1"/>
  <c r="N740" i="30" s="1"/>
  <c r="L740" i="30"/>
  <c r="O740" i="30"/>
  <c r="P740" i="30"/>
  <c r="J741" i="30"/>
  <c r="K741" i="30"/>
  <c r="Q741" i="30" s="1"/>
  <c r="N741" i="30" s="1"/>
  <c r="L741" i="30"/>
  <c r="O741" i="30"/>
  <c r="P741" i="30"/>
  <c r="J742" i="30"/>
  <c r="K742" i="30"/>
  <c r="L742" i="30"/>
  <c r="O742" i="30"/>
  <c r="P742" i="30"/>
  <c r="J743" i="30"/>
  <c r="K743" i="30"/>
  <c r="Q743" i="30" s="1"/>
  <c r="N743" i="30" s="1"/>
  <c r="L743" i="30"/>
  <c r="O743" i="30"/>
  <c r="P743" i="30"/>
  <c r="J744" i="30"/>
  <c r="K744" i="30"/>
  <c r="Q744" i="30" s="1"/>
  <c r="N744" i="30" s="1"/>
  <c r="L744" i="30"/>
  <c r="O744" i="30"/>
  <c r="P744" i="30"/>
  <c r="J745" i="30"/>
  <c r="K745" i="30"/>
  <c r="Q745" i="30" s="1"/>
  <c r="L745" i="30"/>
  <c r="O745" i="30"/>
  <c r="P745" i="30"/>
  <c r="J746" i="30"/>
  <c r="K746" i="30"/>
  <c r="Q746" i="30" s="1"/>
  <c r="N746" i="30" s="1"/>
  <c r="L746" i="30"/>
  <c r="O746" i="30"/>
  <c r="P746" i="30"/>
  <c r="J747" i="30"/>
  <c r="K747" i="30"/>
  <c r="Q747" i="30" s="1"/>
  <c r="N747" i="30" s="1"/>
  <c r="L747" i="30"/>
  <c r="O747" i="30"/>
  <c r="P747" i="30"/>
  <c r="J748" i="30"/>
  <c r="K748" i="30"/>
  <c r="L748" i="30"/>
  <c r="O748" i="30"/>
  <c r="P748" i="30"/>
  <c r="J749" i="30"/>
  <c r="K749" i="30"/>
  <c r="Q749" i="30" s="1"/>
  <c r="N749" i="30" s="1"/>
  <c r="L749" i="30"/>
  <c r="O749" i="30"/>
  <c r="P749" i="30"/>
  <c r="J750" i="30"/>
  <c r="K750" i="30"/>
  <c r="Q750" i="30" s="1"/>
  <c r="N750" i="30" s="1"/>
  <c r="L750" i="30"/>
  <c r="O750" i="30"/>
  <c r="P750" i="30"/>
  <c r="J751" i="30"/>
  <c r="K751" i="30"/>
  <c r="L751" i="30"/>
  <c r="O751" i="30"/>
  <c r="P751" i="30"/>
  <c r="J752" i="30"/>
  <c r="K752" i="30"/>
  <c r="Q752" i="30" s="1"/>
  <c r="N752" i="30" s="1"/>
  <c r="L752" i="30"/>
  <c r="O752" i="30"/>
  <c r="P752" i="30"/>
  <c r="J753" i="30"/>
  <c r="K753" i="30"/>
  <c r="Q753" i="30" s="1"/>
  <c r="N753" i="30" s="1"/>
  <c r="L753" i="30"/>
  <c r="O753" i="30"/>
  <c r="P753" i="30"/>
  <c r="J754" i="30"/>
  <c r="K754" i="30"/>
  <c r="L754" i="30"/>
  <c r="O754" i="30"/>
  <c r="P754" i="30"/>
  <c r="J755" i="30"/>
  <c r="K755" i="30"/>
  <c r="Q755" i="30" s="1"/>
  <c r="N755" i="30" s="1"/>
  <c r="L755" i="30"/>
  <c r="O755" i="30"/>
  <c r="P755" i="30"/>
  <c r="J756" i="30"/>
  <c r="K756" i="30"/>
  <c r="Q756" i="30" s="1"/>
  <c r="N756" i="30" s="1"/>
  <c r="L756" i="30"/>
  <c r="O756" i="30"/>
  <c r="P756" i="30"/>
  <c r="J757" i="30"/>
  <c r="K757" i="30"/>
  <c r="L757" i="30"/>
  <c r="O757" i="30"/>
  <c r="P757" i="30"/>
  <c r="J758" i="30"/>
  <c r="K758" i="30"/>
  <c r="Q758" i="30" s="1"/>
  <c r="N758" i="30" s="1"/>
  <c r="L758" i="30"/>
  <c r="O758" i="30"/>
  <c r="P758" i="30"/>
  <c r="J759" i="30"/>
  <c r="K759" i="30"/>
  <c r="Q759" i="30" s="1"/>
  <c r="N759" i="30" s="1"/>
  <c r="L759" i="30"/>
  <c r="O759" i="30"/>
  <c r="P759" i="30"/>
  <c r="J760" i="30"/>
  <c r="K760" i="30"/>
  <c r="L760" i="30"/>
  <c r="O760" i="30"/>
  <c r="P760" i="30"/>
  <c r="J761" i="30"/>
  <c r="K761" i="30"/>
  <c r="Q761" i="30" s="1"/>
  <c r="N761" i="30" s="1"/>
  <c r="L761" i="30"/>
  <c r="O761" i="30"/>
  <c r="P761" i="30"/>
  <c r="J762" i="30"/>
  <c r="K762" i="30"/>
  <c r="Q762" i="30" s="1"/>
  <c r="N762" i="30" s="1"/>
  <c r="L762" i="30"/>
  <c r="O762" i="30"/>
  <c r="P762" i="30"/>
  <c r="J763" i="30"/>
  <c r="K763" i="30"/>
  <c r="L763" i="30"/>
  <c r="O763" i="30"/>
  <c r="P763" i="30"/>
  <c r="J764" i="30"/>
  <c r="K764" i="30"/>
  <c r="Q764" i="30" s="1"/>
  <c r="N764" i="30" s="1"/>
  <c r="L764" i="30"/>
  <c r="O764" i="30"/>
  <c r="P764" i="30"/>
  <c r="J765" i="30"/>
  <c r="K765" i="30"/>
  <c r="Q765" i="30" s="1"/>
  <c r="N765" i="30" s="1"/>
  <c r="L765" i="30"/>
  <c r="O765" i="30"/>
  <c r="P765" i="30"/>
  <c r="J766" i="30"/>
  <c r="K766" i="30"/>
  <c r="L766" i="30"/>
  <c r="O766" i="30"/>
  <c r="P766" i="30"/>
  <c r="J767" i="30"/>
  <c r="K767" i="30"/>
  <c r="Q767" i="30" s="1"/>
  <c r="N767" i="30" s="1"/>
  <c r="L767" i="30"/>
  <c r="O767" i="30"/>
  <c r="P767" i="30"/>
  <c r="J768" i="30"/>
  <c r="K768" i="30"/>
  <c r="Q768" i="30" s="1"/>
  <c r="N768" i="30" s="1"/>
  <c r="L768" i="30"/>
  <c r="O768" i="30"/>
  <c r="P768" i="30"/>
  <c r="J769" i="30"/>
  <c r="K769" i="30"/>
  <c r="L769" i="30"/>
  <c r="O769" i="30"/>
  <c r="P769" i="30"/>
  <c r="J770" i="30"/>
  <c r="K770" i="30"/>
  <c r="Q770" i="30" s="1"/>
  <c r="N770" i="30" s="1"/>
  <c r="L770" i="30"/>
  <c r="O770" i="30"/>
  <c r="P770" i="30"/>
  <c r="J771" i="30"/>
  <c r="K771" i="30"/>
  <c r="Q771" i="30" s="1"/>
  <c r="N771" i="30" s="1"/>
  <c r="L771" i="30"/>
  <c r="O771" i="30"/>
  <c r="P771" i="30"/>
  <c r="J772" i="30"/>
  <c r="K772" i="30"/>
  <c r="L772" i="30"/>
  <c r="O772" i="30"/>
  <c r="P772" i="30"/>
  <c r="J773" i="30"/>
  <c r="K773" i="30"/>
  <c r="Q773" i="30" s="1"/>
  <c r="N773" i="30" s="1"/>
  <c r="L773" i="30"/>
  <c r="O773" i="30"/>
  <c r="P773" i="30"/>
  <c r="J774" i="30"/>
  <c r="K774" i="30"/>
  <c r="Q774" i="30" s="1"/>
  <c r="N774" i="30" s="1"/>
  <c r="L774" i="30"/>
  <c r="O774" i="30"/>
  <c r="P774" i="30"/>
  <c r="J775" i="30"/>
  <c r="K775" i="30"/>
  <c r="L775" i="30"/>
  <c r="O775" i="30"/>
  <c r="P775" i="30"/>
  <c r="J776" i="30"/>
  <c r="K776" i="30"/>
  <c r="Q776" i="30" s="1"/>
  <c r="N776" i="30" s="1"/>
  <c r="L776" i="30"/>
  <c r="O776" i="30"/>
  <c r="P776" i="30"/>
  <c r="J777" i="30"/>
  <c r="K777" i="30"/>
  <c r="Q777" i="30" s="1"/>
  <c r="N777" i="30" s="1"/>
  <c r="L777" i="30"/>
  <c r="O777" i="30"/>
  <c r="P777" i="30"/>
  <c r="J778" i="30"/>
  <c r="K778" i="30"/>
  <c r="L778" i="30"/>
  <c r="O778" i="30"/>
  <c r="P778" i="30"/>
  <c r="J779" i="30"/>
  <c r="K779" i="30"/>
  <c r="Q779" i="30" s="1"/>
  <c r="N779" i="30" s="1"/>
  <c r="L779" i="30"/>
  <c r="O779" i="30"/>
  <c r="P779" i="30"/>
  <c r="J780" i="30"/>
  <c r="K780" i="30"/>
  <c r="Q780" i="30" s="1"/>
  <c r="N780" i="30" s="1"/>
  <c r="L780" i="30"/>
  <c r="O780" i="30"/>
  <c r="P780" i="30"/>
  <c r="J781" i="30"/>
  <c r="K781" i="30"/>
  <c r="L781" i="30"/>
  <c r="O781" i="30"/>
  <c r="P781" i="30"/>
  <c r="J782" i="30"/>
  <c r="K782" i="30"/>
  <c r="Q782" i="30" s="1"/>
  <c r="N782" i="30" s="1"/>
  <c r="L782" i="30"/>
  <c r="O782" i="30"/>
  <c r="P782" i="30"/>
  <c r="J783" i="30"/>
  <c r="K783" i="30"/>
  <c r="Q783" i="30" s="1"/>
  <c r="N783" i="30" s="1"/>
  <c r="L783" i="30"/>
  <c r="O783" i="30"/>
  <c r="P783" i="30"/>
  <c r="J784" i="30"/>
  <c r="K784" i="30"/>
  <c r="L784" i="30"/>
  <c r="O784" i="30"/>
  <c r="P784" i="30"/>
  <c r="J785" i="30"/>
  <c r="K785" i="30"/>
  <c r="Q785" i="30" s="1"/>
  <c r="N785" i="30" s="1"/>
  <c r="L785" i="30"/>
  <c r="O785" i="30"/>
  <c r="P785" i="30"/>
  <c r="J786" i="30"/>
  <c r="K786" i="30"/>
  <c r="Q786" i="30" s="1"/>
  <c r="N786" i="30" s="1"/>
  <c r="L786" i="30"/>
  <c r="O786" i="30"/>
  <c r="P786" i="30"/>
  <c r="J787" i="30"/>
  <c r="K787" i="30"/>
  <c r="L787" i="30"/>
  <c r="O787" i="30"/>
  <c r="P787" i="30"/>
  <c r="J788" i="30"/>
  <c r="K788" i="30"/>
  <c r="Q788" i="30" s="1"/>
  <c r="N788" i="30" s="1"/>
  <c r="L788" i="30"/>
  <c r="O788" i="30"/>
  <c r="P788" i="30"/>
  <c r="J789" i="30"/>
  <c r="K789" i="30"/>
  <c r="Q789" i="30" s="1"/>
  <c r="N789" i="30" s="1"/>
  <c r="L789" i="30"/>
  <c r="O789" i="30"/>
  <c r="P789" i="30"/>
  <c r="J2040" i="30"/>
  <c r="K2040" i="30"/>
  <c r="L2040" i="30"/>
  <c r="O2040" i="30"/>
  <c r="P2040" i="30"/>
  <c r="J2041" i="30"/>
  <c r="K2041" i="30"/>
  <c r="Q2041" i="30" s="1"/>
  <c r="N2041" i="30" s="1"/>
  <c r="L2041" i="30"/>
  <c r="O2041" i="30"/>
  <c r="P2041" i="30"/>
  <c r="J2042" i="30"/>
  <c r="K2042" i="30"/>
  <c r="Q2042" i="30" s="1"/>
  <c r="N2042" i="30" s="1"/>
  <c r="L2042" i="30"/>
  <c r="O2042" i="30"/>
  <c r="P2042" i="30"/>
  <c r="J2043" i="30"/>
  <c r="K2043" i="30"/>
  <c r="L2043" i="30"/>
  <c r="O2043" i="30"/>
  <c r="P2043" i="30"/>
  <c r="J2044" i="30"/>
  <c r="K2044" i="30"/>
  <c r="Q2044" i="30" s="1"/>
  <c r="N2044" i="30" s="1"/>
  <c r="L2044" i="30"/>
  <c r="O2044" i="30"/>
  <c r="P2044" i="30"/>
  <c r="J2045" i="30"/>
  <c r="K2045" i="30"/>
  <c r="Q2045" i="30" s="1"/>
  <c r="N2045" i="30" s="1"/>
  <c r="L2045" i="30"/>
  <c r="O2045" i="30"/>
  <c r="P2045" i="30"/>
  <c r="J2046" i="30"/>
  <c r="O2046" i="30" s="1"/>
  <c r="K2046" i="30"/>
  <c r="L2046" i="30"/>
  <c r="P2046" i="30"/>
  <c r="J2047" i="30"/>
  <c r="O2047" i="30" s="1"/>
  <c r="K2047" i="30"/>
  <c r="Q2047" i="30" s="1"/>
  <c r="N2047" i="30" s="1"/>
  <c r="L2047" i="30"/>
  <c r="P2047" i="30"/>
  <c r="J2048" i="30"/>
  <c r="K2048" i="30"/>
  <c r="Q2048" i="30" s="1"/>
  <c r="N2048" i="30" s="1"/>
  <c r="L2048" i="30"/>
  <c r="O2048" i="30"/>
  <c r="P2048" i="30"/>
  <c r="J2049" i="30"/>
  <c r="K2049" i="30"/>
  <c r="L2049" i="30"/>
  <c r="O2049" i="30"/>
  <c r="P2049" i="30"/>
  <c r="J2050" i="30"/>
  <c r="K2050" i="30"/>
  <c r="Q2050" i="30" s="1"/>
  <c r="N2050" i="30" s="1"/>
  <c r="L2050" i="30"/>
  <c r="O2050" i="30"/>
  <c r="P2050" i="30"/>
  <c r="J7" i="30"/>
  <c r="P7" i="30" s="1"/>
  <c r="K7" i="30"/>
  <c r="Q7" i="30" s="1"/>
  <c r="M781" i="30" l="1"/>
  <c r="M455" i="30"/>
  <c r="M196" i="30"/>
  <c r="M319" i="36"/>
  <c r="M737" i="36"/>
  <c r="M387" i="37"/>
  <c r="M568" i="37"/>
  <c r="M9" i="36"/>
  <c r="M609" i="36"/>
  <c r="M633" i="36"/>
  <c r="M656" i="36"/>
  <c r="M672" i="36"/>
  <c r="M681" i="36"/>
  <c r="M103" i="37"/>
  <c r="M131" i="37"/>
  <c r="M487" i="37"/>
  <c r="M138" i="36"/>
  <c r="M245" i="36"/>
  <c r="M256" i="36"/>
  <c r="M605" i="36"/>
  <c r="M616" i="36"/>
  <c r="M668" i="36"/>
  <c r="M769" i="36"/>
  <c r="M101" i="37"/>
  <c r="M110" i="37"/>
  <c r="M457" i="37"/>
  <c r="M788" i="36"/>
  <c r="M10" i="37"/>
  <c r="M217" i="37"/>
  <c r="M507" i="37"/>
  <c r="N101" i="36"/>
  <c r="M667" i="36"/>
  <c r="M27" i="36"/>
  <c r="M69" i="36"/>
  <c r="M212" i="36"/>
  <c r="M767" i="37"/>
  <c r="M36" i="36"/>
  <c r="N353" i="36"/>
  <c r="M412" i="36"/>
  <c r="M473" i="36"/>
  <c r="M508" i="37"/>
  <c r="M763" i="37"/>
  <c r="M772" i="37"/>
  <c r="M781" i="37"/>
  <c r="M7" i="36"/>
  <c r="M146" i="36"/>
  <c r="M191" i="36"/>
  <c r="M660" i="36"/>
  <c r="M761" i="36"/>
  <c r="M83" i="36"/>
  <c r="M89" i="36"/>
  <c r="M91" i="36"/>
  <c r="M108" i="36"/>
  <c r="M144" i="36"/>
  <c r="M247" i="36"/>
  <c r="M277" i="36"/>
  <c r="M728" i="36"/>
  <c r="N132" i="36"/>
  <c r="M459" i="37"/>
  <c r="M119" i="36"/>
  <c r="M84" i="37"/>
  <c r="M248" i="37"/>
  <c r="M330" i="37"/>
  <c r="M493" i="37"/>
  <c r="M658" i="37"/>
  <c r="M671" i="37"/>
  <c r="M29" i="36"/>
  <c r="M46" i="36"/>
  <c r="M96" i="36"/>
  <c r="M117" i="36"/>
  <c r="M252" i="36"/>
  <c r="M265" i="36"/>
  <c r="M242" i="37"/>
  <c r="M311" i="37"/>
  <c r="M360" i="37"/>
  <c r="M489" i="37"/>
  <c r="M541" i="37"/>
  <c r="M21" i="36"/>
  <c r="M145" i="36"/>
  <c r="M445" i="36"/>
  <c r="M557" i="36"/>
  <c r="M511" i="37"/>
  <c r="M227" i="36"/>
  <c r="M571" i="36"/>
  <c r="M40" i="37"/>
  <c r="M26" i="37"/>
  <c r="M44" i="37"/>
  <c r="M384" i="37"/>
  <c r="M427" i="37"/>
  <c r="M316" i="37"/>
  <c r="M338" i="37"/>
  <c r="M363" i="37"/>
  <c r="M544" i="37"/>
  <c r="M601" i="37"/>
  <c r="M479" i="30"/>
  <c r="M38" i="36"/>
  <c r="M65" i="36"/>
  <c r="M94" i="36"/>
  <c r="M111" i="36"/>
  <c r="M150" i="36"/>
  <c r="M167" i="36"/>
  <c r="M169" i="36"/>
  <c r="M217" i="36"/>
  <c r="M460" i="36"/>
  <c r="M488" i="36"/>
  <c r="M520" i="36"/>
  <c r="M527" i="36"/>
  <c r="M140" i="37"/>
  <c r="M142" i="37"/>
  <c r="M191" i="37"/>
  <c r="M336" i="37"/>
  <c r="M467" i="37"/>
  <c r="M649" i="37"/>
  <c r="M34" i="36"/>
  <c r="M298" i="36"/>
  <c r="M321" i="36"/>
  <c r="M355" i="36"/>
  <c r="M630" i="36"/>
  <c r="M689" i="36"/>
  <c r="M707" i="36"/>
  <c r="M716" i="36"/>
  <c r="M758" i="36"/>
  <c r="M600" i="36"/>
  <c r="N635" i="36"/>
  <c r="M97" i="37"/>
  <c r="M151" i="37"/>
  <c r="M170" i="37"/>
  <c r="M547" i="37"/>
  <c r="M662" i="36"/>
  <c r="M326" i="37"/>
  <c r="M396" i="37"/>
  <c r="M413" i="37"/>
  <c r="M562" i="37"/>
  <c r="M617" i="30"/>
  <c r="M585" i="30"/>
  <c r="M535" i="30"/>
  <c r="M43" i="36"/>
  <c r="M307" i="36"/>
  <c r="M631" i="36"/>
  <c r="M382" i="37"/>
  <c r="M386" i="37"/>
  <c r="M440" i="37"/>
  <c r="M120" i="36"/>
  <c r="M143" i="36"/>
  <c r="M149" i="36"/>
  <c r="M218" i="36"/>
  <c r="M288" i="36"/>
  <c r="M665" i="36"/>
  <c r="M701" i="36"/>
  <c r="M763" i="36"/>
  <c r="M770" i="36"/>
  <c r="M791" i="36"/>
  <c r="M380" i="37"/>
  <c r="M513" i="37"/>
  <c r="M757" i="37"/>
  <c r="M762" i="37"/>
  <c r="M800" i="37"/>
  <c r="M224" i="37"/>
  <c r="M453" i="37"/>
  <c r="M535" i="37"/>
  <c r="M603" i="37"/>
  <c r="M616" i="37"/>
  <c r="M775" i="37"/>
  <c r="M784" i="37"/>
  <c r="M498" i="30"/>
  <c r="M457" i="36"/>
  <c r="M485" i="36"/>
  <c r="M308" i="37"/>
  <c r="M344" i="37"/>
  <c r="M471" i="37"/>
  <c r="M565" i="37"/>
  <c r="M586" i="37"/>
  <c r="M769" i="30"/>
  <c r="M470" i="36"/>
  <c r="N527" i="36"/>
  <c r="M72" i="37"/>
  <c r="N334" i="37"/>
  <c r="M17" i="36"/>
  <c r="N395" i="36"/>
  <c r="M435" i="36"/>
  <c r="N437" i="36"/>
  <c r="M138" i="37"/>
  <c r="N382" i="37"/>
  <c r="N165" i="36"/>
  <c r="N506" i="36"/>
  <c r="N414" i="37"/>
  <c r="N20" i="36"/>
  <c r="N368" i="36"/>
  <c r="N410" i="36"/>
  <c r="N269" i="36"/>
  <c r="N678" i="36"/>
  <c r="N687" i="36"/>
  <c r="N10" i="37"/>
  <c r="N37" i="37"/>
  <c r="N73" i="37"/>
  <c r="M272" i="36"/>
  <c r="M314" i="36"/>
  <c r="M335" i="36"/>
  <c r="M352" i="36"/>
  <c r="M354" i="36"/>
  <c r="M447" i="36"/>
  <c r="M721" i="36"/>
  <c r="M20" i="36"/>
  <c r="M22" i="36"/>
  <c r="M45" i="36"/>
  <c r="M49" i="36"/>
  <c r="M78" i="36"/>
  <c r="M101" i="36"/>
  <c r="M196" i="36"/>
  <c r="M687" i="36"/>
  <c r="M734" i="36"/>
  <c r="M774" i="36"/>
  <c r="M12" i="37"/>
  <c r="M21" i="37"/>
  <c r="M39" i="37"/>
  <c r="M66" i="37"/>
  <c r="M119" i="37"/>
  <c r="M159" i="37"/>
  <c r="M282" i="37"/>
  <c r="M368" i="37"/>
  <c r="M378" i="37"/>
  <c r="M474" i="37"/>
  <c r="M583" i="37"/>
  <c r="M656" i="37"/>
  <c r="M667" i="37"/>
  <c r="M680" i="37"/>
  <c r="M698" i="37"/>
  <c r="M716" i="37"/>
  <c r="M799" i="37"/>
  <c r="M377" i="36"/>
  <c r="M126" i="36"/>
  <c r="M495" i="30"/>
  <c r="M413" i="30"/>
  <c r="M25" i="36"/>
  <c r="M52" i="36"/>
  <c r="M58" i="36"/>
  <c r="M81" i="36"/>
  <c r="M85" i="36"/>
  <c r="M131" i="36"/>
  <c r="M133" i="36"/>
  <c r="M239" i="36"/>
  <c r="M349" i="36"/>
  <c r="M360" i="36"/>
  <c r="M370" i="36"/>
  <c r="M477" i="36"/>
  <c r="M381" i="37"/>
  <c r="M419" i="37"/>
  <c r="N545" i="37"/>
  <c r="M549" i="37"/>
  <c r="M559" i="37"/>
  <c r="M604" i="36"/>
  <c r="M449" i="37"/>
  <c r="M551" i="37"/>
  <c r="N599" i="37"/>
  <c r="N96" i="36"/>
  <c r="N123" i="36"/>
  <c r="M209" i="36"/>
  <c r="M68" i="36"/>
  <c r="M72" i="36"/>
  <c r="M124" i="36"/>
  <c r="M194" i="36"/>
  <c r="N65" i="36"/>
  <c r="M75" i="36"/>
  <c r="N92" i="36"/>
  <c r="M98" i="36"/>
  <c r="M223" i="36"/>
  <c r="M704" i="36"/>
  <c r="M496" i="37"/>
  <c r="M533" i="37"/>
  <c r="M369" i="30"/>
  <c r="M639" i="30"/>
  <c r="M231" i="30"/>
  <c r="M378" i="30"/>
  <c r="M287" i="30"/>
  <c r="N461" i="30"/>
  <c r="N352" i="30"/>
  <c r="M775" i="30"/>
  <c r="M666" i="30"/>
  <c r="M644" i="30"/>
  <c r="Q371" i="30"/>
  <c r="N371" i="30" s="1"/>
  <c r="M293" i="30"/>
  <c r="M241" i="30"/>
  <c r="M239" i="30"/>
  <c r="M40" i="30"/>
  <c r="M784" i="30"/>
  <c r="M748" i="30"/>
  <c r="M323" i="30"/>
  <c r="M306" i="30"/>
  <c r="M111" i="30"/>
  <c r="M93" i="30"/>
  <c r="M782" i="30"/>
  <c r="N308" i="30"/>
  <c r="M304" i="30"/>
  <c r="M299" i="30"/>
  <c r="M276" i="30"/>
  <c r="M140" i="30"/>
  <c r="M523" i="30"/>
  <c r="N533" i="30"/>
  <c r="M386" i="30"/>
  <c r="M365" i="30"/>
  <c r="M340" i="30"/>
  <c r="M338" i="30"/>
  <c r="M314" i="30"/>
  <c r="M179" i="30"/>
  <c r="M208" i="30"/>
  <c r="M327" i="37"/>
  <c r="N745" i="30"/>
  <c r="M730" i="30"/>
  <c r="M655" i="30"/>
  <c r="M353" i="30"/>
  <c r="M755" i="30"/>
  <c r="M174" i="37"/>
  <c r="M568" i="30"/>
  <c r="M410" i="36"/>
  <c r="M2049" i="30"/>
  <c r="M761" i="30"/>
  <c r="M742" i="30"/>
  <c r="M706" i="30"/>
  <c r="M613" i="30"/>
  <c r="M589" i="30"/>
  <c r="M446" i="30"/>
  <c r="M74" i="30"/>
  <c r="M30" i="36"/>
  <c r="M47" i="36"/>
  <c r="M53" i="36"/>
  <c r="M63" i="36"/>
  <c r="M107" i="36"/>
  <c r="M142" i="36"/>
  <c r="M322" i="36"/>
  <c r="M324" i="36"/>
  <c r="M341" i="36"/>
  <c r="M358" i="36"/>
  <c r="M431" i="36"/>
  <c r="M497" i="36"/>
  <c r="M24" i="37"/>
  <c r="M42" i="37"/>
  <c r="M69" i="37"/>
  <c r="M134" i="37"/>
  <c r="M145" i="37"/>
  <c r="M196" i="37"/>
  <c r="M270" i="37"/>
  <c r="N276" i="37"/>
  <c r="M289" i="37"/>
  <c r="M300" i="37"/>
  <c r="M315" i="37"/>
  <c r="M341" i="37"/>
  <c r="N343" i="37"/>
  <c r="M393" i="37"/>
  <c r="M399" i="37"/>
  <c r="M556" i="37"/>
  <c r="M587" i="37"/>
  <c r="M766" i="30"/>
  <c r="M247" i="30"/>
  <c r="M351" i="30"/>
  <c r="M206" i="37"/>
  <c r="M646" i="30"/>
  <c r="M126" i="30"/>
  <c r="M615" i="30"/>
  <c r="M437" i="30"/>
  <c r="M167" i="30"/>
  <c r="M53" i="30"/>
  <c r="N74" i="36"/>
  <c r="M82" i="36"/>
  <c r="M161" i="36"/>
  <c r="M163" i="36"/>
  <c r="N440" i="36"/>
  <c r="M448" i="36"/>
  <c r="M154" i="37"/>
  <c r="N581" i="37"/>
  <c r="M585" i="37"/>
  <c r="M618" i="37"/>
  <c r="M764" i="37"/>
  <c r="M70" i="36"/>
  <c r="M93" i="36"/>
  <c r="M709" i="30"/>
  <c r="M271" i="30"/>
  <c r="M322" i="30"/>
  <c r="M449" i="36"/>
  <c r="M662" i="30"/>
  <c r="M526" i="30"/>
  <c r="M108" i="30"/>
  <c r="M778" i="30"/>
  <c r="N43" i="37"/>
  <c r="N52" i="37"/>
  <c r="N61" i="37"/>
  <c r="M148" i="37"/>
  <c r="M199" i="37"/>
  <c r="M421" i="37"/>
  <c r="M450" i="37"/>
  <c r="M456" i="37"/>
  <c r="M625" i="30"/>
  <c r="M668" i="30"/>
  <c r="M288" i="37"/>
  <c r="M310" i="37"/>
  <c r="M772" i="30"/>
  <c r="M176" i="37"/>
  <c r="M622" i="30"/>
  <c r="M575" i="30"/>
  <c r="N320" i="30"/>
  <c r="M345" i="36"/>
  <c r="M478" i="37"/>
  <c r="M464" i="30"/>
  <c r="M228" i="30"/>
  <c r="M158" i="30"/>
  <c r="M12" i="36"/>
  <c r="M76" i="36"/>
  <c r="M99" i="36"/>
  <c r="M176" i="36"/>
  <c r="M226" i="36"/>
  <c r="M287" i="36"/>
  <c r="M289" i="36"/>
  <c r="M304" i="36"/>
  <c r="N323" i="36"/>
  <c r="M367" i="36"/>
  <c r="M371" i="36"/>
  <c r="M436" i="36"/>
  <c r="M442" i="36"/>
  <c r="M469" i="36"/>
  <c r="M482" i="36"/>
  <c r="M794" i="36"/>
  <c r="M9" i="37"/>
  <c r="M139" i="37"/>
  <c r="M158" i="37"/>
  <c r="M175" i="37"/>
  <c r="M205" i="37"/>
  <c r="M251" i="37"/>
  <c r="N264" i="37"/>
  <c r="M437" i="37"/>
  <c r="M491" i="37"/>
  <c r="M502" i="37"/>
  <c r="N563" i="37"/>
  <c r="M567" i="37"/>
  <c r="M569" i="37"/>
  <c r="N608" i="37"/>
  <c r="M722" i="37"/>
  <c r="M571" i="30"/>
  <c r="M320" i="37"/>
  <c r="M402" i="37"/>
  <c r="M745" i="30"/>
  <c r="M369" i="37"/>
  <c r="M694" i="30"/>
  <c r="M577" i="30"/>
  <c r="M346" i="37"/>
  <c r="M77" i="36"/>
  <c r="M633" i="30"/>
  <c r="M443" i="36"/>
  <c r="M187" i="37"/>
  <c r="M385" i="36"/>
  <c r="M649" i="30"/>
  <c r="M8" i="36"/>
  <c r="M37" i="36"/>
  <c r="N296" i="36"/>
  <c r="M388" i="36"/>
  <c r="M409" i="36"/>
  <c r="N669" i="36"/>
  <c r="M742" i="36"/>
  <c r="M751" i="36"/>
  <c r="M762" i="36"/>
  <c r="M785" i="36"/>
  <c r="M792" i="36"/>
  <c r="M81" i="37"/>
  <c r="M129" i="37"/>
  <c r="M144" i="37"/>
  <c r="M152" i="37"/>
  <c r="M182" i="37"/>
  <c r="N195" i="37"/>
  <c r="M245" i="37"/>
  <c r="M266" i="37"/>
  <c r="M335" i="37"/>
  <c r="N400" i="37"/>
  <c r="M452" i="37"/>
  <c r="M477" i="37"/>
  <c r="M740" i="37"/>
  <c r="M767" i="30"/>
  <c r="M264" i="30"/>
  <c r="M413" i="36"/>
  <c r="M383" i="30"/>
  <c r="M359" i="30"/>
  <c r="M202" i="37"/>
  <c r="M293" i="37"/>
  <c r="M773" i="30"/>
  <c r="M195" i="36"/>
  <c r="M203" i="36"/>
  <c r="M263" i="37"/>
  <c r="M2046" i="30"/>
  <c r="M760" i="30"/>
  <c r="M416" i="30"/>
  <c r="M389" i="30"/>
  <c r="M135" i="36"/>
  <c r="M179" i="37"/>
  <c r="M605" i="37"/>
  <c r="M642" i="37"/>
  <c r="M783" i="30"/>
  <c r="M779" i="30"/>
  <c r="M401" i="30"/>
  <c r="M176" i="30"/>
  <c r="M78" i="30"/>
  <c r="M24" i="36"/>
  <c r="M28" i="36"/>
  <c r="M42" i="36"/>
  <c r="M79" i="36"/>
  <c r="M102" i="36"/>
  <c r="M104" i="36"/>
  <c r="M129" i="36"/>
  <c r="M158" i="36"/>
  <c r="M160" i="36"/>
  <c r="M643" i="36"/>
  <c r="M796" i="36"/>
  <c r="M56" i="37"/>
  <c r="M111" i="37"/>
  <c r="M122" i="37"/>
  <c r="M611" i="37"/>
  <c r="M635" i="37"/>
  <c r="M676" i="37"/>
  <c r="M685" i="37"/>
  <c r="M694" i="37"/>
  <c r="M703" i="37"/>
  <c r="M712" i="37"/>
  <c r="M746" i="30"/>
  <c r="M691" i="30"/>
  <c r="M236" i="30"/>
  <c r="M253" i="30"/>
  <c r="M205" i="36"/>
  <c r="M18" i="36"/>
  <c r="M156" i="30"/>
  <c r="M143" i="30"/>
  <c r="M107" i="30"/>
  <c r="M400" i="37"/>
  <c r="N417" i="37"/>
  <c r="M466" i="37"/>
  <c r="M685" i="30"/>
  <c r="M642" i="30"/>
  <c r="M594" i="30"/>
  <c r="M491" i="30"/>
  <c r="M297" i="30"/>
  <c r="M427" i="36"/>
  <c r="M450" i="36"/>
  <c r="M483" i="36"/>
  <c r="M725" i="36"/>
  <c r="M736" i="36"/>
  <c r="M411" i="37"/>
  <c r="M460" i="37"/>
  <c r="M750" i="30"/>
  <c r="M727" i="30"/>
  <c r="M689" i="30"/>
  <c r="M346" i="30"/>
  <c r="M238" i="30"/>
  <c r="M269" i="37"/>
  <c r="M754" i="30"/>
  <c r="M327" i="36"/>
  <c r="M344" i="36"/>
  <c r="M449" i="30"/>
  <c r="M141" i="30"/>
  <c r="M54" i="37"/>
  <c r="M460" i="30"/>
  <c r="M606" i="36"/>
  <c r="M763" i="30"/>
  <c r="M533" i="30"/>
  <c r="M260" i="30"/>
  <c r="M373" i="36"/>
  <c r="M390" i="36"/>
  <c r="M444" i="36"/>
  <c r="M494" i="36"/>
  <c r="M538" i="36"/>
  <c r="M586" i="36"/>
  <c r="M611" i="36"/>
  <c r="M622" i="36"/>
  <c r="M624" i="36"/>
  <c r="M653" i="36"/>
  <c r="M417" i="37"/>
  <c r="M550" i="37"/>
  <c r="M266" i="36"/>
  <c r="M2040" i="30"/>
  <c r="M407" i="30"/>
  <c r="M607" i="37"/>
  <c r="M721" i="30"/>
  <c r="M560" i="30"/>
  <c r="M268" i="36"/>
  <c r="M415" i="36"/>
  <c r="M454" i="36"/>
  <c r="M254" i="37"/>
  <c r="N267" i="37"/>
  <c r="M275" i="37"/>
  <c r="M312" i="37"/>
  <c r="M441" i="37"/>
  <c r="M232" i="30"/>
  <c r="M171" i="30"/>
  <c r="M61" i="30"/>
  <c r="M279" i="36"/>
  <c r="M424" i="37"/>
  <c r="M787" i="30"/>
  <c r="N687" i="30"/>
  <c r="M428" i="30"/>
  <c r="M160" i="30"/>
  <c r="M151" i="30"/>
  <c r="M92" i="36"/>
  <c r="M376" i="36"/>
  <c r="M257" i="30"/>
  <c r="M90" i="36"/>
  <c r="M294" i="36"/>
  <c r="M315" i="36"/>
  <c r="M336" i="36"/>
  <c r="M351" i="37"/>
  <c r="M435" i="37"/>
  <c r="M91" i="30"/>
  <c r="M88" i="36"/>
  <c r="M416" i="36"/>
  <c r="N22" i="37"/>
  <c r="M123" i="37"/>
  <c r="M218" i="37"/>
  <c r="M383" i="37"/>
  <c r="M385" i="37"/>
  <c r="M531" i="37"/>
  <c r="M668" i="37"/>
  <c r="M724" i="37"/>
  <c r="M747" i="37"/>
  <c r="M798" i="37"/>
  <c r="M16" i="36"/>
  <c r="M113" i="36"/>
  <c r="M407" i="36"/>
  <c r="M321" i="37"/>
  <c r="M654" i="30"/>
  <c r="M352" i="30"/>
  <c r="M655" i="37"/>
  <c r="M353" i="36"/>
  <c r="M499" i="36"/>
  <c r="M692" i="36"/>
  <c r="M276" i="37"/>
  <c r="N453" i="37"/>
  <c r="M544" i="30"/>
  <c r="M424" i="30"/>
  <c r="M166" i="30"/>
  <c r="N114" i="36"/>
  <c r="M368" i="36"/>
  <c r="M770" i="30"/>
  <c r="M505" i="30"/>
  <c r="M440" i="30"/>
  <c r="M392" i="30"/>
  <c r="M339" i="30"/>
  <c r="M274" i="30"/>
  <c r="M268" i="30"/>
  <c r="M263" i="30"/>
  <c r="M213" i="30"/>
  <c r="M211" i="30"/>
  <c r="M99" i="30"/>
  <c r="M58" i="30"/>
  <c r="N38" i="30"/>
  <c r="M19" i="36"/>
  <c r="M33" i="36"/>
  <c r="M159" i="36"/>
  <c r="M261" i="36"/>
  <c r="M263" i="36"/>
  <c r="M280" i="36"/>
  <c r="M303" i="36"/>
  <c r="M305" i="36"/>
  <c r="M328" i="36"/>
  <c r="M330" i="36"/>
  <c r="M391" i="36"/>
  <c r="M395" i="36"/>
  <c r="N404" i="36"/>
  <c r="M439" i="36"/>
  <c r="M495" i="36"/>
  <c r="M502" i="36"/>
  <c r="M505" i="36"/>
  <c r="M509" i="36"/>
  <c r="M528" i="36"/>
  <c r="N632" i="36"/>
  <c r="N702" i="36"/>
  <c r="M720" i="36"/>
  <c r="M782" i="36"/>
  <c r="M15" i="37"/>
  <c r="M82" i="37"/>
  <c r="M141" i="37"/>
  <c r="M197" i="37"/>
  <c r="M214" i="37"/>
  <c r="N231" i="37"/>
  <c r="M239" i="37"/>
  <c r="M314" i="37"/>
  <c r="M329" i="37"/>
  <c r="M366" i="37"/>
  <c r="N436" i="37"/>
  <c r="M490" i="37"/>
  <c r="N602" i="37"/>
  <c r="M742" i="37"/>
  <c r="M446" i="36"/>
  <c r="M123" i="36"/>
  <c r="M758" i="30"/>
  <c r="M313" i="36"/>
  <c r="M334" i="36"/>
  <c r="M285" i="37"/>
  <c r="M2043" i="30"/>
  <c r="M718" i="30"/>
  <c r="M57" i="36"/>
  <c r="M105" i="36"/>
  <c r="N659" i="36"/>
  <c r="M776" i="30"/>
  <c r="M751" i="30"/>
  <c r="M488" i="30"/>
  <c r="M484" i="30"/>
  <c r="M425" i="30"/>
  <c r="M398" i="30"/>
  <c r="M358" i="30"/>
  <c r="M354" i="30"/>
  <c r="M341" i="30"/>
  <c r="N113" i="30"/>
  <c r="M15" i="36"/>
  <c r="M39" i="36"/>
  <c r="M74" i="36"/>
  <c r="N83" i="36"/>
  <c r="M97" i="36"/>
  <c r="M114" i="36"/>
  <c r="M116" i="36"/>
  <c r="M128" i="36"/>
  <c r="M155" i="36"/>
  <c r="M185" i="36"/>
  <c r="M211" i="36"/>
  <c r="M216" i="36"/>
  <c r="M232" i="36"/>
  <c r="M236" i="36"/>
  <c r="M326" i="36"/>
  <c r="M519" i="36"/>
  <c r="M526" i="36"/>
  <c r="M530" i="36"/>
  <c r="N563" i="36"/>
  <c r="M572" i="36"/>
  <c r="M610" i="36"/>
  <c r="M634" i="36"/>
  <c r="M652" i="36"/>
  <c r="M659" i="36"/>
  <c r="M686" i="36"/>
  <c r="M695" i="36"/>
  <c r="M700" i="36"/>
  <c r="M51" i="37"/>
  <c r="M126" i="37"/>
  <c r="M181" i="37"/>
  <c r="M193" i="37"/>
  <c r="M260" i="37"/>
  <c r="M279" i="37"/>
  <c r="M322" i="37"/>
  <c r="M333" i="37"/>
  <c r="M434" i="37"/>
  <c r="M472" i="37"/>
  <c r="M510" i="37"/>
  <c r="M512" i="37"/>
  <c r="N527" i="37"/>
  <c r="M592" i="37"/>
  <c r="M604" i="37"/>
  <c r="M632" i="37"/>
  <c r="M643" i="37"/>
  <c r="M662" i="37"/>
  <c r="M14" i="36"/>
  <c r="M380" i="36"/>
  <c r="M767" i="36"/>
  <c r="M366" i="30"/>
  <c r="M296" i="36"/>
  <c r="M186" i="37"/>
  <c r="M230" i="37"/>
  <c r="N676" i="30"/>
  <c r="M656" i="30"/>
  <c r="M600" i="30"/>
  <c r="M285" i="30"/>
  <c r="M279" i="30"/>
  <c r="M221" i="36"/>
  <c r="M374" i="36"/>
  <c r="M48" i="37"/>
  <c r="M57" i="37"/>
  <c r="M764" i="30"/>
  <c r="N615" i="30"/>
  <c r="N95" i="30"/>
  <c r="M757" i="30"/>
  <c r="M640" i="30"/>
  <c r="N542" i="30"/>
  <c r="N509" i="30"/>
  <c r="M246" i="30"/>
  <c r="M222" i="30"/>
  <c r="M161" i="30"/>
  <c r="M11" i="36"/>
  <c r="M13" i="36"/>
  <c r="M66" i="36"/>
  <c r="M110" i="36"/>
  <c r="M112" i="36"/>
  <c r="M118" i="36"/>
  <c r="M222" i="36"/>
  <c r="M337" i="36"/>
  <c r="M396" i="36"/>
  <c r="M542" i="36"/>
  <c r="M547" i="36"/>
  <c r="M561" i="36"/>
  <c r="M574" i="36"/>
  <c r="M608" i="36"/>
  <c r="M619" i="36"/>
  <c r="M628" i="36"/>
  <c r="M657" i="36"/>
  <c r="M666" i="36"/>
  <c r="M718" i="36"/>
  <c r="M722" i="36"/>
  <c r="M766" i="36"/>
  <c r="M78" i="37"/>
  <c r="M132" i="37"/>
  <c r="M153" i="37"/>
  <c r="M227" i="37"/>
  <c r="M286" i="37"/>
  <c r="M375" i="37"/>
  <c r="M432" i="37"/>
  <c r="M436" i="37"/>
  <c r="M529" i="37"/>
  <c r="M574" i="37"/>
  <c r="M580" i="37"/>
  <c r="M654" i="37"/>
  <c r="M678" i="37"/>
  <c r="M687" i="37"/>
  <c r="M696" i="37"/>
  <c r="M705" i="37"/>
  <c r="M714" i="37"/>
  <c r="M758" i="37"/>
  <c r="M769" i="37"/>
  <c r="K16" i="30"/>
  <c r="Q16" i="30" s="1"/>
  <c r="N16" i="30" s="1"/>
  <c r="L9" i="30"/>
  <c r="M25" i="30"/>
  <c r="M23" i="30"/>
  <c r="M35" i="30"/>
  <c r="M27" i="30"/>
  <c r="Q26" i="30"/>
  <c r="N26" i="30" s="1"/>
  <c r="O7" i="30"/>
  <c r="M7" i="30" s="1"/>
  <c r="L10" i="30"/>
  <c r="K9" i="30"/>
  <c r="Q9" i="30" s="1"/>
  <c r="K8" i="30"/>
  <c r="Q8" i="30" s="1"/>
  <c r="N8" i="30" s="1"/>
  <c r="J11" i="30"/>
  <c r="O11" i="30" s="1"/>
  <c r="M11" i="30" s="1"/>
  <c r="M14" i="30"/>
  <c r="M653" i="30"/>
  <c r="M347" i="30"/>
  <c r="N11" i="36"/>
  <c r="M660" i="30"/>
  <c r="M641" i="30"/>
  <c r="M606" i="30"/>
  <c r="M597" i="30"/>
  <c r="M582" i="30"/>
  <c r="M574" i="30"/>
  <c r="M564" i="30"/>
  <c r="M470" i="30"/>
  <c r="M461" i="30"/>
  <c r="M382" i="30"/>
  <c r="M380" i="30"/>
  <c r="M326" i="30"/>
  <c r="M318" i="30"/>
  <c r="M309" i="30"/>
  <c r="M301" i="30"/>
  <c r="N278" i="30"/>
  <c r="M267" i="30"/>
  <c r="M237" i="30"/>
  <c r="M235" i="30"/>
  <c r="M19" i="30"/>
  <c r="N29" i="36"/>
  <c r="M40" i="36"/>
  <c r="M44" i="36"/>
  <c r="M73" i="36"/>
  <c r="M106" i="36"/>
  <c r="M152" i="36"/>
  <c r="M182" i="36"/>
  <c r="M200" i="37"/>
  <c r="M64" i="30"/>
  <c r="M50" i="36"/>
  <c r="M736" i="30"/>
  <c r="M700" i="30"/>
  <c r="M659" i="30"/>
  <c r="M629" i="30"/>
  <c r="M601" i="30"/>
  <c r="M593" i="30"/>
  <c r="M576" i="30"/>
  <c r="M572" i="30"/>
  <c r="M494" i="30"/>
  <c r="M431" i="30"/>
  <c r="M356" i="30"/>
  <c r="M349" i="30"/>
  <c r="M324" i="30"/>
  <c r="M230" i="30"/>
  <c r="M172" i="30"/>
  <c r="M129" i="30"/>
  <c r="M102" i="30"/>
  <c r="M23" i="36"/>
  <c r="M122" i="36"/>
  <c r="M323" i="36"/>
  <c r="M340" i="36"/>
  <c r="M342" i="36"/>
  <c r="M359" i="36"/>
  <c r="M292" i="30"/>
  <c r="N696" i="30"/>
  <c r="M687" i="30"/>
  <c r="M638" i="30"/>
  <c r="M573" i="30"/>
  <c r="M504" i="30"/>
  <c r="N476" i="30"/>
  <c r="M472" i="30"/>
  <c r="M452" i="30"/>
  <c r="M439" i="30"/>
  <c r="M415" i="30"/>
  <c r="M387" i="30"/>
  <c r="M249" i="30"/>
  <c r="M181" i="30"/>
  <c r="M120" i="30"/>
  <c r="M75" i="30"/>
  <c r="M73" i="30"/>
  <c r="M43" i="30"/>
  <c r="M34" i="30"/>
  <c r="M10" i="30"/>
  <c r="M31" i="36"/>
  <c r="M35" i="36"/>
  <c r="N47" i="36"/>
  <c r="M64" i="36"/>
  <c r="M95" i="36"/>
  <c r="M130" i="36"/>
  <c r="M132" i="36"/>
  <c r="M187" i="36"/>
  <c r="M292" i="36"/>
  <c r="M532" i="37"/>
  <c r="M136" i="30"/>
  <c r="M2050" i="30"/>
  <c r="M2044" i="30"/>
  <c r="M788" i="30"/>
  <c r="M681" i="30"/>
  <c r="M676" i="30"/>
  <c r="M657" i="30"/>
  <c r="N640" i="30"/>
  <c r="M612" i="30"/>
  <c r="M609" i="30"/>
  <c r="N563" i="30"/>
  <c r="M385" i="30"/>
  <c r="M371" i="30"/>
  <c r="M355" i="30"/>
  <c r="M100" i="30"/>
  <c r="M404" i="30"/>
  <c r="M370" i="30"/>
  <c r="M291" i="30"/>
  <c r="M283" i="30"/>
  <c r="M234" i="30"/>
  <c r="M217" i="30"/>
  <c r="M182" i="30"/>
  <c r="M135" i="30"/>
  <c r="M115" i="30"/>
  <c r="M106" i="30"/>
  <c r="M82" i="30"/>
  <c r="M80" i="30"/>
  <c r="M18" i="30"/>
  <c r="M10" i="36"/>
  <c r="M41" i="36"/>
  <c r="M80" i="36"/>
  <c r="M103" i="36"/>
  <c r="M109" i="36"/>
  <c r="N147" i="36"/>
  <c r="M170" i="36"/>
  <c r="M172" i="36"/>
  <c r="M181" i="36"/>
  <c r="M463" i="36"/>
  <c r="M539" i="36"/>
  <c r="M373" i="30"/>
  <c r="M202" i="30"/>
  <c r="N492" i="30"/>
  <c r="M712" i="30"/>
  <c r="M680" i="30"/>
  <c r="M667" i="30"/>
  <c r="M665" i="30"/>
  <c r="M658" i="30"/>
  <c r="M652" i="30"/>
  <c r="M637" i="30"/>
  <c r="M558" i="30"/>
  <c r="N518" i="30"/>
  <c r="M500" i="30"/>
  <c r="M588" i="30"/>
  <c r="M490" i="30"/>
  <c r="M733" i="30"/>
  <c r="M697" i="30"/>
  <c r="M669" i="30"/>
  <c r="M628" i="30"/>
  <c r="M569" i="30"/>
  <c r="M477" i="30"/>
  <c r="M475" i="30"/>
  <c r="M462" i="30"/>
  <c r="M422" i="30"/>
  <c r="M242" i="30"/>
  <c r="M184" i="30"/>
  <c r="M173" i="30"/>
  <c r="M137" i="30"/>
  <c r="M117" i="30"/>
  <c r="M49" i="30"/>
  <c r="M31" i="30"/>
  <c r="M26" i="36"/>
  <c r="N38" i="36"/>
  <c r="M86" i="36"/>
  <c r="M180" i="37"/>
  <c r="M59" i="36"/>
  <c r="N110" i="36"/>
  <c r="M121" i="36"/>
  <c r="M125" i="36"/>
  <c r="N156" i="36"/>
  <c r="M230" i="36"/>
  <c r="M155" i="37"/>
  <c r="M739" i="30"/>
  <c r="M703" i="30"/>
  <c r="M686" i="30"/>
  <c r="M647" i="30"/>
  <c r="M645" i="30"/>
  <c r="M643" i="30"/>
  <c r="M630" i="30"/>
  <c r="M619" i="30"/>
  <c r="M570" i="30"/>
  <c r="M549" i="30"/>
  <c r="M501" i="30"/>
  <c r="M499" i="30"/>
  <c r="M485" i="30"/>
  <c r="M456" i="30"/>
  <c r="M402" i="30"/>
  <c r="M400" i="30"/>
  <c r="M388" i="30"/>
  <c r="M350" i="30"/>
  <c r="M310" i="30"/>
  <c r="M280" i="30"/>
  <c r="M278" i="30"/>
  <c r="M220" i="30"/>
  <c r="M177" i="30"/>
  <c r="M175" i="30"/>
  <c r="M51" i="30"/>
  <c r="M29" i="30"/>
  <c r="M32" i="36"/>
  <c r="M715" i="30"/>
  <c r="M2047" i="30"/>
  <c r="M2041" i="30"/>
  <c r="M785" i="30"/>
  <c r="M724" i="30"/>
  <c r="N684" i="30"/>
  <c r="M367" i="30"/>
  <c r="M312" i="30"/>
  <c r="M288" i="30"/>
  <c r="M261" i="30"/>
  <c r="M233" i="30"/>
  <c r="M229" i="30"/>
  <c r="M207" i="30"/>
  <c r="M194" i="30"/>
  <c r="M192" i="30"/>
  <c r="M186" i="30"/>
  <c r="M67" i="30"/>
  <c r="M37" i="30"/>
  <c r="M20" i="30"/>
  <c r="M13" i="30"/>
  <c r="M9" i="30"/>
  <c r="N56" i="36"/>
  <c r="M67" i="36"/>
  <c r="M71" i="36"/>
  <c r="N87" i="36"/>
  <c r="M100" i="36"/>
  <c r="N138" i="36"/>
  <c r="N144" i="36"/>
  <c r="M173" i="36"/>
  <c r="M175" i="36"/>
  <c r="M27" i="37"/>
  <c r="M36" i="37"/>
  <c r="M297" i="37"/>
  <c r="M499" i="37"/>
  <c r="M615" i="37"/>
  <c r="M134" i="36"/>
  <c r="M148" i="36"/>
  <c r="N171" i="36"/>
  <c r="M180" i="36"/>
  <c r="N205" i="36"/>
  <c r="M231" i="36"/>
  <c r="N278" i="36"/>
  <c r="M300" i="36"/>
  <c r="M302" i="36"/>
  <c r="N317" i="36"/>
  <c r="M325" i="36"/>
  <c r="M329" i="36"/>
  <c r="M346" i="36"/>
  <c r="M348" i="36"/>
  <c r="M361" i="36"/>
  <c r="M397" i="36"/>
  <c r="M403" i="36"/>
  <c r="M421" i="36"/>
  <c r="M507" i="36"/>
  <c r="M518" i="36"/>
  <c r="M537" i="36"/>
  <c r="M548" i="36"/>
  <c r="N578" i="36"/>
  <c r="M607" i="36"/>
  <c r="M626" i="36"/>
  <c r="M675" i="36"/>
  <c r="M684" i="36"/>
  <c r="M702" i="36"/>
  <c r="M710" i="36"/>
  <c r="M719" i="36"/>
  <c r="M735" i="36"/>
  <c r="M745" i="36"/>
  <c r="M754" i="36"/>
  <c r="M7" i="37"/>
  <c r="M18" i="37"/>
  <c r="M108" i="37"/>
  <c r="M161" i="37"/>
  <c r="M184" i="37"/>
  <c r="M188" i="37"/>
  <c r="M208" i="37"/>
  <c r="M210" i="37"/>
  <c r="N249" i="37"/>
  <c r="M305" i="37"/>
  <c r="M313" i="37"/>
  <c r="M404" i="37"/>
  <c r="M423" i="37"/>
  <c r="M429" i="37"/>
  <c r="M433" i="37"/>
  <c r="M454" i="37"/>
  <c r="N475" i="37"/>
  <c r="M479" i="37"/>
  <c r="M501" i="37"/>
  <c r="M516" i="37"/>
  <c r="M520" i="37"/>
  <c r="M526" i="37"/>
  <c r="M617" i="37"/>
  <c r="M624" i="37"/>
  <c r="M666" i="37"/>
  <c r="M729" i="37"/>
  <c r="M785" i="37"/>
  <c r="M188" i="36"/>
  <c r="M199" i="36"/>
  <c r="M235" i="36"/>
  <c r="M257" i="36"/>
  <c r="M278" i="36"/>
  <c r="M317" i="36"/>
  <c r="M338" i="36"/>
  <c r="N347" i="36"/>
  <c r="M408" i="36"/>
  <c r="M414" i="36"/>
  <c r="M426" i="36"/>
  <c r="N446" i="36"/>
  <c r="N458" i="36"/>
  <c r="M462" i="36"/>
  <c r="M480" i="36"/>
  <c r="M521" i="36"/>
  <c r="M549" i="36"/>
  <c r="M581" i="36"/>
  <c r="M592" i="36"/>
  <c r="M676" i="36"/>
  <c r="M680" i="36"/>
  <c r="M685" i="36"/>
  <c r="N720" i="36"/>
  <c r="M748" i="36"/>
  <c r="M759" i="36"/>
  <c r="M779" i="36"/>
  <c r="M37" i="37"/>
  <c r="M45" i="37"/>
  <c r="M63" i="37"/>
  <c r="N83" i="37"/>
  <c r="M89" i="37"/>
  <c r="M94" i="37"/>
  <c r="M115" i="37"/>
  <c r="M178" i="37"/>
  <c r="M215" i="37"/>
  <c r="M233" i="37"/>
  <c r="M318" i="37"/>
  <c r="M324" i="37"/>
  <c r="M345" i="37"/>
  <c r="M390" i="37"/>
  <c r="M406" i="37"/>
  <c r="M431" i="37"/>
  <c r="M442" i="37"/>
  <c r="M447" i="37"/>
  <c r="M463" i="37"/>
  <c r="M469" i="37"/>
  <c r="M577" i="37"/>
  <c r="M595" i="37"/>
  <c r="M628" i="37"/>
  <c r="M731" i="37"/>
  <c r="M766" i="37"/>
  <c r="M137" i="36"/>
  <c r="M141" i="36"/>
  <c r="M210" i="36"/>
  <c r="M270" i="36"/>
  <c r="N287" i="36"/>
  <c r="N293" i="36"/>
  <c r="M311" i="36"/>
  <c r="M332" i="36"/>
  <c r="M351" i="36"/>
  <c r="M364" i="36"/>
  <c r="N374" i="36"/>
  <c r="M418" i="36"/>
  <c r="M440" i="36"/>
  <c r="M452" i="36"/>
  <c r="M535" i="36"/>
  <c r="M568" i="36"/>
  <c r="M579" i="36"/>
  <c r="M593" i="36"/>
  <c r="M629" i="36"/>
  <c r="M642" i="36"/>
  <c r="M644" i="36"/>
  <c r="M698" i="36"/>
  <c r="M738" i="36"/>
  <c r="M757" i="36"/>
  <c r="M793" i="36"/>
  <c r="M30" i="37"/>
  <c r="M41" i="37"/>
  <c r="M85" i="37"/>
  <c r="M87" i="37"/>
  <c r="M125" i="37"/>
  <c r="M136" i="37"/>
  <c r="M168" i="37"/>
  <c r="M213" i="37"/>
  <c r="M234" i="37"/>
  <c r="M250" i="37"/>
  <c r="M252" i="37"/>
  <c r="M339" i="37"/>
  <c r="M364" i="37"/>
  <c r="M438" i="37"/>
  <c r="M480" i="37"/>
  <c r="M514" i="37"/>
  <c r="M571" i="37"/>
  <c r="M589" i="37"/>
  <c r="M637" i="37"/>
  <c r="M682" i="37"/>
  <c r="M691" i="37"/>
  <c r="M700" i="37"/>
  <c r="M709" i="37"/>
  <c r="M718" i="37"/>
  <c r="M780" i="37"/>
  <c r="N187" i="36"/>
  <c r="M198" i="36"/>
  <c r="M234" i="36"/>
  <c r="M262" i="36"/>
  <c r="M295" i="36"/>
  <c r="M343" i="36"/>
  <c r="M347" i="36"/>
  <c r="M400" i="36"/>
  <c r="M406" i="36"/>
  <c r="M466" i="36"/>
  <c r="M476" i="36"/>
  <c r="N545" i="36"/>
  <c r="M559" i="36"/>
  <c r="M602" i="36"/>
  <c r="N672" i="36"/>
  <c r="N705" i="36"/>
  <c r="M50" i="37"/>
  <c r="M59" i="37"/>
  <c r="M98" i="37"/>
  <c r="M211" i="37"/>
  <c r="M272" i="37"/>
  <c r="M337" i="37"/>
  <c r="N364" i="37"/>
  <c r="M422" i="37"/>
  <c r="M428" i="37"/>
  <c r="M468" i="37"/>
  <c r="M470" i="37"/>
  <c r="N472" i="37"/>
  <c r="M492" i="37"/>
  <c r="M523" i="37"/>
  <c r="M553" i="37"/>
  <c r="M749" i="37"/>
  <c r="M765" i="37"/>
  <c r="M153" i="36"/>
  <c r="M193" i="36"/>
  <c r="M214" i="36"/>
  <c r="M220" i="36"/>
  <c r="M291" i="36"/>
  <c r="M394" i="36"/>
  <c r="M491" i="36"/>
  <c r="M524" i="36"/>
  <c r="M554" i="36"/>
  <c r="M591" i="36"/>
  <c r="M612" i="36"/>
  <c r="M623" i="36"/>
  <c r="M647" i="36"/>
  <c r="M674" i="36"/>
  <c r="M683" i="36"/>
  <c r="M699" i="36"/>
  <c r="N723" i="36"/>
  <c r="M764" i="36"/>
  <c r="M773" i="36"/>
  <c r="M775" i="36"/>
  <c r="M800" i="36"/>
  <c r="M31" i="37"/>
  <c r="M73" i="37"/>
  <c r="M323" i="37"/>
  <c r="M354" i="37"/>
  <c r="N397" i="37"/>
  <c r="M401" i="37"/>
  <c r="M409" i="37"/>
  <c r="M414" i="37"/>
  <c r="M420" i="37"/>
  <c r="M458" i="37"/>
  <c r="M515" i="37"/>
  <c r="M602" i="37"/>
  <c r="M606" i="37"/>
  <c r="M620" i="37"/>
  <c r="M631" i="37"/>
  <c r="M644" i="37"/>
  <c r="M156" i="37"/>
  <c r="M283" i="37"/>
  <c r="M519" i="37"/>
  <c r="M566" i="37"/>
  <c r="M570" i="37"/>
  <c r="M584" i="37"/>
  <c r="M588" i="37"/>
  <c r="M661" i="37"/>
  <c r="M726" i="37"/>
  <c r="M793" i="37"/>
  <c r="M200" i="36"/>
  <c r="M238" i="36"/>
  <c r="M240" i="36"/>
  <c r="M250" i="36"/>
  <c r="M271" i="36"/>
  <c r="M281" i="36"/>
  <c r="M283" i="36"/>
  <c r="N302" i="36"/>
  <c r="M339" i="36"/>
  <c r="M356" i="36"/>
  <c r="M399" i="36"/>
  <c r="M411" i="36"/>
  <c r="N443" i="36"/>
  <c r="M461" i="36"/>
  <c r="M467" i="36"/>
  <c r="M481" i="36"/>
  <c r="M532" i="36"/>
  <c r="M636" i="36"/>
  <c r="M661" i="36"/>
  <c r="M690" i="36"/>
  <c r="M740" i="36"/>
  <c r="M749" i="36"/>
  <c r="M760" i="36"/>
  <c r="M13" i="37"/>
  <c r="M22" i="37"/>
  <c r="M33" i="37"/>
  <c r="M58" i="37"/>
  <c r="M67" i="37"/>
  <c r="M75" i="37"/>
  <c r="M109" i="37"/>
  <c r="M169" i="37"/>
  <c r="M173" i="37"/>
  <c r="N186" i="37"/>
  <c r="M271" i="37"/>
  <c r="M342" i="37"/>
  <c r="N379" i="37"/>
  <c r="M405" i="37"/>
  <c r="M416" i="37"/>
  <c r="M430" i="37"/>
  <c r="N450" i="37"/>
  <c r="M517" i="37"/>
  <c r="M530" i="37"/>
  <c r="M548" i="37"/>
  <c r="N584" i="37"/>
  <c r="M598" i="37"/>
  <c r="M608" i="37"/>
  <c r="M613" i="37"/>
  <c r="M625" i="37"/>
  <c r="M640" i="37"/>
  <c r="M653" i="37"/>
  <c r="M657" i="37"/>
  <c r="M783" i="37"/>
  <c r="M375" i="36"/>
  <c r="N401" i="36"/>
  <c r="N425" i="36"/>
  <c r="M429" i="36"/>
  <c r="N461" i="36"/>
  <c r="M465" i="36"/>
  <c r="N467" i="36"/>
  <c r="M569" i="36"/>
  <c r="M580" i="36"/>
  <c r="M655" i="36"/>
  <c r="N684" i="36"/>
  <c r="M717" i="36"/>
  <c r="N7" i="37"/>
  <c r="N58" i="37"/>
  <c r="N204" i="37"/>
  <c r="M367" i="37"/>
  <c r="M483" i="37"/>
  <c r="N679" i="37"/>
  <c r="N688" i="37"/>
  <c r="M710" i="37"/>
  <c r="M719" i="37"/>
  <c r="M728" i="37"/>
  <c r="M255" i="36"/>
  <c r="M269" i="36"/>
  <c r="M310" i="36"/>
  <c r="M333" i="36"/>
  <c r="M350" i="36"/>
  <c r="M357" i="36"/>
  <c r="N359" i="36"/>
  <c r="M379" i="36"/>
  <c r="N389" i="36"/>
  <c r="M393" i="36"/>
  <c r="M437" i="36"/>
  <c r="M560" i="36"/>
  <c r="M578" i="36"/>
  <c r="M594" i="36"/>
  <c r="M682" i="36"/>
  <c r="N708" i="36"/>
  <c r="M741" i="36"/>
  <c r="M25" i="37"/>
  <c r="M60" i="37"/>
  <c r="M120" i="37"/>
  <c r="M167" i="37"/>
  <c r="M171" i="37"/>
  <c r="N198" i="37"/>
  <c r="M247" i="37"/>
  <c r="M253" i="37"/>
  <c r="M307" i="37"/>
  <c r="M334" i="37"/>
  <c r="N361" i="37"/>
  <c r="M365" i="37"/>
  <c r="M418" i="37"/>
  <c r="N489" i="37"/>
  <c r="M505" i="37"/>
  <c r="M744" i="37"/>
  <c r="M752" i="37"/>
  <c r="M787" i="37"/>
  <c r="M740" i="30"/>
  <c r="M714" i="30"/>
  <c r="M698" i="30"/>
  <c r="M604" i="30"/>
  <c r="M684" i="30"/>
  <c r="M675" i="30"/>
  <c r="M673" i="30"/>
  <c r="M663" i="30"/>
  <c r="M650" i="30"/>
  <c r="M631" i="30"/>
  <c r="M621" i="30"/>
  <c r="M610" i="30"/>
  <c r="M596" i="30"/>
  <c r="M583" i="30"/>
  <c r="M561" i="30"/>
  <c r="M552" i="30"/>
  <c r="M548" i="30"/>
  <c r="M546" i="30"/>
  <c r="M538" i="30"/>
  <c r="M527" i="30"/>
  <c r="M448" i="30"/>
  <c r="M364" i="30"/>
  <c r="M334" i="30"/>
  <c r="M313" i="30"/>
  <c r="M134" i="30"/>
  <c r="M15" i="30"/>
  <c r="M139" i="36"/>
  <c r="M190" i="36"/>
  <c r="M738" i="30"/>
  <c r="M696" i="30"/>
  <c r="M525" i="30"/>
  <c r="M496" i="30"/>
  <c r="M482" i="30"/>
  <c r="M476" i="30"/>
  <c r="M420" i="30"/>
  <c r="M282" i="30"/>
  <c r="M2045" i="30"/>
  <c r="M789" i="30"/>
  <c r="M683" i="30"/>
  <c r="N673" i="30"/>
  <c r="M671" i="30"/>
  <c r="M648" i="30"/>
  <c r="M627" i="30"/>
  <c r="M614" i="30"/>
  <c r="M565" i="30"/>
  <c r="M559" i="30"/>
  <c r="M542" i="30"/>
  <c r="M532" i="30"/>
  <c r="M521" i="30"/>
  <c r="M519" i="30"/>
  <c r="M515" i="30"/>
  <c r="M513" i="30"/>
  <c r="M509" i="30"/>
  <c r="M507" i="30"/>
  <c r="N503" i="30"/>
  <c r="M444" i="30"/>
  <c r="M418" i="30"/>
  <c r="M405" i="30"/>
  <c r="M394" i="30"/>
  <c r="M381" i="30"/>
  <c r="M332" i="30"/>
  <c r="M319" i="30"/>
  <c r="M296" i="30"/>
  <c r="M734" i="30"/>
  <c r="M716" i="30"/>
  <c r="M688" i="30"/>
  <c r="M777" i="30"/>
  <c r="M771" i="30"/>
  <c r="M765" i="30"/>
  <c r="M759" i="30"/>
  <c r="M753" i="30"/>
  <c r="M749" i="30"/>
  <c r="M747" i="30"/>
  <c r="M679" i="30"/>
  <c r="M664" i="30"/>
  <c r="M635" i="30"/>
  <c r="M620" i="30"/>
  <c r="M618" i="30"/>
  <c r="M616" i="30"/>
  <c r="M608" i="30"/>
  <c r="M595" i="30"/>
  <c r="M581" i="30"/>
  <c r="N575" i="30"/>
  <c r="M553" i="30"/>
  <c r="M547" i="30"/>
  <c r="M536" i="30"/>
  <c r="M503" i="30"/>
  <c r="M489" i="30"/>
  <c r="M442" i="30"/>
  <c r="M395" i="30"/>
  <c r="M315" i="30"/>
  <c r="M178" i="36"/>
  <c r="M533" i="36"/>
  <c r="M556" i="36"/>
  <c r="M728" i="30"/>
  <c r="M579" i="30"/>
  <c r="M427" i="30"/>
  <c r="M403" i="30"/>
  <c r="M317" i="30"/>
  <c r="M710" i="30"/>
  <c r="M690" i="30"/>
  <c r="M486" i="30"/>
  <c r="M741" i="30"/>
  <c r="M737" i="30"/>
  <c r="M729" i="30"/>
  <c r="M723" i="30"/>
  <c r="M719" i="30"/>
  <c r="M713" i="30"/>
  <c r="M705" i="30"/>
  <c r="M701" i="30"/>
  <c r="M693" i="30"/>
  <c r="M672" i="30"/>
  <c r="M670" i="30"/>
  <c r="M591" i="30"/>
  <c r="M567" i="30"/>
  <c r="M563" i="30"/>
  <c r="M557" i="30"/>
  <c r="N551" i="30"/>
  <c r="M541" i="30"/>
  <c r="M520" i="30"/>
  <c r="M514" i="30"/>
  <c r="M508" i="30"/>
  <c r="N489" i="30"/>
  <c r="M487" i="30"/>
  <c r="N471" i="30"/>
  <c r="M467" i="30"/>
  <c r="M451" i="30"/>
  <c r="M436" i="30"/>
  <c r="M412" i="30"/>
  <c r="M368" i="30"/>
  <c r="M722" i="30"/>
  <c r="M704" i="30"/>
  <c r="M743" i="30"/>
  <c r="M735" i="30"/>
  <c r="M731" i="30"/>
  <c r="M725" i="30"/>
  <c r="M717" i="30"/>
  <c r="M711" i="30"/>
  <c r="M707" i="30"/>
  <c r="M699" i="30"/>
  <c r="M695" i="30"/>
  <c r="M677" i="30"/>
  <c r="M651" i="30"/>
  <c r="M636" i="30"/>
  <c r="M634" i="30"/>
  <c r="M632" i="30"/>
  <c r="M624" i="30"/>
  <c r="M607" i="30"/>
  <c r="M586" i="30"/>
  <c r="M580" i="30"/>
  <c r="M555" i="30"/>
  <c r="M551" i="30"/>
  <c r="M530" i="30"/>
  <c r="M528" i="30"/>
  <c r="N524" i="30"/>
  <c r="M502" i="30"/>
  <c r="M493" i="30"/>
  <c r="M473" i="30"/>
  <c r="M469" i="30"/>
  <c r="M434" i="30"/>
  <c r="M410" i="30"/>
  <c r="M399" i="30"/>
  <c r="M384" i="30"/>
  <c r="M376" i="30"/>
  <c r="M298" i="30"/>
  <c r="M157" i="30"/>
  <c r="M744" i="30"/>
  <c r="M726" i="30"/>
  <c r="M708" i="30"/>
  <c r="M305" i="30"/>
  <c r="M524" i="30"/>
  <c r="M497" i="30"/>
  <c r="M481" i="30"/>
  <c r="M432" i="30"/>
  <c r="M419" i="30"/>
  <c r="M397" i="30"/>
  <c r="M361" i="30"/>
  <c r="M732" i="30"/>
  <c r="M702" i="30"/>
  <c r="M517" i="30"/>
  <c r="M2048" i="30"/>
  <c r="M2042" i="30"/>
  <c r="M786" i="30"/>
  <c r="M682" i="30"/>
  <c r="M661" i="30"/>
  <c r="M626" i="30"/>
  <c r="M603" i="30"/>
  <c r="M592" i="30"/>
  <c r="M562" i="30"/>
  <c r="M556" i="30"/>
  <c r="M522" i="30"/>
  <c r="M518" i="30"/>
  <c r="M516" i="30"/>
  <c r="M512" i="30"/>
  <c r="M510" i="30"/>
  <c r="M506" i="30"/>
  <c r="M443" i="30"/>
  <c r="M430" i="30"/>
  <c r="M406" i="30"/>
  <c r="M393" i="30"/>
  <c r="M374" i="30"/>
  <c r="M343" i="30"/>
  <c r="M244" i="30"/>
  <c r="M193" i="30"/>
  <c r="M90" i="30"/>
  <c r="M720" i="30"/>
  <c r="M692" i="30"/>
  <c r="M511" i="30"/>
  <c r="M478" i="30"/>
  <c r="M123" i="30"/>
  <c r="M780" i="30"/>
  <c r="M774" i="30"/>
  <c r="M768" i="30"/>
  <c r="M762" i="30"/>
  <c r="M756" i="30"/>
  <c r="M752" i="30"/>
  <c r="M678" i="30"/>
  <c r="M674" i="30"/>
  <c r="N651" i="30"/>
  <c r="M623" i="30"/>
  <c r="M605" i="30"/>
  <c r="M598" i="30"/>
  <c r="M584" i="30"/>
  <c r="M550" i="30"/>
  <c r="M539" i="30"/>
  <c r="M537" i="30"/>
  <c r="M529" i="30"/>
  <c r="M492" i="30"/>
  <c r="M474" i="30"/>
  <c r="M458" i="30"/>
  <c r="M391" i="30"/>
  <c r="M259" i="30"/>
  <c r="M156" i="36"/>
  <c r="M337" i="30"/>
  <c r="M335" i="30"/>
  <c r="M329" i="30"/>
  <c r="M327" i="30"/>
  <c r="N323" i="30"/>
  <c r="M321" i="30"/>
  <c r="M307" i="30"/>
  <c r="M302" i="30"/>
  <c r="M294" i="30"/>
  <c r="M240" i="30"/>
  <c r="M214" i="30"/>
  <c r="M178" i="30"/>
  <c r="M144" i="30"/>
  <c r="M142" i="30"/>
  <c r="M114" i="30"/>
  <c r="M81" i="30"/>
  <c r="M79" i="30"/>
  <c r="M63" i="30"/>
  <c r="M52" i="30"/>
  <c r="M26" i="30"/>
  <c r="N153" i="36"/>
  <c r="M183" i="36"/>
  <c r="M273" i="36"/>
  <c r="M365" i="36"/>
  <c r="M390" i="30"/>
  <c r="M379" i="30"/>
  <c r="N360" i="30"/>
  <c r="M316" i="30"/>
  <c r="M277" i="30"/>
  <c r="M252" i="30"/>
  <c r="M250" i="30"/>
  <c r="M248" i="30"/>
  <c r="M216" i="30"/>
  <c r="M210" i="30"/>
  <c r="M201" i="30"/>
  <c r="M199" i="30"/>
  <c r="M195" i="30"/>
  <c r="M180" i="30"/>
  <c r="M174" i="30"/>
  <c r="M165" i="30"/>
  <c r="M163" i="30"/>
  <c r="M159" i="30"/>
  <c r="M125" i="30"/>
  <c r="M105" i="30"/>
  <c r="M72" i="30"/>
  <c r="M59" i="30"/>
  <c r="M36" i="30"/>
  <c r="M21" i="30"/>
  <c r="N15" i="36"/>
  <c r="N24" i="36"/>
  <c r="N33" i="36"/>
  <c r="N42" i="36"/>
  <c r="N51" i="36"/>
  <c r="N60" i="36"/>
  <c r="N69" i="36"/>
  <c r="M177" i="36"/>
  <c r="M242" i="36"/>
  <c r="M254" i="36"/>
  <c r="M260" i="36"/>
  <c r="M383" i="36"/>
  <c r="N431" i="36"/>
  <c r="M475" i="36"/>
  <c r="M504" i="36"/>
  <c r="M377" i="30"/>
  <c r="M333" i="30"/>
  <c r="M328" i="30"/>
  <c r="M308" i="30"/>
  <c r="M300" i="30"/>
  <c r="M281" i="30"/>
  <c r="M275" i="30"/>
  <c r="M273" i="30"/>
  <c r="M269" i="30"/>
  <c r="M265" i="30"/>
  <c r="M254" i="30"/>
  <c r="M188" i="30"/>
  <c r="M152" i="30"/>
  <c r="M148" i="30"/>
  <c r="M116" i="30"/>
  <c r="M96" i="30"/>
  <c r="M88" i="30"/>
  <c r="M86" i="30"/>
  <c r="M70" i="30"/>
  <c r="M50" i="30"/>
  <c r="M41" i="30"/>
  <c r="N8" i="36"/>
  <c r="N17" i="36"/>
  <c r="N26" i="36"/>
  <c r="N35" i="36"/>
  <c r="N44" i="36"/>
  <c r="N53" i="36"/>
  <c r="N62" i="36"/>
  <c r="N71" i="36"/>
  <c r="N80" i="36"/>
  <c r="N89" i="36"/>
  <c r="N98" i="36"/>
  <c r="N107" i="36"/>
  <c r="M151" i="36"/>
  <c r="N159" i="36"/>
  <c r="M165" i="36"/>
  <c r="M171" i="36"/>
  <c r="M197" i="36"/>
  <c r="M215" i="36"/>
  <c r="M401" i="36"/>
  <c r="M433" i="36"/>
  <c r="M451" i="36"/>
  <c r="M479" i="36"/>
  <c r="M515" i="36"/>
  <c r="M573" i="36"/>
  <c r="M713" i="36"/>
  <c r="M32" i="30"/>
  <c r="M258" i="30"/>
  <c r="M256" i="30"/>
  <c r="M226" i="30"/>
  <c r="M190" i="30"/>
  <c r="M154" i="30"/>
  <c r="M127" i="30"/>
  <c r="M98" i="30"/>
  <c r="M87" i="30"/>
  <c r="M85" i="30"/>
  <c r="M69" i="30"/>
  <c r="M60" i="30"/>
  <c r="M16" i="30"/>
  <c r="N129" i="36"/>
  <c r="M157" i="36"/>
  <c r="M179" i="36"/>
  <c r="N202" i="36"/>
  <c r="M275" i="36"/>
  <c r="M309" i="36"/>
  <c r="N341" i="36"/>
  <c r="M372" i="36"/>
  <c r="M378" i="36"/>
  <c r="M550" i="36"/>
  <c r="M621" i="36"/>
  <c r="M638" i="36"/>
  <c r="M703" i="36"/>
  <c r="M731" i="36"/>
  <c r="M96" i="37"/>
  <c r="N12" i="36"/>
  <c r="N21" i="36"/>
  <c r="N30" i="36"/>
  <c r="N39" i="36"/>
  <c r="N48" i="36"/>
  <c r="N57" i="36"/>
  <c r="N66" i="36"/>
  <c r="N75" i="36"/>
  <c r="N84" i="36"/>
  <c r="N93" i="36"/>
  <c r="N102" i="36"/>
  <c r="N111" i="36"/>
  <c r="N120" i="36"/>
  <c r="N150" i="36"/>
  <c r="M330" i="30"/>
  <c r="M320" i="30"/>
  <c r="M303" i="30"/>
  <c r="M295" i="30"/>
  <c r="M266" i="30"/>
  <c r="M251" i="30"/>
  <c r="M245" i="30"/>
  <c r="M164" i="30"/>
  <c r="M150" i="30"/>
  <c r="M118" i="30"/>
  <c r="M76" i="30"/>
  <c r="M47" i="30"/>
  <c r="M38" i="30"/>
  <c r="M33" i="30"/>
  <c r="N14" i="36"/>
  <c r="N23" i="36"/>
  <c r="N32" i="36"/>
  <c r="N41" i="36"/>
  <c r="N50" i="36"/>
  <c r="N59" i="36"/>
  <c r="N68" i="36"/>
  <c r="N77" i="36"/>
  <c r="N86" i="36"/>
  <c r="N95" i="36"/>
  <c r="N104" i="36"/>
  <c r="N113" i="36"/>
  <c r="M127" i="36"/>
  <c r="N135" i="36"/>
  <c r="M192" i="36"/>
  <c r="M202" i="36"/>
  <c r="M204" i="36"/>
  <c r="M208" i="36"/>
  <c r="M253" i="36"/>
  <c r="M259" i="36"/>
  <c r="N335" i="36"/>
  <c r="M362" i="36"/>
  <c r="M382" i="36"/>
  <c r="M432" i="36"/>
  <c r="M558" i="36"/>
  <c r="M565" i="36"/>
  <c r="M613" i="36"/>
  <c r="M712" i="36"/>
  <c r="M92" i="37"/>
  <c r="M243" i="30"/>
  <c r="M205" i="30"/>
  <c r="M185" i="30"/>
  <c r="M169" i="30"/>
  <c r="M147" i="30"/>
  <c r="N122" i="30"/>
  <c r="M109" i="30"/>
  <c r="N29" i="30"/>
  <c r="N184" i="36"/>
  <c r="M264" i="36"/>
  <c r="M468" i="36"/>
  <c r="N650" i="36"/>
  <c r="M262" i="30"/>
  <c r="M55" i="30"/>
  <c r="M46" i="30"/>
  <c r="M24" i="30"/>
  <c r="N141" i="36"/>
  <c r="M162" i="36"/>
  <c r="M168" i="36"/>
  <c r="M174" i="36"/>
  <c r="M206" i="36"/>
  <c r="M251" i="36"/>
  <c r="N290" i="36"/>
  <c r="N308" i="36"/>
  <c r="N329" i="36"/>
  <c r="M363" i="36"/>
  <c r="M398" i="36"/>
  <c r="M404" i="36"/>
  <c r="M540" i="36"/>
  <c r="M637" i="36"/>
  <c r="M396" i="30"/>
  <c r="N363" i="30"/>
  <c r="M344" i="30"/>
  <c r="M342" i="30"/>
  <c r="M331" i="30"/>
  <c r="M325" i="30"/>
  <c r="M290" i="30"/>
  <c r="M284" i="30"/>
  <c r="M270" i="30"/>
  <c r="M255" i="30"/>
  <c r="M225" i="30"/>
  <c r="M223" i="30"/>
  <c r="M219" i="30"/>
  <c r="M204" i="30"/>
  <c r="M198" i="30"/>
  <c r="M191" i="30"/>
  <c r="M189" i="30"/>
  <c r="M187" i="30"/>
  <c r="M183" i="30"/>
  <c r="M170" i="30"/>
  <c r="M168" i="30"/>
  <c r="M162" i="30"/>
  <c r="M155" i="30"/>
  <c r="M139" i="30"/>
  <c r="N104" i="30"/>
  <c r="M97" i="30"/>
  <c r="M84" i="30"/>
  <c r="M44" i="30"/>
  <c r="N35" i="30"/>
  <c r="M28" i="30"/>
  <c r="N9" i="36"/>
  <c r="N18" i="36"/>
  <c r="N27" i="36"/>
  <c r="N36" i="36"/>
  <c r="N45" i="36"/>
  <c r="N54" i="36"/>
  <c r="N63" i="36"/>
  <c r="N72" i="36"/>
  <c r="N81" i="36"/>
  <c r="N90" i="36"/>
  <c r="N99" i="36"/>
  <c r="N108" i="36"/>
  <c r="N117" i="36"/>
  <c r="N126" i="36"/>
  <c r="M154" i="36"/>
  <c r="N162" i="36"/>
  <c r="N168" i="36"/>
  <c r="N174" i="36"/>
  <c r="M184" i="36"/>
  <c r="M186" i="36"/>
  <c r="M201" i="36"/>
  <c r="M207" i="36"/>
  <c r="M224" i="36"/>
  <c r="M274" i="36"/>
  <c r="M312" i="36"/>
  <c r="M331" i="36"/>
  <c r="M430" i="36"/>
  <c r="M434" i="36"/>
  <c r="N464" i="36"/>
  <c r="M489" i="36"/>
  <c r="M514" i="36"/>
  <c r="M517" i="36"/>
  <c r="M590" i="36"/>
  <c r="M677" i="36"/>
  <c r="M776" i="36"/>
  <c r="M783" i="36"/>
  <c r="M128" i="37"/>
  <c r="M635" i="36"/>
  <c r="M640" i="36"/>
  <c r="M664" i="36"/>
  <c r="M679" i="36"/>
  <c r="N681" i="36"/>
  <c r="M696" i="36"/>
  <c r="M715" i="36"/>
  <c r="N717" i="36"/>
  <c r="M732" i="36"/>
  <c r="N55" i="37"/>
  <c r="N70" i="37"/>
  <c r="M93" i="37"/>
  <c r="N115" i="37"/>
  <c r="M229" i="36"/>
  <c r="M237" i="36"/>
  <c r="M243" i="36"/>
  <c r="M248" i="36"/>
  <c r="M267" i="36"/>
  <c r="M284" i="36"/>
  <c r="M286" i="36"/>
  <c r="M290" i="36"/>
  <c r="M381" i="36"/>
  <c r="M386" i="36"/>
  <c r="M417" i="36"/>
  <c r="M422" i="36"/>
  <c r="N449" i="36"/>
  <c r="M453" i="36"/>
  <c r="N478" i="36"/>
  <c r="M490" i="36"/>
  <c r="M506" i="36"/>
  <c r="M511" i="36"/>
  <c r="M566" i="36"/>
  <c r="M577" i="36"/>
  <c r="M584" i="36"/>
  <c r="M599" i="36"/>
  <c r="M603" i="36"/>
  <c r="M615" i="36"/>
  <c r="M617" i="36"/>
  <c r="M649" i="36"/>
  <c r="M694" i="36"/>
  <c r="N696" i="36"/>
  <c r="M711" i="36"/>
  <c r="M730" i="36"/>
  <c r="N732" i="36"/>
  <c r="M765" i="36"/>
  <c r="M789" i="36"/>
  <c r="M8" i="37"/>
  <c r="M64" i="37"/>
  <c r="M91" i="37"/>
  <c r="M105" i="37"/>
  <c r="M185" i="37"/>
  <c r="M189" i="37"/>
  <c r="N362" i="36"/>
  <c r="M366" i="36"/>
  <c r="N398" i="36"/>
  <c r="M402" i="36"/>
  <c r="N434" i="36"/>
  <c r="M438" i="36"/>
  <c r="M455" i="36"/>
  <c r="M472" i="36"/>
  <c r="M474" i="36"/>
  <c r="M486" i="36"/>
  <c r="M492" i="36"/>
  <c r="M555" i="36"/>
  <c r="M564" i="36"/>
  <c r="M673" i="36"/>
  <c r="N675" i="36"/>
  <c r="M709" i="36"/>
  <c r="N711" i="36"/>
  <c r="M726" i="36"/>
  <c r="M778" i="36"/>
  <c r="M787" i="36"/>
  <c r="M798" i="36"/>
  <c r="M23" i="37"/>
  <c r="M28" i="37"/>
  <c r="M38" i="37"/>
  <c r="N49" i="37"/>
  <c r="N64" i="37"/>
  <c r="M79" i="37"/>
  <c r="M117" i="37"/>
  <c r="M135" i="37"/>
  <c r="M147" i="37"/>
  <c r="M149" i="37"/>
  <c r="M157" i="37"/>
  <c r="M183" i="37"/>
  <c r="M195" i="37"/>
  <c r="M240" i="37"/>
  <c r="M228" i="36"/>
  <c r="M233" i="36"/>
  <c r="M249" i="36"/>
  <c r="M285" i="36"/>
  <c r="M306" i="36"/>
  <c r="M308" i="36"/>
  <c r="M316" i="36"/>
  <c r="M318" i="36"/>
  <c r="M320" i="36"/>
  <c r="N383" i="36"/>
  <c r="M387" i="36"/>
  <c r="M392" i="36"/>
  <c r="N419" i="36"/>
  <c r="M423" i="36"/>
  <c r="M428" i="36"/>
  <c r="N455" i="36"/>
  <c r="M459" i="36"/>
  <c r="N470" i="36"/>
  <c r="M484" i="36"/>
  <c r="M496" i="36"/>
  <c r="M498" i="36"/>
  <c r="N509" i="36"/>
  <c r="M522" i="36"/>
  <c r="M529" i="36"/>
  <c r="N542" i="36"/>
  <c r="M553" i="36"/>
  <c r="M562" i="36"/>
  <c r="M575" i="36"/>
  <c r="M595" i="36"/>
  <c r="M597" i="36"/>
  <c r="M651" i="36"/>
  <c r="M658" i="36"/>
  <c r="M688" i="36"/>
  <c r="N690" i="36"/>
  <c r="M705" i="36"/>
  <c r="M724" i="36"/>
  <c r="N726" i="36"/>
  <c r="M747" i="36"/>
  <c r="M753" i="36"/>
  <c r="M755" i="36"/>
  <c r="N13" i="37"/>
  <c r="M19" i="37"/>
  <c r="N28" i="37"/>
  <c r="M43" i="37"/>
  <c r="M53" i="37"/>
  <c r="M68" i="37"/>
  <c r="M77" i="37"/>
  <c r="N79" i="37"/>
  <c r="M83" i="37"/>
  <c r="M165" i="37"/>
  <c r="M190" i="37"/>
  <c r="M622" i="37"/>
  <c r="M650" i="37"/>
  <c r="M652" i="37"/>
  <c r="M17" i="37"/>
  <c r="M32" i="37"/>
  <c r="M47" i="37"/>
  <c r="M99" i="37"/>
  <c r="M107" i="37"/>
  <c r="M114" i="37"/>
  <c r="M133" i="37"/>
  <c r="M166" i="37"/>
  <c r="M177" i="37"/>
  <c r="M212" i="37"/>
  <c r="M294" i="37"/>
  <c r="M348" i="37"/>
  <c r="M445" i="37"/>
  <c r="M646" i="37"/>
  <c r="M419" i="36"/>
  <c r="M500" i="36"/>
  <c r="M589" i="36"/>
  <c r="M618" i="36"/>
  <c r="M620" i="36"/>
  <c r="M632" i="36"/>
  <c r="N641" i="36"/>
  <c r="M645" i="36"/>
  <c r="M669" i="36"/>
  <c r="M697" i="36"/>
  <c r="N699" i="36"/>
  <c r="M714" i="36"/>
  <c r="M733" i="36"/>
  <c r="N735" i="36"/>
  <c r="M743" i="36"/>
  <c r="M768" i="36"/>
  <c r="M790" i="36"/>
  <c r="M11" i="37"/>
  <c r="M62" i="37"/>
  <c r="N94" i="37"/>
  <c r="N714" i="36"/>
  <c r="M729" i="36"/>
  <c r="N67" i="37"/>
  <c r="M88" i="37"/>
  <c r="M130" i="37"/>
  <c r="M160" i="37"/>
  <c r="M223" i="37"/>
  <c r="M189" i="36"/>
  <c r="M213" i="36"/>
  <c r="M219" i="36"/>
  <c r="M225" i="36"/>
  <c r="M258" i="36"/>
  <c r="M276" i="36"/>
  <c r="M293" i="36"/>
  <c r="M297" i="36"/>
  <c r="M299" i="36"/>
  <c r="M301" i="36"/>
  <c r="N380" i="36"/>
  <c r="M384" i="36"/>
  <c r="M389" i="36"/>
  <c r="N416" i="36"/>
  <c r="M420" i="36"/>
  <c r="M425" i="36"/>
  <c r="N452" i="36"/>
  <c r="M456" i="36"/>
  <c r="N475" i="36"/>
  <c r="N481" i="36"/>
  <c r="M487" i="36"/>
  <c r="M493" i="36"/>
  <c r="M501" i="36"/>
  <c r="M523" i="36"/>
  <c r="M543" i="36"/>
  <c r="M551" i="36"/>
  <c r="M563" i="36"/>
  <c r="M576" i="36"/>
  <c r="M583" i="36"/>
  <c r="M585" i="36"/>
  <c r="M587" i="36"/>
  <c r="M596" i="36"/>
  <c r="M598" i="36"/>
  <c r="M614" i="36"/>
  <c r="M641" i="36"/>
  <c r="M646" i="36"/>
  <c r="M654" i="36"/>
  <c r="M691" i="36"/>
  <c r="N693" i="36"/>
  <c r="M708" i="36"/>
  <c r="M727" i="36"/>
  <c r="N729" i="36"/>
  <c r="M744" i="36"/>
  <c r="M756" i="36"/>
  <c r="N795" i="36"/>
  <c r="N16" i="37"/>
  <c r="N31" i="37"/>
  <c r="M46" i="37"/>
  <c r="M80" i="37"/>
  <c r="M118" i="37"/>
  <c r="M172" i="37"/>
  <c r="M192" i="37"/>
  <c r="M219" i="37"/>
  <c r="M235" i="37"/>
  <c r="M538" i="37"/>
  <c r="M636" i="37"/>
  <c r="M638" i="37"/>
  <c r="M721" i="37"/>
  <c r="M246" i="36"/>
  <c r="M282" i="36"/>
  <c r="N365" i="36"/>
  <c r="M369" i="36"/>
  <c r="M405" i="36"/>
  <c r="M441" i="36"/>
  <c r="M458" i="36"/>
  <c r="M471" i="36"/>
  <c r="M508" i="36"/>
  <c r="M541" i="36"/>
  <c r="M545" i="36"/>
  <c r="M625" i="36"/>
  <c r="M639" i="36"/>
  <c r="M670" i="36"/>
  <c r="M678" i="36"/>
  <c r="M706" i="36"/>
  <c r="M723" i="36"/>
  <c r="M750" i="36"/>
  <c r="M786" i="36"/>
  <c r="M797" i="36"/>
  <c r="M20" i="37"/>
  <c r="M35" i="37"/>
  <c r="N46" i="37"/>
  <c r="M61" i="37"/>
  <c r="M116" i="37"/>
  <c r="M121" i="37"/>
  <c r="M164" i="37"/>
  <c r="N213" i="37"/>
  <c r="M257" i="37"/>
  <c r="M503" i="36"/>
  <c r="M512" i="36"/>
  <c r="M536" i="36"/>
  <c r="M627" i="36"/>
  <c r="M648" i="36"/>
  <c r="M663" i="36"/>
  <c r="M693" i="36"/>
  <c r="M746" i="36"/>
  <c r="M771" i="36"/>
  <c r="M784" i="36"/>
  <c r="M795" i="36"/>
  <c r="M16" i="37"/>
  <c r="M86" i="37"/>
  <c r="M104" i="37"/>
  <c r="M106" i="37"/>
  <c r="M162" i="37"/>
  <c r="M221" i="37"/>
  <c r="M485" i="37"/>
  <c r="M776" i="37"/>
  <c r="M71" i="37"/>
  <c r="M95" i="37"/>
  <c r="M113" i="37"/>
  <c r="M127" i="37"/>
  <c r="M207" i="37"/>
  <c r="M209" i="37"/>
  <c r="N225" i="37"/>
  <c r="M229" i="37"/>
  <c r="M246" i="37"/>
  <c r="N261" i="37"/>
  <c r="M265" i="37"/>
  <c r="M306" i="37"/>
  <c r="M328" i="37"/>
  <c r="M340" i="37"/>
  <c r="N358" i="37"/>
  <c r="M362" i="37"/>
  <c r="M379" i="37"/>
  <c r="N394" i="37"/>
  <c r="M398" i="37"/>
  <c r="M403" i="37"/>
  <c r="M426" i="37"/>
  <c r="M439" i="37"/>
  <c r="M462" i="37"/>
  <c r="M464" i="37"/>
  <c r="M476" i="37"/>
  <c r="M481" i="37"/>
  <c r="M527" i="37"/>
  <c r="N542" i="37"/>
  <c r="M563" i="37"/>
  <c r="N578" i="37"/>
  <c r="M582" i="37"/>
  <c r="M599" i="37"/>
  <c r="M630" i="37"/>
  <c r="M634" i="37"/>
  <c r="M648" i="37"/>
  <c r="M681" i="37"/>
  <c r="M690" i="37"/>
  <c r="M699" i="37"/>
  <c r="M708" i="37"/>
  <c r="M717" i="37"/>
  <c r="M725" i="37"/>
  <c r="M727" i="37"/>
  <c r="M732" i="37"/>
  <c r="M761" i="37"/>
  <c r="M768" i="37"/>
  <c r="M778" i="37"/>
  <c r="M194" i="37"/>
  <c r="N210" i="37"/>
  <c r="M237" i="37"/>
  <c r="N252" i="37"/>
  <c r="M256" i="37"/>
  <c r="M273" i="37"/>
  <c r="M281" i="37"/>
  <c r="M319" i="37"/>
  <c r="N337" i="37"/>
  <c r="M347" i="37"/>
  <c r="N385" i="37"/>
  <c r="M389" i="37"/>
  <c r="M408" i="37"/>
  <c r="M410" i="37"/>
  <c r="M444" i="37"/>
  <c r="M446" i="37"/>
  <c r="M482" i="37"/>
  <c r="M495" i="37"/>
  <c r="N533" i="37"/>
  <c r="M554" i="37"/>
  <c r="N569" i="37"/>
  <c r="M573" i="37"/>
  <c r="M590" i="37"/>
  <c r="N605" i="37"/>
  <c r="N613" i="37"/>
  <c r="M633" i="37"/>
  <c r="M664" i="37"/>
  <c r="M670" i="37"/>
  <c r="M734" i="37"/>
  <c r="M736" i="37"/>
  <c r="M741" i="37"/>
  <c r="M751" i="37"/>
  <c r="M770" i="37"/>
  <c r="M777" i="37"/>
  <c r="M76" i="37"/>
  <c r="M90" i="37"/>
  <c r="M100" i="37"/>
  <c r="M112" i="37"/>
  <c r="M198" i="37"/>
  <c r="M216" i="37"/>
  <c r="M220" i="37"/>
  <c r="M241" i="37"/>
  <c r="N273" i="37"/>
  <c r="N281" i="37"/>
  <c r="M287" i="37"/>
  <c r="M299" i="37"/>
  <c r="M349" i="37"/>
  <c r="M374" i="37"/>
  <c r="N486" i="37"/>
  <c r="M522" i="37"/>
  <c r="M539" i="37"/>
  <c r="N554" i="37"/>
  <c r="M558" i="37"/>
  <c r="M575" i="37"/>
  <c r="N590" i="37"/>
  <c r="M594" i="37"/>
  <c r="M609" i="37"/>
  <c r="N637" i="37"/>
  <c r="M675" i="37"/>
  <c r="M693" i="37"/>
  <c r="M702" i="37"/>
  <c r="M711" i="37"/>
  <c r="M720" i="37"/>
  <c r="M756" i="37"/>
  <c r="M792" i="37"/>
  <c r="M794" i="37"/>
  <c r="M29" i="37"/>
  <c r="M65" i="37"/>
  <c r="M74" i="37"/>
  <c r="N76" i="37"/>
  <c r="M102" i="37"/>
  <c r="N104" i="37"/>
  <c r="M124" i="37"/>
  <c r="M137" i="37"/>
  <c r="M143" i="37"/>
  <c r="N189" i="37"/>
  <c r="M204" i="37"/>
  <c r="N222" i="37"/>
  <c r="M226" i="37"/>
  <c r="N258" i="37"/>
  <c r="M262" i="37"/>
  <c r="M301" i="37"/>
  <c r="M325" i="37"/>
  <c r="M331" i="37"/>
  <c r="M343" i="37"/>
  <c r="N391" i="37"/>
  <c r="M395" i="37"/>
  <c r="M412" i="37"/>
  <c r="M448" i="37"/>
  <c r="M503" i="37"/>
  <c r="M524" i="37"/>
  <c r="M560" i="37"/>
  <c r="N575" i="37"/>
  <c r="M579" i="37"/>
  <c r="M596" i="37"/>
  <c r="M619" i="37"/>
  <c r="M627" i="37"/>
  <c r="M645" i="37"/>
  <c r="N655" i="37"/>
  <c r="M679" i="37"/>
  <c r="M688" i="37"/>
  <c r="M697" i="37"/>
  <c r="M706" i="37"/>
  <c r="M715" i="37"/>
  <c r="M730" i="37"/>
  <c r="M735" i="37"/>
  <c r="M771" i="37"/>
  <c r="M277" i="37"/>
  <c r="M465" i="37"/>
  <c r="M473" i="37"/>
  <c r="M484" i="37"/>
  <c r="N524" i="37"/>
  <c r="M545" i="37"/>
  <c r="N560" i="37"/>
  <c r="M581" i="37"/>
  <c r="N596" i="37"/>
  <c r="M600" i="37"/>
  <c r="N619" i="37"/>
  <c r="M629" i="37"/>
  <c r="M647" i="37"/>
  <c r="N682" i="37"/>
  <c r="M686" i="37"/>
  <c r="N691" i="37"/>
  <c r="M704" i="37"/>
  <c r="M743" i="37"/>
  <c r="M745" i="37"/>
  <c r="M750" i="37"/>
  <c r="M760" i="37"/>
  <c r="M779" i="37"/>
  <c r="M786" i="37"/>
  <c r="M796" i="37"/>
  <c r="M232" i="37"/>
  <c r="M268" i="37"/>
  <c r="M291" i="37"/>
  <c r="M303" i="37"/>
  <c r="M332" i="37"/>
  <c r="M621" i="37"/>
  <c r="M639" i="37"/>
  <c r="M663" i="37"/>
  <c r="M659" i="37"/>
  <c r="M665" i="37"/>
  <c r="M737" i="37"/>
  <c r="M739" i="37"/>
  <c r="M754" i="37"/>
  <c r="M773" i="37"/>
  <c r="M790" i="37"/>
  <c r="N234" i="37"/>
  <c r="M238" i="37"/>
  <c r="M255" i="37"/>
  <c r="N270" i="37"/>
  <c r="M274" i="37"/>
  <c r="M284" i="37"/>
  <c r="M292" i="37"/>
  <c r="M296" i="37"/>
  <c r="M309" i="37"/>
  <c r="M357" i="37"/>
  <c r="N367" i="37"/>
  <c r="M371" i="37"/>
  <c r="M388" i="37"/>
  <c r="N403" i="37"/>
  <c r="N411" i="37"/>
  <c r="N439" i="37"/>
  <c r="N447" i="37"/>
  <c r="N483" i="37"/>
  <c r="M488" i="37"/>
  <c r="M494" i="37"/>
  <c r="M536" i="37"/>
  <c r="N551" i="37"/>
  <c r="M572" i="37"/>
  <c r="N587" i="37"/>
  <c r="M591" i="37"/>
  <c r="M612" i="37"/>
  <c r="N616" i="37"/>
  <c r="M723" i="37"/>
  <c r="M759" i="37"/>
  <c r="M795" i="37"/>
  <c r="M797" i="37"/>
  <c r="N255" i="37"/>
  <c r="M259" i="37"/>
  <c r="M280" i="37"/>
  <c r="N284" i="37"/>
  <c r="M298" i="37"/>
  <c r="M302" i="37"/>
  <c r="M304" i="37"/>
  <c r="N346" i="37"/>
  <c r="M350" i="37"/>
  <c r="M352" i="37"/>
  <c r="M373" i="37"/>
  <c r="N388" i="37"/>
  <c r="M392" i="37"/>
  <c r="M407" i="37"/>
  <c r="M443" i="37"/>
  <c r="M475" i="37"/>
  <c r="M498" i="37"/>
  <c r="M504" i="37"/>
  <c r="N536" i="37"/>
  <c r="M540" i="37"/>
  <c r="M557" i="37"/>
  <c r="N572" i="37"/>
  <c r="M576" i="37"/>
  <c r="M593" i="37"/>
  <c r="M610" i="37"/>
  <c r="M660" i="37"/>
  <c r="M673" i="37"/>
  <c r="N676" i="37"/>
  <c r="N685" i="37"/>
  <c r="M733" i="37"/>
  <c r="M738" i="37"/>
  <c r="M774" i="37"/>
  <c r="M201" i="37"/>
  <c r="M203" i="37"/>
  <c r="N219" i="37"/>
  <c r="M225" i="37"/>
  <c r="N240" i="37"/>
  <c r="M244" i="37"/>
  <c r="M261" i="37"/>
  <c r="M278" i="37"/>
  <c r="M290" i="37"/>
  <c r="M317" i="37"/>
  <c r="N352" i="37"/>
  <c r="M356" i="37"/>
  <c r="M358" i="37"/>
  <c r="N373" i="37"/>
  <c r="M377" i="37"/>
  <c r="M394" i="37"/>
  <c r="M415" i="37"/>
  <c r="M451" i="37"/>
  <c r="M500" i="37"/>
  <c r="M542" i="37"/>
  <c r="M578" i="37"/>
  <c r="N593" i="37"/>
  <c r="M597" i="37"/>
  <c r="M614" i="37"/>
  <c r="M746" i="37"/>
  <c r="M748" i="37"/>
  <c r="M753" i="37"/>
  <c r="M782" i="37"/>
  <c r="M789" i="37"/>
  <c r="M791" i="37"/>
  <c r="Q471" i="37"/>
  <c r="N471" i="37" s="1"/>
  <c r="N183" i="36"/>
  <c r="N201" i="36"/>
  <c r="N219" i="36"/>
  <c r="N237" i="36"/>
  <c r="N254" i="36"/>
  <c r="N263" i="36"/>
  <c r="N272" i="36"/>
  <c r="N281" i="36"/>
  <c r="N311" i="36"/>
  <c r="Q647" i="36"/>
  <c r="N647" i="36" s="1"/>
  <c r="N178" i="36"/>
  <c r="N180" i="36"/>
  <c r="N196" i="36"/>
  <c r="N198" i="36"/>
  <c r="N216" i="36"/>
  <c r="N234" i="36"/>
  <c r="Q249" i="36"/>
  <c r="N249" i="36" s="1"/>
  <c r="Q258" i="36"/>
  <c r="N258" i="36" s="1"/>
  <c r="Q267" i="36"/>
  <c r="N267" i="36" s="1"/>
  <c r="Q276" i="36"/>
  <c r="N276" i="36" s="1"/>
  <c r="Q488" i="36"/>
  <c r="N488" i="36" s="1"/>
  <c r="Q518" i="36"/>
  <c r="N518" i="36" s="1"/>
  <c r="N7" i="36"/>
  <c r="N10" i="36"/>
  <c r="N13" i="36"/>
  <c r="N16" i="36"/>
  <c r="N19" i="36"/>
  <c r="N22" i="36"/>
  <c r="N25" i="36"/>
  <c r="N28" i="36"/>
  <c r="N31" i="36"/>
  <c r="N34" i="36"/>
  <c r="N37" i="36"/>
  <c r="N40" i="36"/>
  <c r="N43" i="36"/>
  <c r="N46" i="36"/>
  <c r="N49" i="36"/>
  <c r="N52" i="36"/>
  <c r="N55" i="36"/>
  <c r="N58" i="36"/>
  <c r="N61" i="36"/>
  <c r="N64" i="36"/>
  <c r="N67" i="36"/>
  <c r="N70" i="36"/>
  <c r="N73" i="36"/>
  <c r="N76" i="36"/>
  <c r="N79" i="36"/>
  <c r="N82" i="36"/>
  <c r="N85" i="36"/>
  <c r="N88" i="36"/>
  <c r="N91" i="36"/>
  <c r="N94" i="36"/>
  <c r="N97" i="36"/>
  <c r="N100" i="36"/>
  <c r="N103" i="36"/>
  <c r="N106" i="36"/>
  <c r="N109" i="36"/>
  <c r="N112" i="36"/>
  <c r="N115" i="36"/>
  <c r="N118" i="36"/>
  <c r="N121" i="36"/>
  <c r="N124" i="36"/>
  <c r="N127" i="36"/>
  <c r="N130" i="36"/>
  <c r="N133" i="36"/>
  <c r="N136" i="36"/>
  <c r="N139" i="36"/>
  <c r="N142" i="36"/>
  <c r="N145" i="36"/>
  <c r="N148" i="36"/>
  <c r="N151" i="36"/>
  <c r="N154" i="36"/>
  <c r="N157" i="36"/>
  <c r="N160" i="36"/>
  <c r="N163" i="36"/>
  <c r="N166" i="36"/>
  <c r="N169" i="36"/>
  <c r="N172" i="36"/>
  <c r="N175" i="36"/>
  <c r="N193" i="36"/>
  <c r="Q209" i="36"/>
  <c r="N209" i="36" s="1"/>
  <c r="Q227" i="36"/>
  <c r="N227" i="36" s="1"/>
  <c r="Q245" i="36"/>
  <c r="N245" i="36" s="1"/>
  <c r="Q477" i="36"/>
  <c r="N477" i="36" s="1"/>
  <c r="Q516" i="36"/>
  <c r="N516" i="36" s="1"/>
  <c r="Q188" i="36"/>
  <c r="N188" i="36" s="1"/>
  <c r="N190" i="36"/>
  <c r="N192" i="36"/>
  <c r="Q206" i="36"/>
  <c r="N206" i="36" s="1"/>
  <c r="N210" i="36"/>
  <c r="Q224" i="36"/>
  <c r="N224" i="36" s="1"/>
  <c r="N228" i="36"/>
  <c r="Q242" i="36"/>
  <c r="N242" i="36" s="1"/>
  <c r="Q246" i="36"/>
  <c r="N246" i="36" s="1"/>
  <c r="Q255" i="36"/>
  <c r="N255" i="36" s="1"/>
  <c r="Q264" i="36"/>
  <c r="N264" i="36" s="1"/>
  <c r="Q273" i="36"/>
  <c r="N273" i="36" s="1"/>
  <c r="Q282" i="36"/>
  <c r="N282" i="36" s="1"/>
  <c r="N179" i="36"/>
  <c r="N197" i="36"/>
  <c r="N215" i="36"/>
  <c r="N233" i="36"/>
  <c r="N314" i="36"/>
  <c r="N386" i="36"/>
  <c r="N422" i="36"/>
  <c r="N521" i="36"/>
  <c r="Q554" i="36"/>
  <c r="N554" i="36" s="1"/>
  <c r="Q185" i="36"/>
  <c r="N185" i="36" s="1"/>
  <c r="N189" i="36"/>
  <c r="Q203" i="36"/>
  <c r="N203" i="36" s="1"/>
  <c r="N207" i="36"/>
  <c r="Q221" i="36"/>
  <c r="N221" i="36" s="1"/>
  <c r="N225" i="36"/>
  <c r="Q239" i="36"/>
  <c r="N239" i="36" s="1"/>
  <c r="N243" i="36"/>
  <c r="N248" i="36"/>
  <c r="Q251" i="36"/>
  <c r="N251" i="36" s="1"/>
  <c r="N257" i="36"/>
  <c r="Q260" i="36"/>
  <c r="N260" i="36" s="1"/>
  <c r="N266" i="36"/>
  <c r="N275" i="36"/>
  <c r="N284" i="36"/>
  <c r="N299" i="36"/>
  <c r="N371" i="36"/>
  <c r="N407" i="36"/>
  <c r="M464" i="36"/>
  <c r="Q552" i="36"/>
  <c r="N552" i="36" s="1"/>
  <c r="N191" i="36"/>
  <c r="N176" i="36"/>
  <c r="Q177" i="36"/>
  <c r="N177" i="36" s="1"/>
  <c r="N194" i="36"/>
  <c r="Q195" i="36"/>
  <c r="N195" i="36" s="1"/>
  <c r="N212" i="36"/>
  <c r="Q213" i="36"/>
  <c r="N213" i="36" s="1"/>
  <c r="N230" i="36"/>
  <c r="Q231" i="36"/>
  <c r="N231" i="36" s="1"/>
  <c r="N320" i="36"/>
  <c r="N392" i="36"/>
  <c r="N428" i="36"/>
  <c r="M478" i="36"/>
  <c r="M601" i="36"/>
  <c r="Q588" i="36"/>
  <c r="N588" i="36" s="1"/>
  <c r="Q770" i="36"/>
  <c r="N770" i="36" s="1"/>
  <c r="Q182" i="36"/>
  <c r="N182" i="36" s="1"/>
  <c r="N186" i="36"/>
  <c r="Q200" i="36"/>
  <c r="N200" i="36" s="1"/>
  <c r="N204" i="36"/>
  <c r="Q218" i="36"/>
  <c r="N218" i="36" s="1"/>
  <c r="N222" i="36"/>
  <c r="Q236" i="36"/>
  <c r="N236" i="36" s="1"/>
  <c r="N240" i="36"/>
  <c r="Q252" i="36"/>
  <c r="N252" i="36" s="1"/>
  <c r="Q261" i="36"/>
  <c r="N261" i="36" s="1"/>
  <c r="Q270" i="36"/>
  <c r="N270" i="36" s="1"/>
  <c r="Q279" i="36"/>
  <c r="N279" i="36" s="1"/>
  <c r="N305" i="36"/>
  <c r="N326" i="36"/>
  <c r="N332" i="36"/>
  <c r="N338" i="36"/>
  <c r="N344" i="36"/>
  <c r="N350" i="36"/>
  <c r="N356" i="36"/>
  <c r="N377" i="36"/>
  <c r="N413" i="36"/>
  <c r="M544" i="36"/>
  <c r="Q590" i="36"/>
  <c r="N590" i="36" s="1"/>
  <c r="Q501" i="36"/>
  <c r="N501" i="36" s="1"/>
  <c r="Q537" i="36"/>
  <c r="N537" i="36" s="1"/>
  <c r="Q573" i="36"/>
  <c r="N573" i="36" s="1"/>
  <c r="Q626" i="36"/>
  <c r="N626" i="36" s="1"/>
  <c r="Q636" i="36"/>
  <c r="N636" i="36" s="1"/>
  <c r="Q671" i="36"/>
  <c r="N671" i="36" s="1"/>
  <c r="Q673" i="36"/>
  <c r="N673" i="36" s="1"/>
  <c r="Q30" i="37"/>
  <c r="N30" i="37" s="1"/>
  <c r="Q66" i="37"/>
  <c r="N66" i="37" s="1"/>
  <c r="Q522" i="36"/>
  <c r="N522" i="36" s="1"/>
  <c r="Q558" i="36"/>
  <c r="N558" i="36" s="1"/>
  <c r="Q594" i="36"/>
  <c r="N594" i="36" s="1"/>
  <c r="Q608" i="36"/>
  <c r="N608" i="36" s="1"/>
  <c r="Q616" i="36"/>
  <c r="N616" i="36" s="1"/>
  <c r="Q645" i="36"/>
  <c r="N645" i="36" s="1"/>
  <c r="Q656" i="36"/>
  <c r="N656" i="36" s="1"/>
  <c r="N468" i="36"/>
  <c r="N503" i="36"/>
  <c r="Q507" i="36"/>
  <c r="N507" i="36" s="1"/>
  <c r="N539" i="36"/>
  <c r="Q543" i="36"/>
  <c r="N543" i="36" s="1"/>
  <c r="N575" i="36"/>
  <c r="Q579" i="36"/>
  <c r="N579" i="36" s="1"/>
  <c r="Q667" i="36"/>
  <c r="N667" i="36" s="1"/>
  <c r="Q739" i="36"/>
  <c r="N739" i="36" s="1"/>
  <c r="N485" i="36"/>
  <c r="N496" i="36"/>
  <c r="N505" i="36"/>
  <c r="M513" i="36"/>
  <c r="N524" i="36"/>
  <c r="Q528" i="36"/>
  <c r="N528" i="36" s="1"/>
  <c r="N560" i="36"/>
  <c r="Q564" i="36"/>
  <c r="N564" i="36" s="1"/>
  <c r="Q654" i="36"/>
  <c r="N654" i="36" s="1"/>
  <c r="Q665" i="36"/>
  <c r="N665" i="36" s="1"/>
  <c r="N482" i="36"/>
  <c r="N493" i="36"/>
  <c r="Q498" i="36"/>
  <c r="N498" i="36" s="1"/>
  <c r="Q513" i="36"/>
  <c r="N513" i="36" s="1"/>
  <c r="M534" i="36"/>
  <c r="Q549" i="36"/>
  <c r="N549" i="36" s="1"/>
  <c r="M570" i="36"/>
  <c r="N581" i="36"/>
  <c r="Q585" i="36"/>
  <c r="N585" i="36" s="1"/>
  <c r="N285" i="36"/>
  <c r="N288" i="36"/>
  <c r="N291" i="36"/>
  <c r="N294" i="36"/>
  <c r="N297" i="36"/>
  <c r="N300" i="36"/>
  <c r="N303" i="36"/>
  <c r="N306" i="36"/>
  <c r="N309" i="36"/>
  <c r="N312" i="36"/>
  <c r="N315" i="36"/>
  <c r="N318" i="36"/>
  <c r="N321" i="36"/>
  <c r="N324" i="36"/>
  <c r="N327" i="36"/>
  <c r="N330" i="36"/>
  <c r="N333" i="36"/>
  <c r="N336" i="36"/>
  <c r="N339" i="36"/>
  <c r="N342" i="36"/>
  <c r="N345" i="36"/>
  <c r="N348" i="36"/>
  <c r="N351" i="36"/>
  <c r="N354" i="36"/>
  <c r="N357" i="36"/>
  <c r="N360" i="36"/>
  <c r="N363" i="36"/>
  <c r="N366" i="36"/>
  <c r="N369" i="36"/>
  <c r="N372" i="36"/>
  <c r="N375" i="36"/>
  <c r="N378" i="36"/>
  <c r="N381" i="36"/>
  <c r="N384" i="36"/>
  <c r="N387" i="36"/>
  <c r="N390" i="36"/>
  <c r="N393" i="36"/>
  <c r="N396" i="36"/>
  <c r="N399" i="36"/>
  <c r="N402" i="36"/>
  <c r="N405" i="36"/>
  <c r="N408" i="36"/>
  <c r="N411" i="36"/>
  <c r="N414" i="36"/>
  <c r="N417" i="36"/>
  <c r="N420" i="36"/>
  <c r="N423" i="36"/>
  <c r="N426" i="36"/>
  <c r="N429" i="36"/>
  <c r="N432" i="36"/>
  <c r="N435" i="36"/>
  <c r="N438" i="36"/>
  <c r="N441" i="36"/>
  <c r="N444" i="36"/>
  <c r="N447" i="36"/>
  <c r="N450" i="36"/>
  <c r="N453" i="36"/>
  <c r="N456" i="36"/>
  <c r="N459" i="36"/>
  <c r="N462" i="36"/>
  <c r="N465" i="36"/>
  <c r="Q474" i="36"/>
  <c r="N474" i="36" s="1"/>
  <c r="N479" i="36"/>
  <c r="N490" i="36"/>
  <c r="N511" i="36"/>
  <c r="N530" i="36"/>
  <c r="Q534" i="36"/>
  <c r="N534" i="36" s="1"/>
  <c r="N566" i="36"/>
  <c r="Q570" i="36"/>
  <c r="N570" i="36" s="1"/>
  <c r="Q663" i="36"/>
  <c r="N663" i="36" s="1"/>
  <c r="Q471" i="36"/>
  <c r="N471" i="36" s="1"/>
  <c r="N476" i="36"/>
  <c r="N487" i="36"/>
  <c r="N492" i="36"/>
  <c r="N515" i="36"/>
  <c r="Q519" i="36"/>
  <c r="N519" i="36" s="1"/>
  <c r="N551" i="36"/>
  <c r="Q555" i="36"/>
  <c r="N555" i="36" s="1"/>
  <c r="N587" i="36"/>
  <c r="Q591" i="36"/>
  <c r="N591" i="36" s="1"/>
  <c r="Q621" i="36"/>
  <c r="N621" i="36" s="1"/>
  <c r="M650" i="36"/>
  <c r="N489" i="36"/>
  <c r="Q504" i="36"/>
  <c r="N504" i="36" s="1"/>
  <c r="M525" i="36"/>
  <c r="Q540" i="36"/>
  <c r="N540" i="36" s="1"/>
  <c r="Q576" i="36"/>
  <c r="N576" i="36" s="1"/>
  <c r="Q603" i="36"/>
  <c r="N603" i="36" s="1"/>
  <c r="N486" i="36"/>
  <c r="N502" i="36"/>
  <c r="M510" i="36"/>
  <c r="Q525" i="36"/>
  <c r="N525" i="36" s="1"/>
  <c r="M546" i="36"/>
  <c r="Q561" i="36"/>
  <c r="N561" i="36" s="1"/>
  <c r="M582" i="36"/>
  <c r="Q597" i="36"/>
  <c r="N597" i="36" s="1"/>
  <c r="Q683" i="36"/>
  <c r="N683" i="36" s="1"/>
  <c r="Q685" i="36"/>
  <c r="N685" i="36" s="1"/>
  <c r="N483" i="36"/>
  <c r="Q510" i="36"/>
  <c r="N510" i="36" s="1"/>
  <c r="M531" i="36"/>
  <c r="Q546" i="36"/>
  <c r="N546" i="36" s="1"/>
  <c r="M567" i="36"/>
  <c r="Q582" i="36"/>
  <c r="N582" i="36" s="1"/>
  <c r="N480" i="36"/>
  <c r="Q495" i="36"/>
  <c r="N495" i="36" s="1"/>
  <c r="N508" i="36"/>
  <c r="M516" i="36"/>
  <c r="Q531" i="36"/>
  <c r="N531" i="36" s="1"/>
  <c r="M552" i="36"/>
  <c r="Q567" i="36"/>
  <c r="N567" i="36" s="1"/>
  <c r="M588" i="36"/>
  <c r="Q638" i="36"/>
  <c r="N638" i="36" s="1"/>
  <c r="Q677" i="36"/>
  <c r="N677" i="36" s="1"/>
  <c r="Q679" i="36"/>
  <c r="N679" i="36" s="1"/>
  <c r="Q609" i="36"/>
  <c r="N609" i="36" s="1"/>
  <c r="Q631" i="36"/>
  <c r="N631" i="36" s="1"/>
  <c r="Q640" i="36"/>
  <c r="N640" i="36" s="1"/>
  <c r="Q649" i="36"/>
  <c r="N649" i="36" s="1"/>
  <c r="Q658" i="36"/>
  <c r="N658" i="36" s="1"/>
  <c r="Q768" i="36"/>
  <c r="N768" i="36" s="1"/>
  <c r="Q790" i="36"/>
  <c r="N790" i="36" s="1"/>
  <c r="Q9" i="37"/>
  <c r="N9" i="37" s="1"/>
  <c r="Q45" i="37"/>
  <c r="N45" i="37" s="1"/>
  <c r="Q81" i="37"/>
  <c r="N81" i="37" s="1"/>
  <c r="N618" i="36"/>
  <c r="Q756" i="36"/>
  <c r="N756" i="36" s="1"/>
  <c r="Q788" i="36"/>
  <c r="N788" i="36" s="1"/>
  <c r="N610" i="36"/>
  <c r="N628" i="36"/>
  <c r="N600" i="36"/>
  <c r="Q744" i="36"/>
  <c r="N744" i="36" s="1"/>
  <c r="Q786" i="36"/>
  <c r="N786" i="36" s="1"/>
  <c r="Q637" i="36"/>
  <c r="N637" i="36" s="1"/>
  <c r="Q646" i="36"/>
  <c r="N646" i="36" s="1"/>
  <c r="Q655" i="36"/>
  <c r="N655" i="36" s="1"/>
  <c r="Q664" i="36"/>
  <c r="N664" i="36" s="1"/>
  <c r="M752" i="36"/>
  <c r="N612" i="36"/>
  <c r="Q613" i="36"/>
  <c r="N613" i="36" s="1"/>
  <c r="N630" i="36"/>
  <c r="Q670" i="36"/>
  <c r="N670" i="36" s="1"/>
  <c r="Q676" i="36"/>
  <c r="N676" i="36" s="1"/>
  <c r="Q682" i="36"/>
  <c r="N682" i="36" s="1"/>
  <c r="Q688" i="36"/>
  <c r="N688" i="36" s="1"/>
  <c r="N602" i="36"/>
  <c r="N604" i="36"/>
  <c r="N620" i="36"/>
  <c r="N622" i="36"/>
  <c r="Q633" i="36"/>
  <c r="N633" i="36" s="1"/>
  <c r="N639" i="36"/>
  <c r="Q642" i="36"/>
  <c r="N642" i="36" s="1"/>
  <c r="N648" i="36"/>
  <c r="Q651" i="36"/>
  <c r="N651" i="36" s="1"/>
  <c r="N657" i="36"/>
  <c r="Q660" i="36"/>
  <c r="N660" i="36" s="1"/>
  <c r="Q761" i="36"/>
  <c r="N761" i="36" s="1"/>
  <c r="N627" i="36"/>
  <c r="N668" i="36"/>
  <c r="N674" i="36"/>
  <c r="N680" i="36"/>
  <c r="N601" i="36"/>
  <c r="Q615" i="36"/>
  <c r="N615" i="36" s="1"/>
  <c r="N619" i="36"/>
  <c r="Q634" i="36"/>
  <c r="N634" i="36" s="1"/>
  <c r="Q643" i="36"/>
  <c r="N643" i="36" s="1"/>
  <c r="Q652" i="36"/>
  <c r="N652" i="36" s="1"/>
  <c r="Q661" i="36"/>
  <c r="N661" i="36" s="1"/>
  <c r="Q749" i="36"/>
  <c r="N749" i="36" s="1"/>
  <c r="N606" i="36"/>
  <c r="Q607" i="36"/>
  <c r="N607" i="36" s="1"/>
  <c r="N624" i="36"/>
  <c r="Q625" i="36"/>
  <c r="N625" i="36" s="1"/>
  <c r="Q666" i="36"/>
  <c r="N666" i="36" s="1"/>
  <c r="Q772" i="36"/>
  <c r="N772" i="36" s="1"/>
  <c r="Q782" i="36"/>
  <c r="N782" i="36" s="1"/>
  <c r="Q784" i="36"/>
  <c r="N784" i="36" s="1"/>
  <c r="Q24" i="37"/>
  <c r="N24" i="37" s="1"/>
  <c r="Q60" i="37"/>
  <c r="N60" i="37" s="1"/>
  <c r="Q778" i="36"/>
  <c r="N778" i="36" s="1"/>
  <c r="Q797" i="36"/>
  <c r="N797" i="36" s="1"/>
  <c r="Q799" i="36"/>
  <c r="N799" i="36" s="1"/>
  <c r="Q39" i="37"/>
  <c r="N39" i="37" s="1"/>
  <c r="Q75" i="37"/>
  <c r="N75" i="37" s="1"/>
  <c r="Q103" i="37"/>
  <c r="N103" i="37" s="1"/>
  <c r="Q117" i="37"/>
  <c r="N117" i="37" s="1"/>
  <c r="Q150" i="37"/>
  <c r="N150" i="37" s="1"/>
  <c r="Q180" i="37"/>
  <c r="N180" i="37" s="1"/>
  <c r="Q18" i="37"/>
  <c r="N18" i="37" s="1"/>
  <c r="M52" i="37"/>
  <c r="Q54" i="37"/>
  <c r="N54" i="37" s="1"/>
  <c r="N691" i="36"/>
  <c r="N694" i="36"/>
  <c r="N697" i="36"/>
  <c r="N700" i="36"/>
  <c r="N703" i="36"/>
  <c r="N706" i="36"/>
  <c r="N709" i="36"/>
  <c r="N712" i="36"/>
  <c r="N715" i="36"/>
  <c r="N718" i="36"/>
  <c r="N721" i="36"/>
  <c r="N724" i="36"/>
  <c r="N727" i="36"/>
  <c r="N730" i="36"/>
  <c r="N733" i="36"/>
  <c r="N736" i="36"/>
  <c r="N738" i="36"/>
  <c r="N748" i="36"/>
  <c r="M780" i="36"/>
  <c r="Q791" i="36"/>
  <c r="N791" i="36" s="1"/>
  <c r="Q793" i="36"/>
  <c r="N793" i="36" s="1"/>
  <c r="M799" i="36"/>
  <c r="Q33" i="37"/>
  <c r="N33" i="37" s="1"/>
  <c r="Q69" i="37"/>
  <c r="N69" i="37" s="1"/>
  <c r="Q769" i="36"/>
  <c r="N769" i="36" s="1"/>
  <c r="Q774" i="36"/>
  <c r="N774" i="36" s="1"/>
  <c r="Q12" i="37"/>
  <c r="N12" i="37" s="1"/>
  <c r="Q48" i="37"/>
  <c r="N48" i="37" s="1"/>
  <c r="N750" i="36"/>
  <c r="Q751" i="36"/>
  <c r="N751" i="36" s="1"/>
  <c r="N762" i="36"/>
  <c r="Q763" i="36"/>
  <c r="N763" i="36" s="1"/>
  <c r="N773" i="36"/>
  <c r="Q776" i="36"/>
  <c r="N776" i="36" s="1"/>
  <c r="Q780" i="36"/>
  <c r="N780" i="36" s="1"/>
  <c r="Q785" i="36"/>
  <c r="N785" i="36" s="1"/>
  <c r="Q787" i="36"/>
  <c r="N787" i="36" s="1"/>
  <c r="Q27" i="37"/>
  <c r="N27" i="37" s="1"/>
  <c r="Q63" i="37"/>
  <c r="N63" i="37" s="1"/>
  <c r="Q139" i="37"/>
  <c r="N139" i="37" s="1"/>
  <c r="N740" i="36"/>
  <c r="Q741" i="36"/>
  <c r="N741" i="36" s="1"/>
  <c r="N745" i="36"/>
  <c r="Q746" i="36"/>
  <c r="N746" i="36" s="1"/>
  <c r="N757" i="36"/>
  <c r="Q758" i="36"/>
  <c r="N758" i="36" s="1"/>
  <c r="Q775" i="36"/>
  <c r="N775" i="36" s="1"/>
  <c r="N783" i="36"/>
  <c r="Q800" i="36"/>
  <c r="N800" i="36" s="1"/>
  <c r="Q8" i="37"/>
  <c r="N8" i="37" s="1"/>
  <c r="M14" i="37"/>
  <c r="N25" i="37"/>
  <c r="Q42" i="37"/>
  <c r="N42" i="37" s="1"/>
  <c r="Q78" i="37"/>
  <c r="N78" i="37" s="1"/>
  <c r="Q92" i="37"/>
  <c r="N92" i="37" s="1"/>
  <c r="N752" i="36"/>
  <c r="Q753" i="36"/>
  <c r="N753" i="36" s="1"/>
  <c r="N764" i="36"/>
  <c r="Q765" i="36"/>
  <c r="N765" i="36" s="1"/>
  <c r="N777" i="36"/>
  <c r="Q779" i="36"/>
  <c r="N779" i="36" s="1"/>
  <c r="Q781" i="36"/>
  <c r="N781" i="36" s="1"/>
  <c r="N798" i="36"/>
  <c r="Q21" i="37"/>
  <c r="N21" i="37" s="1"/>
  <c r="N40" i="37"/>
  <c r="M55" i="37"/>
  <c r="Q57" i="37"/>
  <c r="N57" i="37" s="1"/>
  <c r="N737" i="36"/>
  <c r="N747" i="36"/>
  <c r="N759" i="36"/>
  <c r="Q760" i="36"/>
  <c r="N760" i="36" s="1"/>
  <c r="Q767" i="36"/>
  <c r="N767" i="36" s="1"/>
  <c r="Q789" i="36"/>
  <c r="N789" i="36" s="1"/>
  <c r="Q794" i="36"/>
  <c r="N794" i="36" s="1"/>
  <c r="Q796" i="36"/>
  <c r="N796" i="36" s="1"/>
  <c r="N19" i="37"/>
  <c r="M34" i="37"/>
  <c r="Q36" i="37"/>
  <c r="N36" i="37" s="1"/>
  <c r="M70" i="37"/>
  <c r="Q72" i="37"/>
  <c r="N72" i="37" s="1"/>
  <c r="Q168" i="37"/>
  <c r="N168" i="37" s="1"/>
  <c r="Q743" i="36"/>
  <c r="N743" i="36" s="1"/>
  <c r="N754" i="36"/>
  <c r="Q755" i="36"/>
  <c r="N755" i="36" s="1"/>
  <c r="Q766" i="36"/>
  <c r="N766" i="36" s="1"/>
  <c r="Q771" i="36"/>
  <c r="N771" i="36" s="1"/>
  <c r="M777" i="36"/>
  <c r="M781" i="36"/>
  <c r="N792" i="36"/>
  <c r="Q15" i="37"/>
  <c r="N15" i="37" s="1"/>
  <c r="N34" i="37"/>
  <c r="M49" i="37"/>
  <c r="Q51" i="37"/>
  <c r="N51" i="37" s="1"/>
  <c r="Q82" i="37"/>
  <c r="N82" i="37" s="1"/>
  <c r="Q107" i="37"/>
  <c r="N107" i="37" s="1"/>
  <c r="N114" i="37"/>
  <c r="Q118" i="37"/>
  <c r="N118" i="37" s="1"/>
  <c r="N160" i="37"/>
  <c r="Q328" i="37"/>
  <c r="N328" i="37" s="1"/>
  <c r="Q294" i="37"/>
  <c r="N294" i="37" s="1"/>
  <c r="N86" i="37"/>
  <c r="N97" i="37"/>
  <c r="N133" i="37"/>
  <c r="M231" i="37"/>
  <c r="N246" i="37"/>
  <c r="M267" i="37"/>
  <c r="N130" i="37"/>
  <c r="N11" i="37"/>
  <c r="N14" i="37"/>
  <c r="N17" i="37"/>
  <c r="N20" i="37"/>
  <c r="N23" i="37"/>
  <c r="N26" i="37"/>
  <c r="N29" i="37"/>
  <c r="N32" i="37"/>
  <c r="N35" i="37"/>
  <c r="N38" i="37"/>
  <c r="N41" i="37"/>
  <c r="N44" i="37"/>
  <c r="N47" i="37"/>
  <c r="N50" i="37"/>
  <c r="N53" i="37"/>
  <c r="N56" i="37"/>
  <c r="N59" i="37"/>
  <c r="N62" i="37"/>
  <c r="N65" i="37"/>
  <c r="N68" i="37"/>
  <c r="N71" i="37"/>
  <c r="N74" i="37"/>
  <c r="N77" i="37"/>
  <c r="N80" i="37"/>
  <c r="N91" i="37"/>
  <c r="N96" i="37"/>
  <c r="Q111" i="37"/>
  <c r="N111" i="37" s="1"/>
  <c r="N127" i="37"/>
  <c r="N132" i="37"/>
  <c r="Q147" i="37"/>
  <c r="N147" i="37" s="1"/>
  <c r="N151" i="37"/>
  <c r="Q165" i="37"/>
  <c r="N165" i="37" s="1"/>
  <c r="N169" i="37"/>
  <c r="N93" i="37"/>
  <c r="Q108" i="37"/>
  <c r="N108" i="37" s="1"/>
  <c r="N124" i="37"/>
  <c r="N129" i="37"/>
  <c r="Q144" i="37"/>
  <c r="N144" i="37" s="1"/>
  <c r="N156" i="37"/>
  <c r="Q157" i="37"/>
  <c r="N157" i="37" s="1"/>
  <c r="N174" i="37"/>
  <c r="Q177" i="37"/>
  <c r="N177" i="37" s="1"/>
  <c r="N183" i="37"/>
  <c r="N192" i="37"/>
  <c r="N201" i="37"/>
  <c r="N216" i="37"/>
  <c r="M222" i="37"/>
  <c r="N237" i="37"/>
  <c r="M258" i="37"/>
  <c r="M295" i="37"/>
  <c r="N90" i="37"/>
  <c r="Q105" i="37"/>
  <c r="N105" i="37" s="1"/>
  <c r="N126" i="37"/>
  <c r="Q141" i="37"/>
  <c r="N141" i="37" s="1"/>
  <c r="N148" i="37"/>
  <c r="Q162" i="37"/>
  <c r="N162" i="37" s="1"/>
  <c r="N166" i="37"/>
  <c r="M243" i="37"/>
  <c r="Q283" i="37"/>
  <c r="N283" i="37" s="1"/>
  <c r="Q305" i="37"/>
  <c r="N305" i="37" s="1"/>
  <c r="N87" i="37"/>
  <c r="Q102" i="37"/>
  <c r="N102" i="37" s="1"/>
  <c r="N123" i="37"/>
  <c r="Q138" i="37"/>
  <c r="N138" i="37" s="1"/>
  <c r="N153" i="37"/>
  <c r="Q154" i="37"/>
  <c r="N154" i="37" s="1"/>
  <c r="N171" i="37"/>
  <c r="Q172" i="37"/>
  <c r="N172" i="37" s="1"/>
  <c r="M228" i="37"/>
  <c r="N243" i="37"/>
  <c r="M264" i="37"/>
  <c r="N287" i="37"/>
  <c r="N84" i="37"/>
  <c r="Q99" i="37"/>
  <c r="N99" i="37" s="1"/>
  <c r="N120" i="37"/>
  <c r="Q135" i="37"/>
  <c r="N135" i="37" s="1"/>
  <c r="Q159" i="37"/>
  <c r="N159" i="37" s="1"/>
  <c r="N163" i="37"/>
  <c r="N207" i="37"/>
  <c r="N228" i="37"/>
  <c r="M249" i="37"/>
  <c r="Q413" i="37"/>
  <c r="N413" i="37" s="1"/>
  <c r="Q435" i="37"/>
  <c r="N435" i="37" s="1"/>
  <c r="Q449" i="37"/>
  <c r="N449" i="37" s="1"/>
  <c r="Q513" i="37"/>
  <c r="N513" i="37" s="1"/>
  <c r="Q323" i="37"/>
  <c r="N323" i="37" s="1"/>
  <c r="Q332" i="37"/>
  <c r="N332" i="37" s="1"/>
  <c r="Q341" i="37"/>
  <c r="N341" i="37" s="1"/>
  <c r="Q534" i="37"/>
  <c r="N534" i="37" s="1"/>
  <c r="N274" i="37"/>
  <c r="N310" i="37"/>
  <c r="Q485" i="37"/>
  <c r="N485" i="37" s="1"/>
  <c r="N291" i="37"/>
  <c r="N302" i="37"/>
  <c r="N288" i="37"/>
  <c r="N299" i="37"/>
  <c r="Q525" i="37"/>
  <c r="N525" i="37" s="1"/>
  <c r="N175" i="37"/>
  <c r="N178" i="37"/>
  <c r="N181" i="37"/>
  <c r="N184" i="37"/>
  <c r="N187" i="37"/>
  <c r="N190" i="37"/>
  <c r="N193" i="37"/>
  <c r="N196" i="37"/>
  <c r="N199" i="37"/>
  <c r="N202" i="37"/>
  <c r="N205" i="37"/>
  <c r="N208" i="37"/>
  <c r="N211" i="37"/>
  <c r="N214" i="37"/>
  <c r="N217" i="37"/>
  <c r="N220" i="37"/>
  <c r="Q280" i="37"/>
  <c r="N280" i="37" s="1"/>
  <c r="Q313" i="37"/>
  <c r="N313" i="37" s="1"/>
  <c r="Q329" i="37"/>
  <c r="N329" i="37" s="1"/>
  <c r="Q338" i="37"/>
  <c r="N338" i="37" s="1"/>
  <c r="Q347" i="37"/>
  <c r="N347" i="37" s="1"/>
  <c r="Q424" i="37"/>
  <c r="N424" i="37" s="1"/>
  <c r="Q460" i="37"/>
  <c r="N460" i="37" s="1"/>
  <c r="Q506" i="37"/>
  <c r="N506" i="37" s="1"/>
  <c r="Q277" i="37"/>
  <c r="N277" i="37" s="1"/>
  <c r="N282" i="37"/>
  <c r="N293" i="37"/>
  <c r="N298" i="37"/>
  <c r="N322" i="37"/>
  <c r="N478" i="37"/>
  <c r="N279" i="37"/>
  <c r="N290" i="37"/>
  <c r="N295" i="37"/>
  <c r="N314" i="37"/>
  <c r="Q325" i="37"/>
  <c r="N325" i="37" s="1"/>
  <c r="N331" i="37"/>
  <c r="N340" i="37"/>
  <c r="N349" i="37"/>
  <c r="M353" i="37"/>
  <c r="M370" i="37"/>
  <c r="M486" i="37"/>
  <c r="N292" i="37"/>
  <c r="Q307" i="37"/>
  <c r="N307" i="37" s="1"/>
  <c r="N319" i="37"/>
  <c r="Q320" i="37"/>
  <c r="N320" i="37" s="1"/>
  <c r="M355" i="37"/>
  <c r="N370" i="37"/>
  <c r="M391" i="37"/>
  <c r="N406" i="37"/>
  <c r="N442" i="37"/>
  <c r="M497" i="37"/>
  <c r="Q518" i="37"/>
  <c r="N518" i="37" s="1"/>
  <c r="N289" i="37"/>
  <c r="Q304" i="37"/>
  <c r="N304" i="37" s="1"/>
  <c r="N311" i="37"/>
  <c r="Q326" i="37"/>
  <c r="N326" i="37" s="1"/>
  <c r="Q335" i="37"/>
  <c r="N335" i="37" s="1"/>
  <c r="Q344" i="37"/>
  <c r="N344" i="37" s="1"/>
  <c r="N355" i="37"/>
  <c r="M359" i="37"/>
  <c r="M376" i="37"/>
  <c r="Q501" i="37"/>
  <c r="N501" i="37" s="1"/>
  <c r="N286" i="37"/>
  <c r="Q301" i="37"/>
  <c r="N301" i="37" s="1"/>
  <c r="N316" i="37"/>
  <c r="Q317" i="37"/>
  <c r="N317" i="37" s="1"/>
  <c r="M361" i="37"/>
  <c r="N376" i="37"/>
  <c r="M397" i="37"/>
  <c r="M425" i="37"/>
  <c r="M461" i="37"/>
  <c r="Q622" i="37"/>
  <c r="N622" i="37" s="1"/>
  <c r="Q640" i="37"/>
  <c r="N640" i="37" s="1"/>
  <c r="N421" i="37"/>
  <c r="N432" i="37"/>
  <c r="N457" i="37"/>
  <c r="N468" i="37"/>
  <c r="N418" i="37"/>
  <c r="N429" i="37"/>
  <c r="N454" i="37"/>
  <c r="N465" i="37"/>
  <c r="Q658" i="37"/>
  <c r="N658" i="37" s="1"/>
  <c r="N350" i="37"/>
  <c r="N353" i="37"/>
  <c r="N356" i="37"/>
  <c r="N359" i="37"/>
  <c r="N362" i="37"/>
  <c r="N365" i="37"/>
  <c r="N368" i="37"/>
  <c r="N371" i="37"/>
  <c r="N374" i="37"/>
  <c r="N377" i="37"/>
  <c r="N380" i="37"/>
  <c r="N383" i="37"/>
  <c r="N386" i="37"/>
  <c r="N389" i="37"/>
  <c r="N392" i="37"/>
  <c r="N395" i="37"/>
  <c r="N398" i="37"/>
  <c r="N401" i="37"/>
  <c r="Q410" i="37"/>
  <c r="N410" i="37" s="1"/>
  <c r="N415" i="37"/>
  <c r="N426" i="37"/>
  <c r="Q446" i="37"/>
  <c r="N446" i="37" s="1"/>
  <c r="N451" i="37"/>
  <c r="N462" i="37"/>
  <c r="Q482" i="37"/>
  <c r="N482" i="37" s="1"/>
  <c r="N498" i="37"/>
  <c r="N510" i="37"/>
  <c r="N522" i="37"/>
  <c r="N531" i="37"/>
  <c r="N540" i="37"/>
  <c r="Q407" i="37"/>
  <c r="N407" i="37" s="1"/>
  <c r="N412" i="37"/>
  <c r="N423" i="37"/>
  <c r="N428" i="37"/>
  <c r="Q443" i="37"/>
  <c r="N443" i="37" s="1"/>
  <c r="N448" i="37"/>
  <c r="N459" i="37"/>
  <c r="N464" i="37"/>
  <c r="Q479" i="37"/>
  <c r="N479" i="37" s="1"/>
  <c r="N495" i="37"/>
  <c r="Q503" i="37"/>
  <c r="N503" i="37" s="1"/>
  <c r="Q515" i="37"/>
  <c r="N515" i="37" s="1"/>
  <c r="M528" i="37"/>
  <c r="M537" i="37"/>
  <c r="M546" i="37"/>
  <c r="M555" i="37"/>
  <c r="M564" i="37"/>
  <c r="Q404" i="37"/>
  <c r="N404" i="37" s="1"/>
  <c r="N425" i="37"/>
  <c r="Q440" i="37"/>
  <c r="N440" i="37" s="1"/>
  <c r="N461" i="37"/>
  <c r="Q476" i="37"/>
  <c r="N476" i="37" s="1"/>
  <c r="N497" i="37"/>
  <c r="M509" i="37"/>
  <c r="M521" i="37"/>
  <c r="Q611" i="37"/>
  <c r="N611" i="37" s="1"/>
  <c r="Q635" i="37"/>
  <c r="N635" i="37" s="1"/>
  <c r="N422" i="37"/>
  <c r="Q437" i="37"/>
  <c r="N437" i="37" s="1"/>
  <c r="N458" i="37"/>
  <c r="Q473" i="37"/>
  <c r="N473" i="37" s="1"/>
  <c r="N494" i="37"/>
  <c r="N507" i="37"/>
  <c r="N509" i="37"/>
  <c r="N519" i="37"/>
  <c r="N521" i="37"/>
  <c r="M651" i="37"/>
  <c r="Q653" i="37"/>
  <c r="N653" i="37" s="1"/>
  <c r="M684" i="37"/>
  <c r="N419" i="37"/>
  <c r="Q434" i="37"/>
  <c r="N434" i="37" s="1"/>
  <c r="N455" i="37"/>
  <c r="Q470" i="37"/>
  <c r="N470" i="37" s="1"/>
  <c r="N491" i="37"/>
  <c r="Q500" i="37"/>
  <c r="N500" i="37" s="1"/>
  <c r="Q512" i="37"/>
  <c r="N512" i="37" s="1"/>
  <c r="N528" i="37"/>
  <c r="N530" i="37"/>
  <c r="N537" i="37"/>
  <c r="N539" i="37"/>
  <c r="N548" i="37"/>
  <c r="N557" i="37"/>
  <c r="N566" i="37"/>
  <c r="N416" i="37"/>
  <c r="Q431" i="37"/>
  <c r="N431" i="37" s="1"/>
  <c r="N452" i="37"/>
  <c r="Q467" i="37"/>
  <c r="N467" i="37" s="1"/>
  <c r="N488" i="37"/>
  <c r="M506" i="37"/>
  <c r="M518" i="37"/>
  <c r="M525" i="37"/>
  <c r="M534" i="37"/>
  <c r="M543" i="37"/>
  <c r="M552" i="37"/>
  <c r="M561" i="37"/>
  <c r="M623" i="37"/>
  <c r="M641" i="37"/>
  <c r="M669" i="37"/>
  <c r="Q671" i="37"/>
  <c r="N671" i="37" s="1"/>
  <c r="Q628" i="37"/>
  <c r="N628" i="37" s="1"/>
  <c r="Q646" i="37"/>
  <c r="N646" i="37" s="1"/>
  <c r="N650" i="37"/>
  <c r="Q664" i="37"/>
  <c r="N664" i="37" s="1"/>
  <c r="N668" i="37"/>
  <c r="N624" i="37"/>
  <c r="N642" i="37"/>
  <c r="N660" i="37"/>
  <c r="N629" i="37"/>
  <c r="N647" i="37"/>
  <c r="N665" i="37"/>
  <c r="Q677" i="37"/>
  <c r="N677" i="37" s="1"/>
  <c r="Q683" i="37"/>
  <c r="N683" i="37" s="1"/>
  <c r="N673" i="37"/>
  <c r="N618" i="37"/>
  <c r="N626" i="37"/>
  <c r="Q627" i="37"/>
  <c r="N627" i="37" s="1"/>
  <c r="N644" i="37"/>
  <c r="Q645" i="37"/>
  <c r="N645" i="37" s="1"/>
  <c r="N662" i="37"/>
  <c r="Q663" i="37"/>
  <c r="N663" i="37" s="1"/>
  <c r="M677" i="37"/>
  <c r="M683" i="37"/>
  <c r="M689" i="37"/>
  <c r="M695" i="37"/>
  <c r="M701" i="37"/>
  <c r="M707" i="37"/>
  <c r="M713" i="37"/>
  <c r="N615" i="37"/>
  <c r="Q632" i="37"/>
  <c r="N632" i="37" s="1"/>
  <c r="N636" i="37"/>
  <c r="N654" i="37"/>
  <c r="N672" i="37"/>
  <c r="N612" i="37"/>
  <c r="N623" i="37"/>
  <c r="N641" i="37"/>
  <c r="N659" i="37"/>
  <c r="N609" i="37"/>
  <c r="N633" i="37"/>
  <c r="N651" i="37"/>
  <c r="N669" i="37"/>
  <c r="Q621" i="37"/>
  <c r="N621" i="37" s="1"/>
  <c r="N638" i="37"/>
  <c r="Q639" i="37"/>
  <c r="N639" i="37" s="1"/>
  <c r="N656" i="37"/>
  <c r="Q657" i="37"/>
  <c r="N657" i="37" s="1"/>
  <c r="Q674" i="37"/>
  <c r="N674" i="37" s="1"/>
  <c r="Q680" i="37"/>
  <c r="N680" i="37" s="1"/>
  <c r="Q686" i="37"/>
  <c r="N686" i="37" s="1"/>
  <c r="N630" i="37"/>
  <c r="N648" i="37"/>
  <c r="N666" i="37"/>
  <c r="N675" i="37"/>
  <c r="N678" i="37"/>
  <c r="N681" i="37"/>
  <c r="N684" i="37"/>
  <c r="N687" i="37"/>
  <c r="N690" i="37"/>
  <c r="N693" i="37"/>
  <c r="N696" i="37"/>
  <c r="N699" i="37"/>
  <c r="N702" i="37"/>
  <c r="N705" i="37"/>
  <c r="N708" i="37"/>
  <c r="N711" i="37"/>
  <c r="N714" i="37"/>
  <c r="N717" i="37"/>
  <c r="N720" i="37"/>
  <c r="N723" i="37"/>
  <c r="N726" i="37"/>
  <c r="N729" i="37"/>
  <c r="N732" i="37"/>
  <c r="N735" i="37"/>
  <c r="N738" i="37"/>
  <c r="N741" i="37"/>
  <c r="N744" i="37"/>
  <c r="N747" i="37"/>
  <c r="N750" i="37"/>
  <c r="N753" i="37"/>
  <c r="N756" i="37"/>
  <c r="N759" i="37"/>
  <c r="N762" i="37"/>
  <c r="N765" i="37"/>
  <c r="N768" i="37"/>
  <c r="N771" i="37"/>
  <c r="N774" i="37"/>
  <c r="N777" i="37"/>
  <c r="N780" i="37"/>
  <c r="N783" i="37"/>
  <c r="N786" i="37"/>
  <c r="N789" i="37"/>
  <c r="N792" i="37"/>
  <c r="N795" i="37"/>
  <c r="N798" i="37"/>
  <c r="N689" i="37"/>
  <c r="N692" i="37"/>
  <c r="N695" i="37"/>
  <c r="N698" i="37"/>
  <c r="N701" i="37"/>
  <c r="N704" i="37"/>
  <c r="N707" i="37"/>
  <c r="N710" i="37"/>
  <c r="N713" i="37"/>
  <c r="N716" i="37"/>
  <c r="N719" i="37"/>
  <c r="N722" i="37"/>
  <c r="N725" i="37"/>
  <c r="N728" i="37"/>
  <c r="N731" i="37"/>
  <c r="N734" i="37"/>
  <c r="N737" i="37"/>
  <c r="N740" i="37"/>
  <c r="N743" i="37"/>
  <c r="N746" i="37"/>
  <c r="N749" i="37"/>
  <c r="N752" i="37"/>
  <c r="N755" i="37"/>
  <c r="N758" i="37"/>
  <c r="N761" i="37"/>
  <c r="N764" i="37"/>
  <c r="N767" i="37"/>
  <c r="N770" i="37"/>
  <c r="N773" i="37"/>
  <c r="N776" i="37"/>
  <c r="N779" i="37"/>
  <c r="N782" i="37"/>
  <c r="N785" i="37"/>
  <c r="N788" i="37"/>
  <c r="N791" i="37"/>
  <c r="N794" i="37"/>
  <c r="N797" i="37"/>
  <c r="N800" i="37"/>
  <c r="Q507" i="30"/>
  <c r="N507" i="30" s="1"/>
  <c r="Q528" i="30"/>
  <c r="N528" i="30" s="1"/>
  <c r="Q522" i="30"/>
  <c r="N522" i="30" s="1"/>
  <c r="M599" i="30"/>
  <c r="M587" i="30"/>
  <c r="Q516" i="30"/>
  <c r="N516" i="30" s="1"/>
  <c r="M611" i="30"/>
  <c r="N689" i="30"/>
  <c r="N653" i="30"/>
  <c r="N617" i="30"/>
  <c r="N602" i="30"/>
  <c r="N590" i="30"/>
  <c r="N578" i="30"/>
  <c r="N566" i="30"/>
  <c r="N554" i="30"/>
  <c r="N512" i="30"/>
  <c r="Q685" i="30"/>
  <c r="N685" i="30" s="1"/>
  <c r="Q660" i="30"/>
  <c r="N660" i="30" s="1"/>
  <c r="N656" i="30"/>
  <c r="Q649" i="30"/>
  <c r="N649" i="30" s="1"/>
  <c r="Q624" i="30"/>
  <c r="N624" i="30" s="1"/>
  <c r="N620" i="30"/>
  <c r="Q613" i="30"/>
  <c r="N613" i="30" s="1"/>
  <c r="M602" i="30"/>
  <c r="M590" i="30"/>
  <c r="M578" i="30"/>
  <c r="M566" i="30"/>
  <c r="M554" i="30"/>
  <c r="M540" i="30"/>
  <c r="M531" i="30"/>
  <c r="N527" i="30"/>
  <c r="Q510" i="30"/>
  <c r="N510" i="30" s="1"/>
  <c r="Q482" i="30"/>
  <c r="N482" i="30" s="1"/>
  <c r="Q688" i="30"/>
  <c r="N688" i="30" s="1"/>
  <c r="Q674" i="30"/>
  <c r="N674" i="30" s="1"/>
  <c r="Q663" i="30"/>
  <c r="N663" i="30" s="1"/>
  <c r="N659" i="30"/>
  <c r="Q652" i="30"/>
  <c r="N652" i="30" s="1"/>
  <c r="Q627" i="30"/>
  <c r="N627" i="30" s="1"/>
  <c r="N623" i="30"/>
  <c r="Q616" i="30"/>
  <c r="N616" i="30" s="1"/>
  <c r="Q601" i="30"/>
  <c r="N601" i="30" s="1"/>
  <c r="Q589" i="30"/>
  <c r="N589" i="30" s="1"/>
  <c r="N545" i="30"/>
  <c r="N536" i="30"/>
  <c r="Q525" i="30"/>
  <c r="N525" i="30" s="1"/>
  <c r="N506" i="30"/>
  <c r="Q477" i="30"/>
  <c r="N477" i="30" s="1"/>
  <c r="Q742" i="30"/>
  <c r="N742" i="30" s="1"/>
  <c r="Q739" i="30"/>
  <c r="N739" i="30" s="1"/>
  <c r="Q736" i="30"/>
  <c r="N736" i="30" s="1"/>
  <c r="Q733" i="30"/>
  <c r="N733" i="30" s="1"/>
  <c r="Q730" i="30"/>
  <c r="N730" i="30" s="1"/>
  <c r="Q727" i="30"/>
  <c r="N727" i="30" s="1"/>
  <c r="Q724" i="30"/>
  <c r="N724" i="30" s="1"/>
  <c r="Q721" i="30"/>
  <c r="N721" i="30" s="1"/>
  <c r="Q718" i="30"/>
  <c r="N718" i="30" s="1"/>
  <c r="Q715" i="30"/>
  <c r="N715" i="30" s="1"/>
  <c r="Q712" i="30"/>
  <c r="N712" i="30" s="1"/>
  <c r="Q709" i="30"/>
  <c r="N709" i="30" s="1"/>
  <c r="Q706" i="30"/>
  <c r="N706" i="30" s="1"/>
  <c r="Q703" i="30"/>
  <c r="N703" i="30" s="1"/>
  <c r="Q700" i="30"/>
  <c r="N700" i="30" s="1"/>
  <c r="Q697" i="30"/>
  <c r="N697" i="30" s="1"/>
  <c r="Q694" i="30"/>
  <c r="N694" i="30" s="1"/>
  <c r="Q691" i="30"/>
  <c r="N691" i="30" s="1"/>
  <c r="Q677" i="30"/>
  <c r="N677" i="30" s="1"/>
  <c r="Q666" i="30"/>
  <c r="N666" i="30" s="1"/>
  <c r="N662" i="30"/>
  <c r="Q655" i="30"/>
  <c r="N655" i="30" s="1"/>
  <c r="Q641" i="30"/>
  <c r="N641" i="30" s="1"/>
  <c r="Q630" i="30"/>
  <c r="N630" i="30" s="1"/>
  <c r="N626" i="30"/>
  <c r="Q619" i="30"/>
  <c r="N619" i="30" s="1"/>
  <c r="N605" i="30"/>
  <c r="N593" i="30"/>
  <c r="N581" i="30"/>
  <c r="N569" i="30"/>
  <c r="N557" i="30"/>
  <c r="M545" i="30"/>
  <c r="N521" i="30"/>
  <c r="Q504" i="30"/>
  <c r="N504" i="30" s="1"/>
  <c r="N638" i="30"/>
  <c r="Q775" i="30"/>
  <c r="N775" i="30" s="1"/>
  <c r="Q769" i="30"/>
  <c r="N769" i="30" s="1"/>
  <c r="Q763" i="30"/>
  <c r="N763" i="30" s="1"/>
  <c r="Q760" i="30"/>
  <c r="N760" i="30" s="1"/>
  <c r="Q754" i="30"/>
  <c r="N754" i="30" s="1"/>
  <c r="Q751" i="30"/>
  <c r="N751" i="30" s="1"/>
  <c r="Q680" i="30"/>
  <c r="N680" i="30" s="1"/>
  <c r="N665" i="30"/>
  <c r="Q644" i="30"/>
  <c r="N644" i="30" s="1"/>
  <c r="N629" i="30"/>
  <c r="Q519" i="30"/>
  <c r="N519" i="30" s="1"/>
  <c r="Q757" i="30"/>
  <c r="N757" i="30" s="1"/>
  <c r="Q748" i="30"/>
  <c r="N748" i="30" s="1"/>
  <c r="Q683" i="30"/>
  <c r="N683" i="30" s="1"/>
  <c r="N668" i="30"/>
  <c r="N632" i="30"/>
  <c r="Q611" i="30"/>
  <c r="N611" i="30" s="1"/>
  <c r="Q599" i="30"/>
  <c r="N599" i="30" s="1"/>
  <c r="Q587" i="30"/>
  <c r="N587" i="30" s="1"/>
  <c r="M543" i="30"/>
  <c r="M534" i="30"/>
  <c r="N515" i="30"/>
  <c r="N647" i="30"/>
  <c r="Q2049" i="30"/>
  <c r="N2049" i="30" s="1"/>
  <c r="Q2046" i="30"/>
  <c r="N2046" i="30" s="1"/>
  <c r="Q2043" i="30"/>
  <c r="N2043" i="30" s="1"/>
  <c r="Q2040" i="30"/>
  <c r="N2040" i="30" s="1"/>
  <c r="Q787" i="30"/>
  <c r="N787" i="30" s="1"/>
  <c r="Q784" i="30"/>
  <c r="N784" i="30" s="1"/>
  <c r="Q781" i="30"/>
  <c r="N781" i="30" s="1"/>
  <c r="Q778" i="30"/>
  <c r="N778" i="30" s="1"/>
  <c r="Q772" i="30"/>
  <c r="N772" i="30" s="1"/>
  <c r="Q766" i="30"/>
  <c r="N766" i="30" s="1"/>
  <c r="Q686" i="30"/>
  <c r="N686" i="30" s="1"/>
  <c r="N671" i="30"/>
  <c r="Q650" i="30"/>
  <c r="N650" i="30" s="1"/>
  <c r="N635" i="30"/>
  <c r="Q614" i="30"/>
  <c r="N614" i="30" s="1"/>
  <c r="N608" i="30"/>
  <c r="N606" i="30"/>
  <c r="N596" i="30"/>
  <c r="N594" i="30"/>
  <c r="N584" i="30"/>
  <c r="N582" i="30"/>
  <c r="N572" i="30"/>
  <c r="N570" i="30"/>
  <c r="N560" i="30"/>
  <c r="N558" i="30"/>
  <c r="N548" i="30"/>
  <c r="N546" i="30"/>
  <c r="N539" i="30"/>
  <c r="N537" i="30"/>
  <c r="N530" i="30"/>
  <c r="Q513" i="30"/>
  <c r="N513" i="30" s="1"/>
  <c r="Q500" i="30"/>
  <c r="N500" i="30" s="1"/>
  <c r="M483" i="30"/>
  <c r="M408" i="30"/>
  <c r="Q356" i="30"/>
  <c r="N356" i="30" s="1"/>
  <c r="Q495" i="30"/>
  <c r="N495" i="30" s="1"/>
  <c r="M468" i="30"/>
  <c r="M459" i="30"/>
  <c r="M463" i="30"/>
  <c r="M454" i="30"/>
  <c r="M362" i="30"/>
  <c r="Q474" i="30"/>
  <c r="N474" i="30" s="1"/>
  <c r="M471" i="30"/>
  <c r="Q462" i="30"/>
  <c r="N462" i="30" s="1"/>
  <c r="M447" i="30"/>
  <c r="M435" i="30"/>
  <c r="M423" i="30"/>
  <c r="M411" i="30"/>
  <c r="N464" i="30"/>
  <c r="N455" i="30"/>
  <c r="M445" i="30"/>
  <c r="M433" i="30"/>
  <c r="M421" i="30"/>
  <c r="M409" i="30"/>
  <c r="Q302" i="30"/>
  <c r="N302" i="30" s="1"/>
  <c r="Q485" i="30"/>
  <c r="N485" i="30" s="1"/>
  <c r="M466" i="30"/>
  <c r="M457" i="30"/>
  <c r="M450" i="30"/>
  <c r="M438" i="30"/>
  <c r="M426" i="30"/>
  <c r="M414" i="30"/>
  <c r="Q361" i="30"/>
  <c r="N361" i="30" s="1"/>
  <c r="Q332" i="30"/>
  <c r="N332" i="30" s="1"/>
  <c r="N467" i="30"/>
  <c r="N458" i="30"/>
  <c r="M480" i="30"/>
  <c r="M465" i="30"/>
  <c r="M453" i="30"/>
  <c r="N449" i="30"/>
  <c r="M441" i="30"/>
  <c r="N437" i="30"/>
  <c r="M429" i="30"/>
  <c r="N425" i="30"/>
  <c r="M417" i="30"/>
  <c r="N413" i="30"/>
  <c r="Q344" i="30"/>
  <c r="N344" i="30" s="1"/>
  <c r="Q290" i="30"/>
  <c r="N290" i="30" s="1"/>
  <c r="Q288" i="30"/>
  <c r="N288" i="30" s="1"/>
  <c r="M272" i="30"/>
  <c r="Q198" i="30"/>
  <c r="N198" i="30" s="1"/>
  <c r="Q162" i="30"/>
  <c r="N162" i="30" s="1"/>
  <c r="Q296" i="30"/>
  <c r="N296" i="30" s="1"/>
  <c r="Q282" i="30"/>
  <c r="N282" i="30" s="1"/>
  <c r="N370" i="30"/>
  <c r="N299" i="30"/>
  <c r="M286" i="30"/>
  <c r="M372" i="30"/>
  <c r="N373" i="30"/>
  <c r="Q307" i="30"/>
  <c r="N307" i="30" s="1"/>
  <c r="Q301" i="30"/>
  <c r="N301" i="30" s="1"/>
  <c r="M289" i="30"/>
  <c r="Q265" i="30"/>
  <c r="N265" i="30" s="1"/>
  <c r="Q210" i="30"/>
  <c r="N210" i="30" s="1"/>
  <c r="Q174" i="30"/>
  <c r="N174" i="30" s="1"/>
  <c r="M375" i="30"/>
  <c r="M357" i="30"/>
  <c r="N350" i="30"/>
  <c r="M345" i="30"/>
  <c r="N338" i="30"/>
  <c r="N326" i="30"/>
  <c r="N314" i="30"/>
  <c r="N376" i="30"/>
  <c r="Q374" i="30"/>
  <c r="N374" i="30" s="1"/>
  <c r="N358" i="30"/>
  <c r="N346" i="30"/>
  <c r="N334" i="30"/>
  <c r="N289" i="30"/>
  <c r="Q229" i="30"/>
  <c r="N229" i="30" s="1"/>
  <c r="Q369" i="30"/>
  <c r="N369" i="30" s="1"/>
  <c r="M360" i="30"/>
  <c r="Q293" i="30"/>
  <c r="N293" i="30" s="1"/>
  <c r="Q285" i="30"/>
  <c r="N285" i="30" s="1"/>
  <c r="Q279" i="30"/>
  <c r="N279" i="30" s="1"/>
  <c r="N353" i="30"/>
  <c r="M348" i="30"/>
  <c r="N341" i="30"/>
  <c r="M336" i="30"/>
  <c r="N329" i="30"/>
  <c r="N317" i="30"/>
  <c r="Q254" i="30"/>
  <c r="N254" i="30" s="1"/>
  <c r="Q222" i="30"/>
  <c r="N222" i="30" s="1"/>
  <c r="Q186" i="30"/>
  <c r="N186" i="30" s="1"/>
  <c r="Q148" i="30"/>
  <c r="N148" i="30" s="1"/>
  <c r="M363" i="30"/>
  <c r="N349" i="30"/>
  <c r="Q347" i="30"/>
  <c r="N347" i="30" s="1"/>
  <c r="N337" i="30"/>
  <c r="Q335" i="30"/>
  <c r="N335" i="30" s="1"/>
  <c r="N325" i="30"/>
  <c r="N313" i="30"/>
  <c r="N364" i="30"/>
  <c r="M311" i="30"/>
  <c r="Q304" i="30"/>
  <c r="N304" i="30" s="1"/>
  <c r="Q243" i="30"/>
  <c r="N243" i="30" s="1"/>
  <c r="M218" i="30"/>
  <c r="M206" i="30"/>
  <c r="Q144" i="30"/>
  <c r="N144" i="30" s="1"/>
  <c r="M132" i="30"/>
  <c r="Q124" i="30"/>
  <c r="N124" i="30" s="1"/>
  <c r="Q89" i="30"/>
  <c r="N89" i="30" s="1"/>
  <c r="Q71" i="30"/>
  <c r="N71" i="30" s="1"/>
  <c r="Q153" i="30"/>
  <c r="N153" i="30" s="1"/>
  <c r="Q130" i="30"/>
  <c r="N130" i="30" s="1"/>
  <c r="Q225" i="30"/>
  <c r="N225" i="30" s="1"/>
  <c r="Q213" i="30"/>
  <c r="N213" i="30" s="1"/>
  <c r="Q201" i="30"/>
  <c r="N201" i="30" s="1"/>
  <c r="Q189" i="30"/>
  <c r="N189" i="30" s="1"/>
  <c r="Q177" i="30"/>
  <c r="N177" i="30" s="1"/>
  <c r="Q165" i="30"/>
  <c r="N165" i="30" s="1"/>
  <c r="M153" i="30"/>
  <c r="M149" i="30"/>
  <c r="M130" i="30"/>
  <c r="Q73" i="30"/>
  <c r="N73" i="30" s="1"/>
  <c r="M221" i="30"/>
  <c r="M209" i="30"/>
  <c r="M197" i="30"/>
  <c r="N294" i="30"/>
  <c r="N258" i="30"/>
  <c r="N134" i="30"/>
  <c r="Q77" i="30"/>
  <c r="N77" i="30" s="1"/>
  <c r="N297" i="30"/>
  <c r="N261" i="30"/>
  <c r="Q228" i="30"/>
  <c r="N228" i="30" s="1"/>
  <c r="Q216" i="30"/>
  <c r="N216" i="30" s="1"/>
  <c r="Q204" i="30"/>
  <c r="N204" i="30" s="1"/>
  <c r="Q192" i="30"/>
  <c r="N192" i="30" s="1"/>
  <c r="Q180" i="30"/>
  <c r="N180" i="30" s="1"/>
  <c r="Q168" i="30"/>
  <c r="N168" i="30" s="1"/>
  <c r="Q156" i="30"/>
  <c r="N156" i="30" s="1"/>
  <c r="M138" i="30"/>
  <c r="M121" i="30"/>
  <c r="N300" i="30"/>
  <c r="Q268" i="30"/>
  <c r="N268" i="30" s="1"/>
  <c r="N264" i="30"/>
  <c r="Q257" i="30"/>
  <c r="N257" i="30" s="1"/>
  <c r="Q232" i="30"/>
  <c r="N232" i="30" s="1"/>
  <c r="M224" i="30"/>
  <c r="M212" i="30"/>
  <c r="M200" i="30"/>
  <c r="M112" i="30"/>
  <c r="Q79" i="30"/>
  <c r="N79" i="30" s="1"/>
  <c r="N303" i="30"/>
  <c r="Q271" i="30"/>
  <c r="N271" i="30" s="1"/>
  <c r="N267" i="30"/>
  <c r="Q260" i="30"/>
  <c r="N260" i="30" s="1"/>
  <c r="Q246" i="30"/>
  <c r="N246" i="30" s="1"/>
  <c r="Q235" i="30"/>
  <c r="N235" i="30" s="1"/>
  <c r="N231" i="30"/>
  <c r="Q227" i="30"/>
  <c r="N227" i="30" s="1"/>
  <c r="Q215" i="30"/>
  <c r="N215" i="30" s="1"/>
  <c r="Q203" i="30"/>
  <c r="N203" i="30" s="1"/>
  <c r="Q191" i="30"/>
  <c r="N191" i="30" s="1"/>
  <c r="Q179" i="30"/>
  <c r="N179" i="30" s="1"/>
  <c r="Q167" i="30"/>
  <c r="N167" i="30" s="1"/>
  <c r="Q155" i="30"/>
  <c r="N155" i="30" s="1"/>
  <c r="M133" i="30"/>
  <c r="Q129" i="30"/>
  <c r="N129" i="30" s="1"/>
  <c r="N125" i="30"/>
  <c r="M103" i="30"/>
  <c r="Q54" i="30"/>
  <c r="N54" i="30" s="1"/>
  <c r="N306" i="30"/>
  <c r="N270" i="30"/>
  <c r="Q249" i="30"/>
  <c r="N249" i="30" s="1"/>
  <c r="N234" i="30"/>
  <c r="Q219" i="30"/>
  <c r="N219" i="30" s="1"/>
  <c r="Q207" i="30"/>
  <c r="N207" i="30" s="1"/>
  <c r="Q195" i="30"/>
  <c r="N195" i="30" s="1"/>
  <c r="Q183" i="30"/>
  <c r="N183" i="30" s="1"/>
  <c r="Q171" i="30"/>
  <c r="N171" i="30" s="1"/>
  <c r="Q159" i="30"/>
  <c r="N159" i="30" s="1"/>
  <c r="N152" i="30"/>
  <c r="M145" i="30"/>
  <c r="N131" i="30"/>
  <c r="Q116" i="30"/>
  <c r="N116" i="30" s="1"/>
  <c r="Q83" i="30"/>
  <c r="N83" i="30" s="1"/>
  <c r="N309" i="30"/>
  <c r="N273" i="30"/>
  <c r="Q252" i="30"/>
  <c r="N252" i="30" s="1"/>
  <c r="N237" i="30"/>
  <c r="M227" i="30"/>
  <c r="M215" i="30"/>
  <c r="M203" i="30"/>
  <c r="M146" i="30"/>
  <c r="N141" i="30"/>
  <c r="Q137" i="30"/>
  <c r="N137" i="30" s="1"/>
  <c r="Q133" i="30"/>
  <c r="N133" i="30" s="1"/>
  <c r="Q107" i="30"/>
  <c r="N107" i="30" s="1"/>
  <c r="M94" i="30"/>
  <c r="N312" i="30"/>
  <c r="Q291" i="30"/>
  <c r="N291" i="30" s="1"/>
  <c r="N276" i="30"/>
  <c r="Q255" i="30"/>
  <c r="N255" i="30" s="1"/>
  <c r="N240" i="30"/>
  <c r="N150" i="30"/>
  <c r="N146" i="30"/>
  <c r="M124" i="30"/>
  <c r="Q98" i="30"/>
  <c r="N98" i="30" s="1"/>
  <c r="Q85" i="30"/>
  <c r="N85" i="30" s="1"/>
  <c r="Q132" i="30"/>
  <c r="N132" i="30" s="1"/>
  <c r="M128" i="30"/>
  <c r="Q123" i="30"/>
  <c r="N123" i="30" s="1"/>
  <c r="M119" i="30"/>
  <c r="Q114" i="30"/>
  <c r="N114" i="30" s="1"/>
  <c r="M110" i="30"/>
  <c r="Q105" i="30"/>
  <c r="N105" i="30" s="1"/>
  <c r="M101" i="30"/>
  <c r="Q96" i="30"/>
  <c r="N96" i="30" s="1"/>
  <c r="M89" i="30"/>
  <c r="M83" i="30"/>
  <c r="M77" i="30"/>
  <c r="M71" i="30"/>
  <c r="N56" i="30"/>
  <c r="M45" i="30"/>
  <c r="N128" i="30"/>
  <c r="N119" i="30"/>
  <c r="N110" i="30"/>
  <c r="N101" i="30"/>
  <c r="N92" i="30"/>
  <c r="M66" i="30"/>
  <c r="Q60" i="30"/>
  <c r="N60" i="30" s="1"/>
  <c r="M56" i="30"/>
  <c r="N41" i="30"/>
  <c r="M30" i="30"/>
  <c r="N94" i="30"/>
  <c r="Q45" i="30"/>
  <c r="N45" i="30" s="1"/>
  <c r="Q66" i="30"/>
  <c r="N66" i="30" s="1"/>
  <c r="M62" i="30"/>
  <c r="N47" i="30"/>
  <c r="Q135" i="30"/>
  <c r="N135" i="30" s="1"/>
  <c r="M131" i="30"/>
  <c r="Q126" i="30"/>
  <c r="N126" i="30" s="1"/>
  <c r="M122" i="30"/>
  <c r="Q117" i="30"/>
  <c r="N117" i="30" s="1"/>
  <c r="M113" i="30"/>
  <c r="Q108" i="30"/>
  <c r="N108" i="30" s="1"/>
  <c r="M104" i="30"/>
  <c r="Q99" i="30"/>
  <c r="N99" i="30" s="1"/>
  <c r="M95" i="30"/>
  <c r="M92" i="30"/>
  <c r="Q90" i="30"/>
  <c r="N90" i="30" s="1"/>
  <c r="Q84" i="30"/>
  <c r="N84" i="30" s="1"/>
  <c r="Q78" i="30"/>
  <c r="N78" i="30" s="1"/>
  <c r="Q72" i="30"/>
  <c r="N72" i="30" s="1"/>
  <c r="N68" i="30"/>
  <c r="M57" i="30"/>
  <c r="Q51" i="30"/>
  <c r="N51" i="30" s="1"/>
  <c r="N32" i="30"/>
  <c r="Q88" i="30"/>
  <c r="N88" i="30" s="1"/>
  <c r="Q82" i="30"/>
  <c r="N82" i="30" s="1"/>
  <c r="Q76" i="30"/>
  <c r="N76" i="30" s="1"/>
  <c r="Q70" i="30"/>
  <c r="N70" i="30" s="1"/>
  <c r="M68" i="30"/>
  <c r="N53" i="30"/>
  <c r="M42" i="30"/>
  <c r="N115" i="30"/>
  <c r="N106" i="30"/>
  <c r="N97" i="30"/>
  <c r="Q57" i="30"/>
  <c r="N57" i="30" s="1"/>
  <c r="Q142" i="30"/>
  <c r="N142" i="30" s="1"/>
  <c r="N138" i="30"/>
  <c r="N59" i="30"/>
  <c r="M48" i="30"/>
  <c r="N23" i="30"/>
  <c r="Q120" i="30"/>
  <c r="N120" i="30" s="1"/>
  <c r="Q111" i="30"/>
  <c r="N111" i="30" s="1"/>
  <c r="Q102" i="30"/>
  <c r="N102" i="30" s="1"/>
  <c r="Q93" i="30"/>
  <c r="N93" i="30" s="1"/>
  <c r="Q63" i="30"/>
  <c r="N63" i="30" s="1"/>
  <c r="N44" i="30"/>
  <c r="Q121" i="30"/>
  <c r="N121" i="30" s="1"/>
  <c r="Q112" i="30"/>
  <c r="N112" i="30" s="1"/>
  <c r="Q103" i="30"/>
  <c r="N103" i="30" s="1"/>
  <c r="N65" i="30"/>
  <c r="M54" i="30"/>
  <c r="Q48" i="30"/>
  <c r="N48" i="30" s="1"/>
  <c r="N147" i="30"/>
  <c r="N127" i="30"/>
  <c r="N118" i="30"/>
  <c r="N109" i="30"/>
  <c r="N100" i="30"/>
  <c r="N91" i="30"/>
  <c r="Q87" i="30"/>
  <c r="N87" i="30" s="1"/>
  <c r="Q81" i="30"/>
  <c r="N81" i="30" s="1"/>
  <c r="Q75" i="30"/>
  <c r="N75" i="30" s="1"/>
  <c r="Q69" i="30"/>
  <c r="N69" i="30" s="1"/>
  <c r="Q67" i="30"/>
  <c r="N67" i="30" s="1"/>
  <c r="M65" i="30"/>
  <c r="Q62" i="30"/>
  <c r="N62" i="30" s="1"/>
  <c r="N50" i="30"/>
  <c r="M39" i="30"/>
  <c r="Q64" i="30"/>
  <c r="N64" i="30" s="1"/>
  <c r="Q61" i="30"/>
  <c r="N61" i="30" s="1"/>
  <c r="Q58" i="30"/>
  <c r="N58" i="30" s="1"/>
  <c r="Q55" i="30"/>
  <c r="N55" i="30" s="1"/>
  <c r="Q52" i="30"/>
  <c r="N52" i="30" s="1"/>
  <c r="Q49" i="30"/>
  <c r="N49" i="30" s="1"/>
  <c r="Q46" i="30"/>
  <c r="N46" i="30" s="1"/>
  <c r="Q43" i="30"/>
  <c r="N43" i="30" s="1"/>
  <c r="Q40" i="30"/>
  <c r="N40" i="30" s="1"/>
  <c r="Q37" i="30"/>
  <c r="N37" i="30" s="1"/>
  <c r="Q34" i="30"/>
  <c r="N34" i="30" s="1"/>
  <c r="Q31" i="30"/>
  <c r="N31" i="30" s="1"/>
  <c r="Q28" i="30"/>
  <c r="N28" i="30" s="1"/>
  <c r="Q25" i="30"/>
  <c r="N25" i="30" s="1"/>
  <c r="O8" i="30"/>
  <c r="M8" i="30" s="1"/>
  <c r="Q42" i="30"/>
  <c r="N42" i="30" s="1"/>
  <c r="Q39" i="30"/>
  <c r="N39" i="30" s="1"/>
  <c r="Q36" i="30"/>
  <c r="N36" i="30" s="1"/>
  <c r="Q33" i="30"/>
  <c r="N33" i="30" s="1"/>
  <c r="Q30" i="30"/>
  <c r="N30" i="30" s="1"/>
  <c r="Q27" i="30"/>
  <c r="N27" i="30" s="1"/>
  <c r="Q24" i="30"/>
  <c r="N24" i="30" s="1"/>
  <c r="L7" i="30"/>
  <c r="K17" i="30" l="1"/>
  <c r="J12" i="30"/>
  <c r="O12" i="30" s="1"/>
  <c r="N9" i="30"/>
  <c r="L11" i="30"/>
  <c r="K10" i="30"/>
  <c r="N7" i="30"/>
  <c r="K19" i="30" l="1"/>
  <c r="Q19" i="30" s="1"/>
  <c r="N19" i="30" s="1"/>
  <c r="Q17" i="30"/>
  <c r="N17" i="30" s="1"/>
  <c r="P12" i="30"/>
  <c r="M12" i="30" s="1"/>
  <c r="K15" i="30"/>
  <c r="L12" i="30"/>
  <c r="Q10" i="30"/>
  <c r="N10" i="30" s="1"/>
  <c r="K11" i="30"/>
  <c r="Q11" i="30" s="1"/>
  <c r="N11" i="30" s="1"/>
  <c r="B16" i="28" a="1"/>
  <c r="H3" i="36"/>
  <c r="H3" i="37"/>
  <c r="B10" i="28" a="1"/>
  <c r="B44" i="28" a="1"/>
  <c r="B37" i="28" a="1"/>
  <c r="I39" i="28" s="1"/>
  <c r="B30" i="28" a="1"/>
  <c r="G4" i="37"/>
  <c r="G4" i="36"/>
  <c r="G4" i="32"/>
  <c r="G4" i="30"/>
  <c r="G4" i="28"/>
  <c r="K22" i="30" l="1"/>
  <c r="K21" i="30"/>
  <c r="Q21" i="30" s="1"/>
  <c r="N21" i="30" s="1"/>
  <c r="J17" i="30"/>
  <c r="Q15" i="30"/>
  <c r="N15" i="30" s="1"/>
  <c r="L14" i="30"/>
  <c r="D32" i="28" s="1"/>
  <c r="K12" i="30"/>
  <c r="Q12" i="30" s="1"/>
  <c r="N12" i="30" s="1"/>
  <c r="D21" i="28" s="1"/>
  <c r="J33" i="28"/>
  <c r="I31" i="28"/>
  <c r="K18" i="28"/>
  <c r="B30" i="28"/>
  <c r="D30" i="28" s="1"/>
  <c r="L32" i="28"/>
  <c r="M32" i="28"/>
  <c r="N32" i="28"/>
  <c r="J32" i="28"/>
  <c r="O32" i="28"/>
  <c r="E32" i="28"/>
  <c r="F32" i="28"/>
  <c r="G32" i="28"/>
  <c r="H32" i="28"/>
  <c r="I32" i="28"/>
  <c r="K32" i="28"/>
  <c r="B37" i="28"/>
  <c r="M37" i="28" s="1"/>
  <c r="D38" i="28"/>
  <c r="E38" i="28"/>
  <c r="E39" i="28"/>
  <c r="F38" i="28"/>
  <c r="F39" i="28"/>
  <c r="G38" i="28"/>
  <c r="G39" i="28"/>
  <c r="H38" i="28"/>
  <c r="H39" i="28"/>
  <c r="I38" i="28"/>
  <c r="J38" i="28"/>
  <c r="J39" i="28"/>
  <c r="K39" i="28"/>
  <c r="K38" i="28"/>
  <c r="L38" i="28"/>
  <c r="L39" i="28"/>
  <c r="M38" i="28"/>
  <c r="M39" i="28"/>
  <c r="N38" i="28"/>
  <c r="N39" i="28"/>
  <c r="O38" i="28"/>
  <c r="O39" i="28"/>
  <c r="B16" i="28"/>
  <c r="K16" i="28" s="1"/>
  <c r="D18" i="28"/>
  <c r="D25" i="28"/>
  <c r="E18" i="28"/>
  <c r="E19" i="28"/>
  <c r="E20" i="28"/>
  <c r="E21" i="28"/>
  <c r="E22" i="28"/>
  <c r="E23" i="28"/>
  <c r="E25" i="28"/>
  <c r="F17" i="28"/>
  <c r="F18" i="28"/>
  <c r="F19" i="28"/>
  <c r="F20" i="28"/>
  <c r="F21" i="28"/>
  <c r="F22" i="28"/>
  <c r="F23" i="28"/>
  <c r="F25" i="28"/>
  <c r="G17" i="28"/>
  <c r="G18" i="28"/>
  <c r="G19" i="28"/>
  <c r="G20" i="28"/>
  <c r="G21" i="28"/>
  <c r="G22" i="28"/>
  <c r="G23" i="28"/>
  <c r="G25" i="28"/>
  <c r="H17" i="28"/>
  <c r="H18" i="28"/>
  <c r="H19" i="28"/>
  <c r="H20" i="28"/>
  <c r="H21" i="28"/>
  <c r="H22" i="28"/>
  <c r="H23" i="28"/>
  <c r="H25" i="28"/>
  <c r="I17" i="28"/>
  <c r="I18" i="28"/>
  <c r="I19" i="28"/>
  <c r="I20" i="28"/>
  <c r="I21" i="28"/>
  <c r="I22" i="28"/>
  <c r="I23" i="28"/>
  <c r="I25" i="28"/>
  <c r="J17" i="28"/>
  <c r="J18" i="28"/>
  <c r="J19" i="28"/>
  <c r="J20" i="28"/>
  <c r="J21" i="28"/>
  <c r="J23" i="28"/>
  <c r="J25" i="28"/>
  <c r="K21" i="28"/>
  <c r="K17" i="28"/>
  <c r="K19" i="28"/>
  <c r="K20" i="28"/>
  <c r="K22" i="28"/>
  <c r="K25" i="28"/>
  <c r="L17" i="28"/>
  <c r="L18" i="28"/>
  <c r="L19" i="28"/>
  <c r="L20" i="28"/>
  <c r="L21" i="28"/>
  <c r="L22" i="28"/>
  <c r="L23" i="28"/>
  <c r="L25" i="28"/>
  <c r="M17" i="28"/>
  <c r="M18" i="28"/>
  <c r="M19" i="28"/>
  <c r="M20" i="28"/>
  <c r="M21" i="28"/>
  <c r="M22" i="28"/>
  <c r="M23" i="28"/>
  <c r="M25" i="28"/>
  <c r="O18" i="28"/>
  <c r="N17" i="28"/>
  <c r="N18" i="28"/>
  <c r="N19" i="28"/>
  <c r="N20" i="28"/>
  <c r="N21" i="28"/>
  <c r="N22" i="28"/>
  <c r="N23" i="28"/>
  <c r="N25" i="28"/>
  <c r="O17" i="28"/>
  <c r="O19" i="28"/>
  <c r="O20" i="28"/>
  <c r="O21" i="28"/>
  <c r="O22" i="28"/>
  <c r="O23" i="28"/>
  <c r="O25" i="28"/>
  <c r="L45" i="28"/>
  <c r="L47" i="28"/>
  <c r="L48" i="28"/>
  <c r="M45" i="28"/>
  <c r="M47" i="28"/>
  <c r="M48" i="28"/>
  <c r="J47" i="28"/>
  <c r="N45" i="28"/>
  <c r="N47" i="28"/>
  <c r="N48" i="28"/>
  <c r="O45" i="28"/>
  <c r="O47" i="28"/>
  <c r="O48" i="28"/>
  <c r="D45" i="28"/>
  <c r="D48" i="28"/>
  <c r="E45" i="28"/>
  <c r="E47" i="28"/>
  <c r="E48" i="28"/>
  <c r="J48" i="28"/>
  <c r="F45" i="28"/>
  <c r="F47" i="28"/>
  <c r="F48" i="28"/>
  <c r="H47" i="28"/>
  <c r="I45" i="28"/>
  <c r="I48" i="28"/>
  <c r="J45" i="28"/>
  <c r="G45" i="28"/>
  <c r="G47" i="28"/>
  <c r="G48" i="28"/>
  <c r="K45" i="28"/>
  <c r="K47" i="28"/>
  <c r="K48" i="28"/>
  <c r="H45" i="28"/>
  <c r="H48" i="28"/>
  <c r="I47" i="28"/>
  <c r="M24" i="28"/>
  <c r="N24" i="28"/>
  <c r="F24" i="28"/>
  <c r="O24" i="28"/>
  <c r="D24" i="28"/>
  <c r="E24" i="28"/>
  <c r="G24" i="28"/>
  <c r="H24" i="28"/>
  <c r="I24" i="28"/>
  <c r="J24" i="28"/>
  <c r="K24" i="28"/>
  <c r="L24" i="28"/>
  <c r="N40" i="28"/>
  <c r="O40" i="28"/>
  <c r="M26" i="28"/>
  <c r="E12" i="28"/>
  <c r="D12" i="28"/>
  <c r="D40" i="28"/>
  <c r="N26" i="28"/>
  <c r="F12" i="28"/>
  <c r="F26" i="28"/>
  <c r="J12" i="28"/>
  <c r="E40" i="28"/>
  <c r="O26" i="28"/>
  <c r="G12" i="28"/>
  <c r="F40" i="28"/>
  <c r="D26" i="28"/>
  <c r="H12" i="28"/>
  <c r="G40" i="28"/>
  <c r="E26" i="28"/>
  <c r="I12" i="28"/>
  <c r="H40" i="28"/>
  <c r="I40" i="28"/>
  <c r="G26" i="28"/>
  <c r="K12" i="28"/>
  <c r="J40" i="28"/>
  <c r="H26" i="28"/>
  <c r="L12" i="28"/>
  <c r="K40" i="28"/>
  <c r="I26" i="28"/>
  <c r="M12" i="28"/>
  <c r="L40" i="28"/>
  <c r="J26" i="28"/>
  <c r="N12" i="28"/>
  <c r="M40" i="28"/>
  <c r="K26" i="28"/>
  <c r="O12" i="28"/>
  <c r="L26" i="28"/>
  <c r="F37" i="28"/>
  <c r="I11" i="28"/>
  <c r="F11" i="28"/>
  <c r="G11" i="28"/>
  <c r="H11" i="28"/>
  <c r="J11" i="28"/>
  <c r="O11" i="28"/>
  <c r="K11" i="28"/>
  <c r="L11" i="28"/>
  <c r="M11" i="28"/>
  <c r="N11" i="28"/>
  <c r="J49" i="28"/>
  <c r="K49" i="28"/>
  <c r="K33" i="28"/>
  <c r="N49" i="28"/>
  <c r="N33" i="28"/>
  <c r="O49" i="28"/>
  <c r="O33" i="28"/>
  <c r="H49" i="28"/>
  <c r="D33" i="28"/>
  <c r="I49" i="28"/>
  <c r="H33" i="28"/>
  <c r="I33" i="28"/>
  <c r="D49" i="28"/>
  <c r="E33" i="28"/>
  <c r="E49" i="28"/>
  <c r="F33" i="28"/>
  <c r="L49" i="28"/>
  <c r="M33" i="28"/>
  <c r="G33" i="28"/>
  <c r="L33" i="28"/>
  <c r="G49" i="28"/>
  <c r="F49" i="28"/>
  <c r="M49" i="28"/>
  <c r="F19" i="32"/>
  <c r="E19" i="32" s="1"/>
  <c r="F16" i="32"/>
  <c r="E16" i="32" s="1"/>
  <c r="F11" i="32"/>
  <c r="E11" i="32" s="1"/>
  <c r="D19" i="32"/>
  <c r="D11" i="32"/>
  <c r="C11" i="32" s="1"/>
  <c r="D13" i="32"/>
  <c r="D18" i="32"/>
  <c r="G12" i="32"/>
  <c r="D10" i="32"/>
  <c r="F15" i="32"/>
  <c r="E15" i="32" s="1"/>
  <c r="G19" i="32"/>
  <c r="D15" i="32"/>
  <c r="G11" i="32"/>
  <c r="D14" i="32"/>
  <c r="D17" i="32"/>
  <c r="G10" i="32"/>
  <c r="G16" i="32"/>
  <c r="F10" i="32"/>
  <c r="E10" i="32" s="1"/>
  <c r="G13" i="32"/>
  <c r="F13" i="32"/>
  <c r="E13" i="32" s="1"/>
  <c r="F12" i="32"/>
  <c r="E12" i="32" s="1"/>
  <c r="D12" i="32"/>
  <c r="G18" i="32"/>
  <c r="F17" i="32"/>
  <c r="E17" i="32" s="1"/>
  <c r="D16" i="32"/>
  <c r="F18" i="32"/>
  <c r="E18" i="32" s="1"/>
  <c r="G17" i="32"/>
  <c r="F14" i="32"/>
  <c r="E14" i="32" s="1"/>
  <c r="F8" i="32"/>
  <c r="E8" i="32" s="1"/>
  <c r="F9" i="32"/>
  <c r="E9" i="32" s="1"/>
  <c r="J46" i="28"/>
  <c r="K46" i="28"/>
  <c r="N46" i="28"/>
  <c r="O46" i="28"/>
  <c r="E46" i="28"/>
  <c r="H46" i="28"/>
  <c r="I46" i="28"/>
  <c r="G46" i="28"/>
  <c r="L46" i="28"/>
  <c r="M46" i="28"/>
  <c r="F46" i="28"/>
  <c r="J31" i="28"/>
  <c r="K31" i="28"/>
  <c r="N31" i="28"/>
  <c r="O31" i="28"/>
  <c r="E31" i="28"/>
  <c r="G31" i="28"/>
  <c r="H31" i="28"/>
  <c r="L31" i="28"/>
  <c r="M31" i="28"/>
  <c r="F31" i="28"/>
  <c r="B10" i="28"/>
  <c r="K10" i="28" s="1"/>
  <c r="B44" i="28"/>
  <c r="B20" i="32"/>
  <c r="C43" i="28"/>
  <c r="C36" i="28"/>
  <c r="C29" i="28"/>
  <c r="C15" i="28"/>
  <c r="C9" i="28"/>
  <c r="C6" i="28"/>
  <c r="B29" i="32"/>
  <c r="N30" i="28" l="1"/>
  <c r="N34" i="28" s="1"/>
  <c r="I16" i="28"/>
  <c r="H16" i="28"/>
  <c r="F30" i="28"/>
  <c r="F16" i="28"/>
  <c r="E16" i="28"/>
  <c r="H30" i="28"/>
  <c r="H34" i="28" s="1"/>
  <c r="E30" i="28"/>
  <c r="E34" i="28" s="1"/>
  <c r="G16" i="28"/>
  <c r="I30" i="28"/>
  <c r="I34" i="28" s="1"/>
  <c r="D16" i="28"/>
  <c r="G30" i="28"/>
  <c r="G34" i="28" s="1"/>
  <c r="K37" i="28"/>
  <c r="K41" i="28" s="1"/>
  <c r="K30" i="28"/>
  <c r="K34" i="28" s="1"/>
  <c r="J37" i="28"/>
  <c r="J41" i="28" s="1"/>
  <c r="I37" i="28"/>
  <c r="I41" i="28" s="1"/>
  <c r="L37" i="28"/>
  <c r="L30" i="28"/>
  <c r="L34" i="28" s="1"/>
  <c r="M30" i="28"/>
  <c r="M34" i="28" s="1"/>
  <c r="H37" i="28"/>
  <c r="H41" i="28" s="1"/>
  <c r="O30" i="28"/>
  <c r="O34" i="28" s="1"/>
  <c r="J30" i="28"/>
  <c r="J34" i="28" s="1"/>
  <c r="J16" i="28"/>
  <c r="G37" i="28"/>
  <c r="Q22" i="30"/>
  <c r="N22" i="30" s="1"/>
  <c r="K18" i="30"/>
  <c r="O17" i="30"/>
  <c r="L15" i="30"/>
  <c r="O16" i="28"/>
  <c r="E37" i="28"/>
  <c r="E41" i="28" s="1"/>
  <c r="N16" i="28"/>
  <c r="D37" i="28"/>
  <c r="L16" i="28"/>
  <c r="O37" i="28"/>
  <c r="O41" i="28" s="1"/>
  <c r="M16" i="28"/>
  <c r="N37" i="28"/>
  <c r="N41" i="28" s="1"/>
  <c r="L13" i="30"/>
  <c r="K13" i="30"/>
  <c r="K14" i="30"/>
  <c r="Q14" i="30" s="1"/>
  <c r="N10" i="28"/>
  <c r="J10" i="28"/>
  <c r="J13" i="28" s="1"/>
  <c r="I10" i="28"/>
  <c r="H10" i="28"/>
  <c r="H13" i="28" s="1"/>
  <c r="G10" i="28"/>
  <c r="G13" i="28" s="1"/>
  <c r="F10" i="28"/>
  <c r="O10" i="28"/>
  <c r="O13" i="28" s="1"/>
  <c r="M10" i="28"/>
  <c r="M13" i="28" s="1"/>
  <c r="L10" i="28"/>
  <c r="L13" i="28" s="1"/>
  <c r="M44" i="28"/>
  <c r="N44" i="28"/>
  <c r="N50" i="28" s="1"/>
  <c r="O44" i="28"/>
  <c r="O50" i="28" s="1"/>
  <c r="D44" i="28"/>
  <c r="E44" i="28"/>
  <c r="E50" i="28" s="1"/>
  <c r="F44" i="28"/>
  <c r="F50" i="28" s="1"/>
  <c r="G44" i="28"/>
  <c r="G50" i="28" s="1"/>
  <c r="I44" i="28"/>
  <c r="I50" i="28" s="1"/>
  <c r="J44" i="28"/>
  <c r="J50" i="28" s="1"/>
  <c r="H44" i="28"/>
  <c r="L44" i="28"/>
  <c r="L50" i="28" s="1"/>
  <c r="K44" i="28"/>
  <c r="K50" i="28" s="1"/>
  <c r="E20" i="32"/>
  <c r="H12" i="32"/>
  <c r="C12" i="32"/>
  <c r="H11" i="32"/>
  <c r="H10" i="32"/>
  <c r="C10" i="32"/>
  <c r="C14" i="32"/>
  <c r="D26" i="32"/>
  <c r="F26" i="32"/>
  <c r="E26" i="32" s="1"/>
  <c r="G26" i="32"/>
  <c r="F27" i="32"/>
  <c r="E27" i="32" s="1"/>
  <c r="D27" i="32"/>
  <c r="D28" i="32"/>
  <c r="G28" i="32"/>
  <c r="F28" i="32"/>
  <c r="E28" i="32" s="1"/>
  <c r="F25" i="32"/>
  <c r="C19" i="32"/>
  <c r="H19" i="32"/>
  <c r="H16" i="32"/>
  <c r="C16" i="32"/>
  <c r="H18" i="32"/>
  <c r="C18" i="32"/>
  <c r="C13" i="32"/>
  <c r="H13" i="32"/>
  <c r="C15" i="32"/>
  <c r="F20" i="32"/>
  <c r="C24" i="28"/>
  <c r="C17" i="32"/>
  <c r="H17" i="32"/>
  <c r="C12" i="28"/>
  <c r="C48" i="28"/>
  <c r="K13" i="28"/>
  <c r="C38" i="28"/>
  <c r="C33" i="28"/>
  <c r="C45" i="28"/>
  <c r="C49" i="28"/>
  <c r="M41" i="28"/>
  <c r="F41" i="28"/>
  <c r="C40" i="28"/>
  <c r="C26" i="28"/>
  <c r="D8" i="32" l="1"/>
  <c r="C8" i="32" s="1"/>
  <c r="D9" i="32"/>
  <c r="D25" i="32"/>
  <c r="D29" i="32" s="1"/>
  <c r="M17" i="30"/>
  <c r="E10" i="28" s="1"/>
  <c r="Q18" i="30"/>
  <c r="N18" i="30" s="1"/>
  <c r="J22" i="30"/>
  <c r="M22" i="30" s="1"/>
  <c r="D10" i="28" s="1"/>
  <c r="K20" i="30"/>
  <c r="C16" i="28"/>
  <c r="L16" i="30"/>
  <c r="D46" i="28" s="1"/>
  <c r="C37" i="28"/>
  <c r="N14" i="30"/>
  <c r="G15" i="32"/>
  <c r="H15" i="32" s="1"/>
  <c r="Q13" i="30"/>
  <c r="G9" i="32" s="1"/>
  <c r="F29" i="32"/>
  <c r="C28" i="32"/>
  <c r="H28" i="32"/>
  <c r="E25" i="32"/>
  <c r="E29" i="32" s="1"/>
  <c r="C27" i="32"/>
  <c r="C26" i="32"/>
  <c r="H26" i="32"/>
  <c r="N13" i="28"/>
  <c r="G41" i="28"/>
  <c r="F34" i="28"/>
  <c r="L41" i="28"/>
  <c r="I13" i="28"/>
  <c r="M50" i="28"/>
  <c r="C30" i="28"/>
  <c r="C44" i="28"/>
  <c r="F13" i="28"/>
  <c r="H50" i="28"/>
  <c r="K23" i="28" l="1"/>
  <c r="K27" i="28" s="1"/>
  <c r="E17" i="28"/>
  <c r="E27" i="28" s="1"/>
  <c r="D11" i="28"/>
  <c r="E11" i="28"/>
  <c r="E13" i="28" s="1"/>
  <c r="D20" i="32"/>
  <c r="C9" i="32"/>
  <c r="C20" i="32" s="1"/>
  <c r="H9" i="32"/>
  <c r="C25" i="32"/>
  <c r="C29" i="32" s="1"/>
  <c r="D23" i="28"/>
  <c r="D17" i="28"/>
  <c r="C46" i="28"/>
  <c r="Q20" i="30"/>
  <c r="N20" i="30" s="1"/>
  <c r="N13" i="30"/>
  <c r="D22" i="28" s="1"/>
  <c r="G8" i="32"/>
  <c r="H8" i="32" s="1"/>
  <c r="G25" i="32"/>
  <c r="H25" i="32" s="1"/>
  <c r="L17" i="30"/>
  <c r="G14" i="32"/>
  <c r="G27" i="32"/>
  <c r="N27" i="28"/>
  <c r="L27" i="28"/>
  <c r="I27" i="28"/>
  <c r="M27" i="28"/>
  <c r="H27" i="28"/>
  <c r="G27" i="28"/>
  <c r="F27" i="28"/>
  <c r="O27" i="28"/>
  <c r="D8" i="28"/>
  <c r="C32" i="28"/>
  <c r="C25" i="28"/>
  <c r="C21" i="28"/>
  <c r="C23" i="28" l="1"/>
  <c r="C11" i="28"/>
  <c r="D13" i="28"/>
  <c r="D39" i="28"/>
  <c r="C39" i="28" s="1"/>
  <c r="C41" i="28" s="1"/>
  <c r="D19" i="28"/>
  <c r="C19" i="28" s="1"/>
  <c r="J22" i="28"/>
  <c r="C22" i="28" s="1"/>
  <c r="D20" i="28"/>
  <c r="L18" i="30"/>
  <c r="G29" i="32"/>
  <c r="H27" i="32"/>
  <c r="H29" i="32" s="1"/>
  <c r="G20" i="32"/>
  <c r="H14" i="32"/>
  <c r="H20" i="32" s="1"/>
  <c r="C18" i="28"/>
  <c r="F7" i="28"/>
  <c r="M7" i="28"/>
  <c r="N7" i="28"/>
  <c r="E7" i="28"/>
  <c r="G7" i="28"/>
  <c r="L7" i="28"/>
  <c r="H7" i="28"/>
  <c r="C17" i="28"/>
  <c r="I7" i="28"/>
  <c r="K7" i="28"/>
  <c r="O7" i="28"/>
  <c r="C10" i="28"/>
  <c r="C13" i="28" l="1"/>
  <c r="D41" i="28"/>
  <c r="C20" i="28"/>
  <c r="C27" i="28" s="1"/>
  <c r="D27" i="28"/>
  <c r="D7" i="28" s="1"/>
  <c r="J27" i="28"/>
  <c r="J7" i="28" s="1"/>
  <c r="L19" i="30"/>
  <c r="D31" i="28" s="1"/>
  <c r="C7" i="28" l="1"/>
  <c r="C31" i="28"/>
  <c r="C34" i="28" s="1"/>
  <c r="D34" i="28"/>
  <c r="L20" i="30"/>
  <c r="L22" i="30" l="1"/>
  <c r="L21" i="30"/>
  <c r="D47" i="28" s="1"/>
  <c r="H3" i="30"/>
  <c r="C47" i="28" l="1"/>
  <c r="C50" i="28" s="1"/>
  <c r="D50" i="2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<sst xmlns="http://schemas.openxmlformats.org/spreadsheetml/2006/main" count="279" uniqueCount="105">
  <si>
    <t>Banksaldo check</t>
  </si>
  <si>
    <t>Omzet</t>
  </si>
  <si>
    <t>Kosten</t>
  </si>
  <si>
    <t>Balansposten</t>
  </si>
  <si>
    <t>Winst indicatie</t>
  </si>
  <si>
    <t>Ondernemersjaar:</t>
  </si>
  <si>
    <t xml:space="preserve">Indicatie Winst &amp; Verliesrekening  </t>
  </si>
  <si>
    <t>De snelste start is:</t>
  </si>
  <si>
    <t xml:space="preserve">Succes, </t>
  </si>
  <si>
    <t>Elma de Bruijn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</si>
  <si>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</si>
  <si>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</si>
  <si>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</si>
  <si>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</si>
  <si>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</si>
  <si>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</si>
  <si>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</si>
  <si>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</si>
  <si>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</si>
  <si>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</si>
  <si>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</si>
  <si>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</si>
  <si>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Maand</t>
  </si>
  <si>
    <t>Balans</t>
  </si>
  <si>
    <t>BTW tartief</t>
  </si>
  <si>
    <t>Categorie</t>
  </si>
  <si>
    <t>Kwartaal</t>
  </si>
  <si>
    <t>Q1</t>
  </si>
  <si>
    <t>Q2</t>
  </si>
  <si>
    <t>Q3</t>
  </si>
  <si>
    <t>Q4</t>
  </si>
  <si>
    <t>Prive</t>
  </si>
  <si>
    <t>Investering</t>
  </si>
  <si>
    <t>Bankkosten</t>
  </si>
  <si>
    <t>Eten &amp; drinken</t>
  </si>
  <si>
    <t>Huisvestingskosten</t>
  </si>
  <si>
    <t>Kantoorkosten</t>
  </si>
  <si>
    <t>Reis &amp; verblijfkosten</t>
  </si>
  <si>
    <t>Telefoonkosten</t>
  </si>
  <si>
    <t>Verkoopkosten</t>
  </si>
  <si>
    <t>Verzekering</t>
  </si>
  <si>
    <t>Algemeen</t>
  </si>
  <si>
    <t>Interne overboeking geld</t>
  </si>
  <si>
    <t>Lening</t>
  </si>
  <si>
    <t>Prive-geld gestort</t>
  </si>
  <si>
    <t>Afschrijving in 5 jaar</t>
  </si>
  <si>
    <t>Afschrijving in 1 jaar</t>
  </si>
  <si>
    <t>Afschrijving termijn anders</t>
  </si>
  <si>
    <t>Prive-uitgaven</t>
  </si>
  <si>
    <t>Instellingen:</t>
  </si>
  <si>
    <t>Bankoverzicht:</t>
  </si>
  <si>
    <t>Kasboek:</t>
  </si>
  <si>
    <t>Zelf betaalde kosten:</t>
  </si>
  <si>
    <t>[vul subcategorie in]</t>
  </si>
  <si>
    <t>GRAFIEKEN</t>
  </si>
  <si>
    <r>
      <t xml:space="preserve">Boekdatum
</t>
    </r>
    <r>
      <rPr>
        <b/>
        <sz val="8"/>
        <color rgb="FF002060"/>
        <rFont val="Calibri"/>
        <family val="2"/>
        <scheme val="minor"/>
      </rPr>
      <t>Vul boekdatum van bankoverzicht in</t>
    </r>
  </si>
  <si>
    <r>
      <t xml:space="preserve">3. Start met overtypen van je bankafschriften in het tablad </t>
    </r>
    <r>
      <rPr>
        <b/>
        <sz val="11"/>
        <rFont val="Calibri"/>
        <family val="2"/>
        <scheme val="minor"/>
      </rPr>
      <t>Bankoverzicht</t>
    </r>
  </si>
  <si>
    <r>
      <t xml:space="preserve">2. Ga naar tabblad </t>
    </r>
    <r>
      <rPr>
        <b/>
        <sz val="11"/>
        <rFont val="Calibri"/>
        <family val="2"/>
        <scheme val="minor"/>
      </rPr>
      <t>Instellingen</t>
    </r>
    <r>
      <rPr>
        <sz val="11"/>
        <rFont val="Calibri"/>
        <family val="2"/>
        <scheme val="minor"/>
      </rPr>
      <t xml:space="preserve"> grootboekrekeningen (categorien)</t>
    </r>
  </si>
  <si>
    <r>
      <t xml:space="preserve">1. Vul in beginsaldo 1 januari in de tabbladen </t>
    </r>
    <r>
      <rPr>
        <b/>
        <sz val="11"/>
        <rFont val="Calibri"/>
        <family val="2"/>
        <scheme val="minor"/>
      </rPr>
      <t>Bankoverzicht en Kasboek</t>
    </r>
  </si>
  <si>
    <t>Omzet
 21%</t>
  </si>
  <si>
    <t>Omzet
 9%</t>
  </si>
  <si>
    <t>Rubriek 1a</t>
  </si>
  <si>
    <t>Rubriek 1b</t>
  </si>
  <si>
    <t>Rubriek 5b</t>
  </si>
  <si>
    <t>Rubriek 5c</t>
  </si>
  <si>
    <r>
      <rPr>
        <b/>
        <sz val="10"/>
        <color theme="0"/>
        <rFont val="Calibri"/>
        <family val="2"/>
        <scheme val="minor"/>
      </rPr>
      <t>Grootboekrekening:
Categorie</t>
    </r>
    <r>
      <rPr>
        <sz val="10"/>
        <color theme="0"/>
        <rFont val="Calibri"/>
        <family val="2"/>
        <scheme val="minor"/>
      </rPr>
      <t xml:space="preserve">
</t>
    </r>
    <r>
      <rPr>
        <b/>
        <sz val="8"/>
        <color rgb="FF002060"/>
        <rFont val="Calibri"/>
        <family val="2"/>
        <scheme val="minor"/>
      </rPr>
      <t>(invoeren d.m.v. dropdown)</t>
    </r>
  </si>
  <si>
    <r>
      <t xml:space="preserve">Grootboekrekening:
SubCategorie
</t>
    </r>
    <r>
      <rPr>
        <b/>
        <sz val="8"/>
        <color rgb="FF002060"/>
        <rFont val="Calibri"/>
        <family val="2"/>
        <scheme val="minor"/>
      </rPr>
      <t>(invoeren d.m.v. dropdown)</t>
    </r>
  </si>
  <si>
    <r>
      <t xml:space="preserve">Extra informatie
</t>
    </r>
    <r>
      <rPr>
        <b/>
        <sz val="8"/>
        <color theme="0"/>
        <rFont val="Calibri"/>
        <family val="2"/>
        <scheme val="minor"/>
      </rPr>
      <t xml:space="preserve">bijv. welke leverancier, product en/of factuurnummer
</t>
    </r>
    <r>
      <rPr>
        <b/>
        <sz val="10"/>
        <color rgb="FF002060"/>
        <rFont val="Calibri"/>
        <family val="2"/>
        <scheme val="minor"/>
      </rPr>
      <t>Controle t.b.v. jezelf, boekhouder en belastingdienst</t>
    </r>
    <r>
      <rPr>
        <b/>
        <sz val="10"/>
        <color theme="0"/>
        <rFont val="Calibri"/>
        <family val="2"/>
        <scheme val="minor"/>
      </rPr>
      <t xml:space="preserve">
</t>
    </r>
  </si>
  <si>
    <t>Kassaldo check</t>
  </si>
  <si>
    <t xml:space="preserve">Saldo na laatste invoer van privé geldstroom: </t>
  </si>
  <si>
    <r>
      <t xml:space="preserve">Boekdatum
</t>
    </r>
    <r>
      <rPr>
        <b/>
        <sz val="8"/>
        <color rgb="FF002060"/>
        <rFont val="Calibri"/>
        <family val="2"/>
        <scheme val="minor"/>
      </rPr>
      <t>Vul boekdatum in</t>
    </r>
  </si>
  <si>
    <r>
      <t xml:space="preserve">Boekdatum
</t>
    </r>
    <r>
      <rPr>
        <b/>
        <sz val="8"/>
        <color rgb="FF002060"/>
        <rFont val="Calibri"/>
        <family val="2"/>
        <scheme val="minor"/>
      </rPr>
      <t>Vul boekdatum van kasboek in</t>
    </r>
  </si>
  <si>
    <r>
      <t xml:space="preserve"> Inkomend geld </t>
    </r>
    <r>
      <rPr>
        <b/>
        <sz val="14"/>
        <color theme="0"/>
        <rFont val="Calibri"/>
        <family val="2"/>
        <scheme val="minor"/>
      </rPr>
      <t>(€)</t>
    </r>
  </si>
  <si>
    <r>
      <t xml:space="preserve">Uitgaand geld </t>
    </r>
    <r>
      <rPr>
        <b/>
        <sz val="14"/>
        <color theme="0"/>
        <rFont val="Calibri"/>
        <family val="2"/>
        <scheme val="minor"/>
      </rPr>
      <t>(€)</t>
    </r>
  </si>
  <si>
    <t>Overige categorieën
Prive en Balans</t>
  </si>
  <si>
    <t>Crediteuren</t>
  </si>
  <si>
    <t xml:space="preserve">Debiteuren </t>
  </si>
  <si>
    <t>Cel F4:</t>
  </si>
  <si>
    <t>Wijzig het JAAR</t>
  </si>
  <si>
    <t>De mogelijkheid om 1 extra subcategorie naar eigen keuze toe te voegen</t>
  </si>
  <si>
    <t>Vul in banksaldo begin 1 januari in</t>
  </si>
  <si>
    <t xml:space="preserve">Eindsaldo na laatste invoer: </t>
  </si>
  <si>
    <t>Vul in saldo begin 1 januari in</t>
  </si>
  <si>
    <t>BTW 21% en 9%</t>
  </si>
  <si>
    <t>Wijzig het BTW percentage na aanpassing door de overheid</t>
  </si>
  <si>
    <r>
      <t xml:space="preserve">4. </t>
    </r>
    <r>
      <rPr>
        <b/>
        <sz val="11"/>
        <color theme="0"/>
        <rFont val="Calibri"/>
        <family val="2"/>
        <scheme val="minor"/>
      </rPr>
      <t xml:space="preserve">Ga hier </t>
    </r>
    <r>
      <rPr>
        <sz val="11"/>
        <color theme="0"/>
        <rFont val="Calibri"/>
        <family val="2"/>
        <scheme val="minor"/>
      </rPr>
      <t xml:space="preserve">naar een korte video met alle instructies </t>
    </r>
  </si>
  <si>
    <t>&lt;VUL JAAR IN&gt;</t>
  </si>
  <si>
    <t>IB / ZVW</t>
  </si>
  <si>
    <t xml:space="preserve">copyright © zelfboekhouden.org </t>
  </si>
  <si>
    <t>btw-afdracht/ontvangsten</t>
  </si>
  <si>
    <t>btw vrij</t>
  </si>
  <si>
    <t>btw aangifte:</t>
  </si>
  <si>
    <t>Te betalen btw 21%</t>
  </si>
  <si>
    <t>Te betalen btw 9%</t>
  </si>
  <si>
    <t>Te ontvangen btw</t>
  </si>
  <si>
    <t>btw aangifte</t>
  </si>
  <si>
    <t>btw tarief
(invoeren d.m.v. dropdown)</t>
  </si>
  <si>
    <t>Omzet
incl. btw</t>
  </si>
  <si>
    <t xml:space="preserve">Kosten en Investeringen
incl. btw 
</t>
  </si>
  <si>
    <t>Omzet 
excl. btw</t>
  </si>
  <si>
    <t xml:space="preserve">Kosten en Investeringen
excl. btw 
</t>
  </si>
  <si>
    <t>Te betalen
btw 21%</t>
  </si>
  <si>
    <t>Te betalen
btw 9%</t>
  </si>
  <si>
    <t>Te ontvangen
 btw</t>
  </si>
  <si>
    <t>Vervoerskosten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</si>
</sst>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€&quot;\ #,##0.00"/>
    <numFmt numFmtId="165" formatCode="0.0%"/>
    <numFmt numFmtId="166" formatCode="_ &quot;€&quot;\ #,##0.00_ ;_ &quot;€&quot;\ \-#,##0.00_ ;_ * &quot;-&quot;_ ;_ @_ "/>
    <numFmt numFmtId="167" formatCode="_ &quot;€&quot;\ #,##0_ ;_ &quot;€&quot;\ \-#,##0_ ;_ * &quot;-&quot;_ ;_ @_ "/>
    <numFmt numFmtId="168" formatCode="&quot;€&quot;\ #,##0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13"/>
      <color theme="0"/>
      <name val="Calibri"/>
      <family val="2"/>
      <scheme val="minor"/>
    </font>
    <font>
      <b/>
      <u/>
      <sz val="13"/>
      <color theme="0"/>
      <name val="Calibri"/>
      <family val="2"/>
      <scheme val="minor"/>
    </font>
    <font>
      <u/>
      <sz val="13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8"/>
      <color rgb="FF002060"/>
      <name val="Calibri"/>
      <family val="2"/>
      <scheme val="minor"/>
    </font>
    <font>
      <sz val="13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AAD2"/>
        <bgColor indexed="64"/>
      </patternFill>
    </fill>
    <fill>
      <patternFill patternType="solid">
        <fgColor rgb="FFD1F6FF"/>
        <bgColor indexed="64"/>
      </patternFill>
    </fill>
    <fill>
      <patternFill patternType="solid">
        <fgColor rgb="FFFA961E"/>
        <bgColor indexed="64"/>
      </patternFill>
    </fill>
    <fill>
      <patternFill patternType="solid">
        <fgColor rgb="FF001E64"/>
        <bgColor indexed="64"/>
      </patternFill>
    </fill>
  </fills>
  <borders count="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9" fontId="5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/>
    <xf numFmtId="0" fontId="12" fillId="2" borderId="0" xfId="1" applyFont="1" applyFill="1"/>
    <xf numFmtId="0" fontId="12" fillId="2" borderId="0" xfId="0" applyFont="1" applyFill="1" applyAlignment="1">
      <alignment horizontal="centerContinuous" vertical="center"/>
    </xf>
    <xf numFmtId="0" fontId="2" fillId="0" borderId="0" xfId="0" applyFont="1" applyAlignment="1">
      <alignment horizontal="center"/>
    </xf>
    <xf numFmtId="9" fontId="0" fillId="0" borderId="0" xfId="2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right"/>
    </xf>
    <xf numFmtId="164" fontId="0" fillId="0" borderId="0" xfId="0" applyNumberFormat="1"/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13" fillId="3" borderId="0" xfId="1" applyFont="1" applyFill="1" applyAlignment="1"/>
    <xf numFmtId="0" fontId="14" fillId="3" borderId="0" xfId="1" applyFont="1" applyFill="1" applyAlignment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5" fillId="3" borderId="0" xfId="0" applyFont="1" applyFill="1" applyAlignment="1">
      <alignment vertical="top" wrapText="1"/>
    </xf>
    <xf numFmtId="0" fontId="1" fillId="3" borderId="0" xfId="0" applyFont="1" applyFill="1" applyAlignment="1">
      <alignment horizontal="center" vertical="top" wrapText="1"/>
    </xf>
    <xf numFmtId="0" fontId="0" fillId="4" borderId="0" xfId="0" applyFill="1"/>
    <xf numFmtId="0" fontId="15" fillId="3" borderId="0" xfId="0" applyFont="1" applyFill="1" applyAlignment="1">
      <alignment horizontal="left" vertical="top" wrapText="1"/>
    </xf>
    <xf numFmtId="0" fontId="15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top" wrapText="1"/>
    </xf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0" xfId="0" applyFill="1"/>
    <xf numFmtId="0" fontId="0" fillId="5" borderId="2" xfId="0" applyFill="1" applyBorder="1"/>
    <xf numFmtId="0" fontId="9" fillId="5" borderId="0" xfId="0" applyFont="1" applyFill="1"/>
    <xf numFmtId="0" fontId="3" fillId="5" borderId="6" xfId="0" applyFont="1" applyFill="1" applyBorder="1"/>
    <xf numFmtId="0" fontId="3" fillId="5" borderId="0" xfId="0" applyFont="1" applyFill="1"/>
    <xf numFmtId="0" fontId="3" fillId="5" borderId="2" xfId="0" applyFont="1" applyFill="1" applyBorder="1"/>
    <xf numFmtId="0" fontId="3" fillId="5" borderId="0" xfId="0" applyFont="1" applyFill="1" applyAlignment="1">
      <alignment horizontal="center"/>
    </xf>
    <xf numFmtId="0" fontId="7" fillId="5" borderId="0" xfId="0" applyFont="1" applyFill="1"/>
    <xf numFmtId="0" fontId="1" fillId="5" borderId="0" xfId="0" applyFont="1" applyFill="1"/>
    <xf numFmtId="166" fontId="2" fillId="4" borderId="0" xfId="0" applyNumberFormat="1" applyFont="1" applyFill="1"/>
    <xf numFmtId="167" fontId="0" fillId="4" borderId="0" xfId="0" applyNumberFormat="1" applyFill="1"/>
    <xf numFmtId="167" fontId="0" fillId="3" borderId="0" xfId="0" applyNumberFormat="1" applyFill="1" applyAlignment="1">
      <alignment wrapText="1"/>
    </xf>
    <xf numFmtId="0" fontId="12" fillId="6" borderId="0" xfId="0" applyFont="1" applyFill="1"/>
    <xf numFmtId="0" fontId="12" fillId="6" borderId="0" xfId="1" applyFont="1" applyFill="1"/>
    <xf numFmtId="0" fontId="12" fillId="6" borderId="0" xfId="0" applyFont="1" applyFill="1" applyAlignment="1">
      <alignment horizontal="centerContinuous" vertical="center"/>
    </xf>
    <xf numFmtId="0" fontId="17" fillId="6" borderId="0" xfId="0" applyFont="1" applyFill="1" applyAlignment="1">
      <alignment horizontal="centerContinuous"/>
    </xf>
    <xf numFmtId="0" fontId="15" fillId="6" borderId="0" xfId="0" applyFont="1" applyFill="1" applyAlignment="1">
      <alignment horizontal="center" vertical="top" wrapText="1"/>
    </xf>
    <xf numFmtId="0" fontId="12" fillId="6" borderId="0" xfId="0" applyFont="1" applyFill="1" applyAlignment="1">
      <alignment horizontal="center" vertical="center"/>
    </xf>
    <xf numFmtId="0" fontId="15" fillId="6" borderId="0" xfId="0" applyFont="1" applyFill="1" applyAlignment="1">
      <alignment vertical="top" wrapText="1"/>
    </xf>
    <xf numFmtId="0" fontId="1" fillId="6" borderId="0" xfId="0" applyFont="1" applyFill="1" applyAlignment="1">
      <alignment horizontal="center" vertical="top" wrapText="1"/>
    </xf>
    <xf numFmtId="0" fontId="0" fillId="3" borderId="0" xfId="0" applyFill="1" applyProtection="1">
      <protection locked="0"/>
    </xf>
    <xf numFmtId="9" fontId="0" fillId="3" borderId="0" xfId="2" applyFont="1" applyFill="1" applyAlignment="1" applyProtection="1">
      <alignment horizontal="center"/>
    </xf>
    <xf numFmtId="0" fontId="0" fillId="0" borderId="0" xfId="0" applyProtection="1">
      <protection locked="0"/>
    </xf>
    <xf numFmtId="14" fontId="0" fillId="0" borderId="0" xfId="0" applyNumberFormat="1" applyAlignment="1" applyProtection="1">
      <alignment horizontal="left"/>
      <protection locked="0"/>
    </xf>
    <xf numFmtId="164" fontId="0" fillId="0" borderId="0" xfId="0" applyNumberFormat="1" applyProtection="1">
      <protection locked="0"/>
    </xf>
    <xf numFmtId="165" fontId="0" fillId="0" borderId="0" xfId="2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6" fontId="8" fillId="5" borderId="0" xfId="0" applyNumberFormat="1" applyFont="1" applyFill="1" applyProtection="1">
      <protection locked="0"/>
    </xf>
    <xf numFmtId="0" fontId="21" fillId="6" borderId="7" xfId="0" applyFont="1" applyFill="1" applyBorder="1" applyAlignment="1">
      <alignment horizontal="centerContinuous"/>
    </xf>
    <xf numFmtId="0" fontId="3" fillId="6" borderId="0" xfId="0" applyFont="1" applyFill="1" applyAlignment="1">
      <alignment horizontal="centerContinuous"/>
    </xf>
    <xf numFmtId="0" fontId="3" fillId="6" borderId="2" xfId="0" applyFont="1" applyFill="1" applyBorder="1" applyAlignment="1">
      <alignment horizontal="centerContinuous"/>
    </xf>
    <xf numFmtId="0" fontId="0" fillId="6" borderId="0" xfId="0" applyFill="1" applyAlignment="1">
      <alignment horizontal="centerContinuous"/>
    </xf>
    <xf numFmtId="0" fontId="12" fillId="2" borderId="0" xfId="0" applyFont="1" applyFill="1" applyAlignment="1">
      <alignment horizontal="centerContinuous"/>
    </xf>
    <xf numFmtId="0" fontId="12" fillId="2" borderId="0" xfId="1" applyFont="1" applyFill="1" applyAlignment="1">
      <alignment horizontal="centerContinuous"/>
    </xf>
    <xf numFmtId="166" fontId="0" fillId="0" borderId="0" xfId="0" applyNumberFormat="1"/>
    <xf numFmtId="0" fontId="0" fillId="0" borderId="0" xfId="0" applyAlignment="1">
      <alignment horizontal="center" vertical="center" wrapText="1"/>
    </xf>
    <xf numFmtId="167" fontId="0" fillId="0" borderId="0" xfId="0" applyNumberFormat="1"/>
    <xf numFmtId="0" fontId="0" fillId="6" borderId="0" xfId="0" applyFill="1"/>
    <xf numFmtId="168" fontId="1" fillId="6" borderId="3" xfId="0" applyNumberFormat="1" applyFont="1" applyFill="1" applyBorder="1"/>
    <xf numFmtId="167" fontId="1" fillId="6" borderId="3" xfId="0" applyNumberFormat="1" applyFont="1" applyFill="1" applyBorder="1"/>
    <xf numFmtId="167" fontId="1" fillId="2" borderId="0" xfId="0" applyNumberFormat="1" applyFont="1" applyFill="1"/>
    <xf numFmtId="167" fontId="1" fillId="2" borderId="1" xfId="0" applyNumberFormat="1" applyFont="1" applyFill="1" applyBorder="1"/>
    <xf numFmtId="167" fontId="1" fillId="6" borderId="0" xfId="0" applyNumberFormat="1" applyFont="1" applyFill="1" applyAlignment="1">
      <alignment horizontal="right"/>
    </xf>
    <xf numFmtId="167" fontId="1" fillId="6" borderId="1" xfId="0" applyNumberFormat="1" applyFont="1" applyFill="1" applyBorder="1" applyAlignment="1">
      <alignment horizontal="right"/>
    </xf>
    <xf numFmtId="168" fontId="2" fillId="5" borderId="3" xfId="0" applyNumberFormat="1" applyFont="1" applyFill="1" applyBorder="1" applyAlignment="1">
      <alignment horizontal="right"/>
    </xf>
    <xf numFmtId="0" fontId="23" fillId="0" borderId="0" xfId="0" applyFont="1"/>
    <xf numFmtId="0" fontId="0" fillId="0" borderId="0" xfId="0" applyAlignment="1">
      <alignment horizontal="centerContinuous"/>
    </xf>
    <xf numFmtId="0" fontId="24" fillId="6" borderId="7" xfId="0" applyFont="1" applyFill="1" applyBorder="1" applyAlignment="1">
      <alignment horizontal="centerContinuous"/>
    </xf>
    <xf numFmtId="0" fontId="0" fillId="5" borderId="0" xfId="0" applyFill="1" applyAlignment="1">
      <alignment horizontal="centerContinuous"/>
    </xf>
    <xf numFmtId="0" fontId="12" fillId="6" borderId="0" xfId="0" applyFont="1" applyFill="1" applyAlignment="1">
      <alignment horizontal="left"/>
    </xf>
    <xf numFmtId="0" fontId="12" fillId="6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0" fontId="24" fillId="6" borderId="7" xfId="0" applyFont="1" applyFill="1" applyBorder="1" applyAlignment="1">
      <alignment horizontal="left"/>
    </xf>
    <xf numFmtId="0" fontId="0" fillId="5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3" fillId="5" borderId="0" xfId="1" applyFont="1" applyFill="1" applyProtection="1"/>
    <xf numFmtId="167" fontId="15" fillId="6" borderId="0" xfId="0" applyNumberFormat="1" applyFont="1" applyFill="1" applyAlignment="1">
      <alignment vertical="top" wrapText="1"/>
    </xf>
    <xf numFmtId="167" fontId="0" fillId="0" borderId="0" xfId="0" applyNumberFormat="1" applyAlignment="1">
      <alignment horizontal="center"/>
    </xf>
    <xf numFmtId="0" fontId="22" fillId="3" borderId="0" xfId="0" applyFont="1" applyFill="1"/>
    <xf numFmtId="0" fontId="1" fillId="3" borderId="8" xfId="0" applyFont="1" applyFill="1" applyBorder="1"/>
    <xf numFmtId="0" fontId="23" fillId="3" borderId="0" xfId="0" applyFont="1" applyFill="1"/>
    <xf numFmtId="9" fontId="0" fillId="3" borderId="0" xfId="2" applyFont="1" applyFill="1" applyAlignment="1" applyProtection="1">
      <alignment horizontal="center"/>
      <protection locked="0"/>
    </xf>
    <xf numFmtId="0" fontId="19" fillId="3" borderId="0" xfId="0" applyFont="1" applyFill="1" applyAlignment="1" applyProtection="1">
      <alignment horizontal="center" vertical="center"/>
      <protection locked="0"/>
    </xf>
    <xf numFmtId="0" fontId="15" fillId="3" borderId="0" xfId="0" applyFont="1" applyFill="1" applyAlignment="1">
      <alignment horizontal="center" wrapText="1"/>
    </xf>
    <xf numFmtId="0" fontId="15" fillId="6" borderId="0" xfId="0" applyFont="1" applyFill="1" applyAlignment="1">
      <alignment horizontal="center" wrapText="1"/>
    </xf>
    <xf numFmtId="0" fontId="1" fillId="3" borderId="0" xfId="0" applyFont="1" applyFill="1" applyAlignment="1">
      <alignment horizontal="center" wrapText="1"/>
    </xf>
  </cellXfs>
  <cellStyles count="3">
    <cellStyle name="Hyperlink" xfId="1" builtinId="8"/>
    <cellStyle name="Procent" xfId="2" builtinId="5"/>
    <cellStyle name="Standaard" xfId="0" builtinId="0"/>
  </cellStyles>
  <dxfs count="12">
    <dxf>
      <protection locked="1" hidden="0"/>
    </dxf>
    <dxf>
      <protection locked="1" hidden="0"/>
    </dxf>
    <dxf>
      <fill>
        <patternFill patternType="solid">
          <fgColor indexed="64"/>
          <bgColor rgb="FF00AAD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00AAD2"/>
        </patternFill>
      </fill>
      <alignment horizontal="center" vertical="bottom" textRotation="0" wrapText="0" indent="0" justifyLastLine="0" shrinkToFit="0" readingOrder="0"/>
      <protection hidden="0"/>
    </dxf>
    <dxf>
      <fill>
        <patternFill patternType="solid">
          <fgColor indexed="64"/>
          <bgColor rgb="FF00AAD2"/>
        </patternFill>
      </fill>
      <protection locked="0" hidden="0"/>
    </dxf>
    <dxf>
      <fill>
        <patternFill patternType="solid">
          <fgColor indexed="64"/>
          <bgColor rgb="FF00AAD2"/>
        </patternFill>
      </fill>
      <protection locked="0" hidden="0"/>
    </dxf>
    <dxf>
      <fill>
        <patternFill patternType="solid">
          <fgColor indexed="64"/>
          <bgColor rgb="FF00AAD2"/>
        </patternFill>
      </fill>
      <protection locked="0" hidden="0"/>
    </dxf>
    <dxf>
      <fill>
        <patternFill patternType="solid">
          <fgColor indexed="64"/>
          <bgColor rgb="FF00AAD2"/>
        </patternFill>
      </fill>
      <protection locked="0" hidden="0"/>
    </dxf>
    <dxf>
      <fill>
        <patternFill patternType="solid">
          <fgColor indexed="64"/>
          <bgColor rgb="FF00AAD2"/>
        </patternFill>
      </fill>
      <protection locked="0" hidden="0"/>
    </dxf>
    <dxf>
      <fill>
        <patternFill patternType="solid">
          <fgColor indexed="64"/>
          <bgColor rgb="FF00AAD2"/>
        </patternFill>
      </fill>
      <protection locked="0" hidden="0"/>
    </dxf>
  </dxfs>
  <tableStyles count="0" defaultTableStyle="TableStyleMedium2" defaultPivotStyle="PivotStyleLight16"/>
  <colors>
    <mruColors>
      <color rgb="FF00AAD2"/>
      <color rgb="FF001E64"/>
      <color rgb="FFD1F6FF"/>
      <color rgb="FFFA961E"/>
      <color rgb="FF002060"/>
      <color rgb="FFD9EDF3"/>
      <color rgb="FFFCBB6C"/>
      <color rgb="FFFEE6CA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bg1"/>
                </a:solidFill>
              </a:rPr>
              <a:t>Winst indicatie per maand</a:t>
            </a:r>
            <a:r>
              <a:rPr lang="en-US" baseline="0">
                <a:solidFill>
                  <a:schemeClr val="bg1"/>
                </a:solidFill>
              </a:rPr>
              <a:t> (€) </a:t>
            </a:r>
            <a:r>
              <a:rPr lang="en-US">
                <a:solidFill>
                  <a:schemeClr val="bg1"/>
                </a:solidFill>
              </a:rPr>
              <a:t> </a:t>
            </a:r>
            <a:r>
              <a:rPr lang="en-US" baseline="0">
                <a:solidFill>
                  <a:schemeClr val="bg1"/>
                </a:solidFill>
              </a:rPr>
              <a:t> </a:t>
            </a:r>
            <a:endParaRPr lang="en-US">
              <a:solidFill>
                <a:schemeClr val="bg1"/>
              </a:solidFill>
            </a:endParaRPr>
          </a:p>
        </c:rich>
      </c:tx>
      <c:layout>
        <c:manualLayout>
          <c:xMode val="edge"/>
          <c:yMode val="edge"/>
          <c:x val="0.33634395384121296"/>
          <c:y val="1.1757789535567314E-2"/>
        </c:manualLayout>
      </c:layout>
      <c:overlay val="0"/>
      <c:spPr>
        <a:solidFill>
          <a:srgbClr val="001E6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0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solidFill>
          <a:srgbClr val="00AAD2"/>
        </a:solidFill>
        <a:ln>
          <a:noFill/>
        </a:ln>
        <a:effectLst/>
        <a:sp3d/>
      </c:spPr>
    </c:sideWall>
    <c:backWall>
      <c:thickness val="0"/>
      <c:spPr>
        <a:solidFill>
          <a:srgbClr val="00AAD2"/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4942827557947664E-2"/>
          <c:y val="0.16370110471942304"/>
          <c:w val="0.91706742748928538"/>
          <c:h val="0.609568493057538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Winstoverzicht!$B$6</c:f>
              <c:strCache>
                <c:ptCount val="1"/>
                <c:pt idx="0">
                  <c:v>Winst indicatie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  <a:sp3d/>
          </c:spPr>
          <c:invertIfNegative val="0"/>
          <c:cat>
            <c:strRef>
              <c:f>Winstoverzicht!$D$6:$O$6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Maart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Augustus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Winstoverzicht!$D$7:$O$7</c:f>
              <c:numCache>
                <c:formatCode>"€"\ 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23-40E4-BE37-7FDFACC4A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6168816"/>
        <c:axId val="1361713168"/>
        <c:axId val="0"/>
      </c:bar3DChart>
      <c:catAx>
        <c:axId val="209616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361713168"/>
        <c:crosses val="autoZero"/>
        <c:auto val="1"/>
        <c:lblAlgn val="ctr"/>
        <c:lblOffset val="100"/>
        <c:noMultiLvlLbl val="0"/>
      </c:catAx>
      <c:valAx>
        <c:axId val="1361713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9616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4767151307579092"/>
          <c:y val="1.170404217607514E-2"/>
          <c:w val="0.14530553083849596"/>
          <c:h val="0.16933757632627527"/>
        </c:manualLayout>
      </c:layout>
      <c:overlay val="0"/>
      <c:spPr>
        <a:solidFill>
          <a:srgbClr val="001E6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D1F6FF"/>
    </a:solidFill>
    <a:ln w="76200" cap="flat" cmpd="sng" algn="ctr">
      <a:solidFill>
        <a:srgbClr val="00AAD2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bg1"/>
                </a:solidFill>
              </a:rPr>
              <a:t>Omzet per subcategorie per maand</a:t>
            </a:r>
            <a:r>
              <a:rPr lang="en-US" baseline="0">
                <a:solidFill>
                  <a:schemeClr val="bg1"/>
                </a:solidFill>
              </a:rPr>
              <a:t> (€) </a:t>
            </a:r>
            <a:r>
              <a:rPr lang="en-US">
                <a:solidFill>
                  <a:schemeClr val="bg1"/>
                </a:solidFill>
              </a:rPr>
              <a:t> </a:t>
            </a:r>
            <a:r>
              <a:rPr lang="en-US" baseline="0">
                <a:solidFill>
                  <a:schemeClr val="bg1"/>
                </a:solidFill>
              </a:rPr>
              <a:t> </a:t>
            </a:r>
            <a:endParaRPr lang="en-US">
              <a:solidFill>
                <a:schemeClr val="bg1"/>
              </a:solidFill>
            </a:endParaRPr>
          </a:p>
        </c:rich>
      </c:tx>
      <c:layout>
        <c:manualLayout>
          <c:xMode val="edge"/>
          <c:yMode val="edge"/>
          <c:x val="0.33634395384121296"/>
          <c:y val="1.1757789535567314E-2"/>
        </c:manualLayout>
      </c:layout>
      <c:overlay val="0"/>
      <c:spPr>
        <a:solidFill>
          <a:srgbClr val="001E6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0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solidFill>
          <a:srgbClr val="00AAD2"/>
        </a:solidFill>
        <a:ln>
          <a:noFill/>
        </a:ln>
        <a:effectLst/>
        <a:sp3d/>
      </c:spPr>
    </c:sideWall>
    <c:backWall>
      <c:thickness val="0"/>
      <c:spPr>
        <a:solidFill>
          <a:srgbClr val="00AAD2"/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4942827557947664E-2"/>
          <c:y val="0.16370110471942304"/>
          <c:w val="0.91706742748928538"/>
          <c:h val="0.5825583978168532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Winstoverzicht!$B$10</c:f>
              <c:strCache>
                <c:ptCount val="1"/>
                <c:pt idx="0">
                  <c:v>[vul subcategorie in]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Winstoverzicht!$D$6:$O$6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Maart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Augustus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Winstoverzicht!$D$10:$O$10</c:f>
              <c:numCache>
                <c:formatCode>_ "€"\ #,##0_ ;_ "€"\ \-#,##0_ ;_ * "-"_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8C-47E8-920C-0407E19BED54}"/>
            </c:ext>
          </c:extLst>
        </c:ser>
        <c:ser>
          <c:idx val="1"/>
          <c:order val="1"/>
          <c:tx>
            <c:strRef>
              <c:f>Winstoverzicht!$B$11</c:f>
              <c:strCache>
                <c:ptCount val="1"/>
                <c:pt idx="0">
                  <c:v>[vul subcategorie in]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Winstoverzicht!$D$6:$O$6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Maart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Augustus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Winstoverzicht!$D$11:$O$11</c:f>
              <c:numCache>
                <c:formatCode>_ "€"\ #,##0_ ;_ "€"\ \-#,##0_ ;_ * "-"_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8C-47E8-920C-0407E19BED54}"/>
            </c:ext>
          </c:extLst>
        </c:ser>
        <c:ser>
          <c:idx val="2"/>
          <c:order val="2"/>
          <c:tx>
            <c:strRef>
              <c:f>Winstoverzicht!$B$12</c:f>
              <c:strCache>
                <c:ptCount val="1"/>
                <c:pt idx="0">
                  <c:v>[vul subcategorie in]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Winstoverzicht!$D$6:$O$6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Maart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Augustus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Winstoverzicht!$D$12:$O$12</c:f>
              <c:numCache>
                <c:formatCode>_ "€"\ #,##0_ ;_ "€"\ \-#,##0_ ;_ * "-"_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8C-47E8-920C-0407E19BE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6168816"/>
        <c:axId val="1361713168"/>
        <c:axId val="0"/>
      </c:bar3DChart>
      <c:catAx>
        <c:axId val="209616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361713168"/>
        <c:crosses val="autoZero"/>
        <c:auto val="1"/>
        <c:lblAlgn val="ctr"/>
        <c:lblOffset val="100"/>
        <c:noMultiLvlLbl val="0"/>
      </c:catAx>
      <c:valAx>
        <c:axId val="1361713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9616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213491037500907"/>
          <c:y val="1.170404217607514E-2"/>
          <c:w val="0.18786508962499091"/>
          <c:h val="0.17055471692981383"/>
        </c:manualLayout>
      </c:layout>
      <c:overlay val="0"/>
      <c:spPr>
        <a:solidFill>
          <a:srgbClr val="001E6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D1F6FF"/>
    </a:solidFill>
    <a:ln w="76200" cap="flat" cmpd="sng" algn="ctr">
      <a:solidFill>
        <a:srgbClr val="00AAD2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bg1"/>
                </a:solidFill>
              </a:rPr>
              <a:t>Kosten totaal per maand</a:t>
            </a:r>
            <a:r>
              <a:rPr lang="en-US" baseline="0">
                <a:solidFill>
                  <a:schemeClr val="bg1"/>
                </a:solidFill>
              </a:rPr>
              <a:t> (€) </a:t>
            </a:r>
            <a:r>
              <a:rPr lang="en-US">
                <a:solidFill>
                  <a:schemeClr val="bg1"/>
                </a:solidFill>
              </a:rPr>
              <a:t> </a:t>
            </a:r>
            <a:r>
              <a:rPr lang="en-US" baseline="0">
                <a:solidFill>
                  <a:schemeClr val="bg1"/>
                </a:solidFill>
              </a:rPr>
              <a:t> </a:t>
            </a:r>
            <a:endParaRPr lang="en-US">
              <a:solidFill>
                <a:schemeClr val="bg1"/>
              </a:solidFill>
            </a:endParaRPr>
          </a:p>
        </c:rich>
      </c:tx>
      <c:layout>
        <c:manualLayout>
          <c:xMode val="edge"/>
          <c:yMode val="edge"/>
          <c:x val="0.33634395384121296"/>
          <c:y val="1.1757789535567314E-2"/>
        </c:manualLayout>
      </c:layout>
      <c:overlay val="0"/>
      <c:spPr>
        <a:solidFill>
          <a:srgbClr val="001E6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0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solidFill>
          <a:srgbClr val="00AAD2"/>
        </a:solidFill>
        <a:ln>
          <a:noFill/>
        </a:ln>
        <a:effectLst/>
        <a:sp3d/>
      </c:spPr>
    </c:sideWall>
    <c:backWall>
      <c:thickness val="0"/>
      <c:spPr>
        <a:solidFill>
          <a:srgbClr val="00AAD2"/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4942827557947664E-2"/>
          <c:y val="0.16370110471942304"/>
          <c:w val="0.91706742748928538"/>
          <c:h val="0.58255839781685326"/>
        </c:manualLayout>
      </c:layout>
      <c:bar3DChart>
        <c:barDir val="col"/>
        <c:grouping val="clustered"/>
        <c:varyColors val="0"/>
        <c:ser>
          <c:idx val="0"/>
          <c:order val="0"/>
          <c:tx>
            <c:v>Kosten totaal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Winstoverzicht!$D$6:$O$6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Maart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Augustus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Winstoverzicht!$D$27:$O$27</c:f>
              <c:numCache>
                <c:formatCode>_ "€"\ #,##0_ ;_ "€"\ \-#,##0_ ;_ * "-"_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E1-4849-A76C-7AB9E1C26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6168816"/>
        <c:axId val="1361713168"/>
        <c:axId val="0"/>
      </c:bar3DChart>
      <c:catAx>
        <c:axId val="209616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361713168"/>
        <c:crosses val="autoZero"/>
        <c:auto val="1"/>
        <c:lblAlgn val="ctr"/>
        <c:lblOffset val="100"/>
        <c:noMultiLvlLbl val="0"/>
      </c:catAx>
      <c:valAx>
        <c:axId val="1361713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9616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213491037500907"/>
          <c:y val="1.170404217607514E-2"/>
          <c:w val="0.18786508962499091"/>
          <c:h val="0.17055471692981383"/>
        </c:manualLayout>
      </c:layout>
      <c:overlay val="0"/>
      <c:spPr>
        <a:solidFill>
          <a:srgbClr val="001E6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D1F6FF"/>
    </a:solidFill>
    <a:ln w="76200" cap="flat" cmpd="sng" algn="ctr">
      <a:solidFill>
        <a:srgbClr val="00AAD2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bg1"/>
                </a:solidFill>
              </a:rPr>
              <a:t>Kosten per subcategorie per jaar (€)</a:t>
            </a:r>
          </a:p>
        </c:rich>
      </c:tx>
      <c:overlay val="0"/>
      <c:spPr>
        <a:solidFill>
          <a:srgbClr val="001E6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view3D>
      <c:rotX val="20"/>
      <c:rotY val="0"/>
      <c:rAngAx val="0"/>
      <c:perspective val="1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1255649753046046E-2"/>
          <c:y val="0.22666375036453776"/>
          <c:w val="0.73134037159093124"/>
          <c:h val="0.71375583260425768"/>
        </c:manualLayout>
      </c:layout>
      <c:pie3DChart>
        <c:varyColors val="1"/>
        <c:ser>
          <c:idx val="0"/>
          <c:order val="0"/>
          <c:tx>
            <c:strRef>
              <c:f>Winstoverzicht!$C$15</c:f>
              <c:strCache>
                <c:ptCount val="1"/>
                <c:pt idx="0">
                  <c:v>Totaal &lt;VUL JAAR IN&gt;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99B9-4CE5-9B3E-20F90889422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9B9-4CE5-9B3E-20F90889422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99B9-4CE5-9B3E-20F90889422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99B9-4CE5-9B3E-20F90889422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99B9-4CE5-9B3E-20F90889422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99B9-4CE5-9B3E-20F90889422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99B9-4CE5-9B3E-20F90889422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F-99B9-4CE5-9B3E-20F90889422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1-99B9-4CE5-9B3E-20F90889422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3-99B9-4CE5-9B3E-20F90889422B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5-99B9-4CE5-9B3E-20F9088942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Winstoverzicht!$B$16:$B$26</c:f>
              <c:strCache>
                <c:ptCount val="11"/>
                <c:pt idx="0">
                  <c:v>Vervoerskosten</c:v>
                </c:pt>
                <c:pt idx="1">
                  <c:v>Bankkosten</c:v>
                </c:pt>
                <c:pt idx="2">
                  <c:v>Eten &amp; drinken</c:v>
                </c:pt>
                <c:pt idx="3">
                  <c:v>Huisvestingskosten</c:v>
                </c:pt>
                <c:pt idx="4">
                  <c:v>Kantoorkosten</c:v>
                </c:pt>
                <c:pt idx="5">
                  <c:v>Reis &amp; verblijfkosten</c:v>
                </c:pt>
                <c:pt idx="6">
                  <c:v>Telefoonkosten</c:v>
                </c:pt>
                <c:pt idx="7">
                  <c:v>Verkoopkosten</c:v>
                </c:pt>
                <c:pt idx="8">
                  <c:v>Verzekering</c:v>
                </c:pt>
                <c:pt idx="9">
                  <c:v>Algemeen</c:v>
                </c:pt>
                <c:pt idx="10">
                  <c:v>[vul subcategorie in]</c:v>
                </c:pt>
              </c:strCache>
            </c:strRef>
          </c:cat>
          <c:val>
            <c:numRef>
              <c:f>Winstoverzicht!$C$16:$C$26</c:f>
              <c:numCache>
                <c:formatCode>_ "€"\ #,##0_ ;_ "€"\ \-#,##0_ ;_ * "-"_ ;_ @_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F4-4F25-9F57-9620EE8596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302809992201454"/>
          <c:y val="1.2358194808982211E-2"/>
          <c:w val="0.16164708644646256"/>
          <c:h val="0.97569991251093613"/>
        </c:manualLayout>
      </c:layout>
      <c:overlay val="0"/>
      <c:spPr>
        <a:solidFill>
          <a:srgbClr val="001E6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D1F6FF"/>
    </a:solidFill>
    <a:ln w="76200" cap="flat" cmpd="sng" algn="ctr">
      <a:solidFill>
        <a:srgbClr val="00AAD2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iagrams/_rels/data1.xml.rels><?xml version="1.0" encoding="UTF-8" standalone="yes"?>
<Relationships xmlns="http://schemas.openxmlformats.org/package/2006/relationships"><Relationship Id="rId8" Type="http://schemas.openxmlformats.org/officeDocument/2006/relationships/hyperlink" Target="https://zelfboekhouden.org/basiskennis-boekhouden/" TargetMode="External"/><Relationship Id="rId13" Type="http://schemas.openxmlformats.org/officeDocument/2006/relationships/hyperlink" Target="#Instellingen!A1"/><Relationship Id="rId3" Type="http://schemas.openxmlformats.org/officeDocument/2006/relationships/hyperlink" Target="#'BTW aangifte'!A1"/><Relationship Id="rId7" Type="http://schemas.openxmlformats.org/officeDocument/2006/relationships/hyperlink" Target="https://zelfboekhouden.org/belastingen-zzp/" TargetMode="External"/><Relationship Id="rId12" Type="http://schemas.openxmlformats.org/officeDocument/2006/relationships/hyperlink" Target="#'Zelf betaalde kosten'!A1"/><Relationship Id="rId2" Type="http://schemas.openxmlformats.org/officeDocument/2006/relationships/hyperlink" Target="https://zelfboekhouden.org/22missers-excel-boekhouding/" TargetMode="External"/><Relationship Id="rId1" Type="http://schemas.openxmlformats.org/officeDocument/2006/relationships/hyperlink" Target="https://zelfboekhouden.org/basiskennis-boekhouden-grootboekrekeningen/" TargetMode="External"/><Relationship Id="rId6" Type="http://schemas.openxmlformats.org/officeDocument/2006/relationships/hyperlink" Target="https://zelfboekhouden.org/boekhouden-financiele-cijfers/" TargetMode="External"/><Relationship Id="rId11" Type="http://schemas.openxmlformats.org/officeDocument/2006/relationships/hyperlink" Target="#Kasboek!A1"/><Relationship Id="rId5" Type="http://schemas.openxmlformats.org/officeDocument/2006/relationships/hyperlink" Target="#Winstoverzicht!A1"/><Relationship Id="rId15" Type="http://schemas.openxmlformats.org/officeDocument/2006/relationships/hyperlink" Target="https://zelfboekhouden.org/inkomstenbelasting-rekentool/" TargetMode="External"/><Relationship Id="rId10" Type="http://schemas.openxmlformats.org/officeDocument/2006/relationships/hyperlink" Target="#Bankoverzicht!A1"/><Relationship Id="rId4" Type="http://schemas.openxmlformats.org/officeDocument/2006/relationships/hyperlink" Target="https://zelfboekhouden.org/waarom-btw-aangifte-zelf-boekhouden/" TargetMode="External"/><Relationship Id="rId9" Type="http://schemas.openxmlformats.org/officeDocument/2006/relationships/hyperlink" Target="https://zelfboekhouden.org/kennisbank-boekhouden/begrippenlijst/" TargetMode="External"/><Relationship Id="rId14" Type="http://schemas.openxmlformats.org/officeDocument/2006/relationships/hyperlink" Target="https://zelfboekhouden.org/excel-template-download/" TargetMode="Externa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BC67F8A-E025-4312-99D2-11F742D49228}" type="doc">
      <dgm:prSet loTypeId="urn:microsoft.com/office/officeart/2005/8/layout/lProcess3" loCatId="process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nl-NL"/>
        </a:p>
      </dgm:t>
    </dgm:pt>
    <dgm:pt modelId="{8F469742-8AC2-4CAA-8F14-632FD05E076F}">
      <dgm:prSet phldrT="[Tekst]"/>
      <dgm:spPr>
        <a:solidFill>
          <a:srgbClr val="001E64"/>
        </a:solidFill>
      </dgm:spPr>
      <dgm:t>
        <a:bodyPr/>
        <a:lstStyle/>
        <a:p>
          <a:r>
            <a:rPr lang="nl-NL"/>
            <a:t>Instructies</a:t>
          </a:r>
        </a:p>
      </dgm:t>
    </dgm:pt>
    <dgm:pt modelId="{F59CA93D-DC8E-4C4D-A4E5-3FF0569ED6BB}" type="parTrans" cxnId="{76AA94EA-D938-4B15-8945-14E6D2BBAAA7}">
      <dgm:prSet/>
      <dgm:spPr/>
      <dgm:t>
        <a:bodyPr/>
        <a:lstStyle/>
        <a:p>
          <a:endParaRPr lang="nl-NL"/>
        </a:p>
      </dgm:t>
    </dgm:pt>
    <dgm:pt modelId="{27FCA07B-A493-4B68-BC82-B235848E2A97}" type="sibTrans" cxnId="{76AA94EA-D938-4B15-8945-14E6D2BBAAA7}">
      <dgm:prSet/>
      <dgm:spPr/>
      <dgm:t>
        <a:bodyPr/>
        <a:lstStyle/>
        <a:p>
          <a:endParaRPr lang="nl-NL"/>
        </a:p>
      </dgm:t>
    </dgm:pt>
    <dgm:pt modelId="{5CA3196D-28F5-4C13-BE01-3B4EA449C19A}">
      <dgm:prSet phldrT="[Tekst]" custT="1"/>
      <dgm:spPr>
        <a:solidFill>
          <a:srgbClr val="D1F6FF">
            <a:alpha val="90000"/>
          </a:srgbClr>
        </a:solidFill>
      </dgm:spPr>
      <dgm:t>
        <a:bodyPr anchor="ctr"/>
        <a:lstStyle/>
        <a:p>
          <a:pPr algn="ctr"/>
          <a:r>
            <a:rPr lang="nl-NL" sz="1100"/>
            <a:t>Uitleg grootboek rekening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CA9AE8A3-8D81-4BD5-8B35-75B2AB15104F}" type="parTrans" cxnId="{C6AD1FB9-4CB7-4AE8-89FD-E3C7216CA785}">
      <dgm:prSet/>
      <dgm:spPr/>
      <dgm:t>
        <a:bodyPr/>
        <a:lstStyle/>
        <a:p>
          <a:endParaRPr lang="nl-NL"/>
        </a:p>
      </dgm:t>
    </dgm:pt>
    <dgm:pt modelId="{6FE26224-C980-4BA7-A4CE-2452588B7877}" type="sibTrans" cxnId="{C6AD1FB9-4CB7-4AE8-89FD-E3C7216CA785}">
      <dgm:prSet/>
      <dgm:spPr/>
      <dgm:t>
        <a:bodyPr/>
        <a:lstStyle/>
        <a:p>
          <a:endParaRPr lang="nl-NL"/>
        </a:p>
      </dgm:t>
    </dgm:pt>
    <dgm:pt modelId="{70F7C4B4-8678-42DC-9B21-F6EA59525F05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22 missers in boekhouding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0E8D419-B254-4174-864F-60046579AB13}" type="parTrans" cxnId="{A2014BA2-CE3A-4794-BD34-0A0067713D08}">
      <dgm:prSet/>
      <dgm:spPr/>
      <dgm:t>
        <a:bodyPr/>
        <a:lstStyle/>
        <a:p>
          <a:endParaRPr lang="nl-NL"/>
        </a:p>
      </dgm:t>
    </dgm:pt>
    <dgm:pt modelId="{164A71D6-1EBC-4F74-8D7A-F2DDCA50F546}" type="sibTrans" cxnId="{A2014BA2-CE3A-4794-BD34-0A0067713D08}">
      <dgm:prSet/>
      <dgm:spPr/>
      <dgm:t>
        <a:bodyPr/>
        <a:lstStyle/>
        <a:p>
          <a:endParaRPr lang="nl-NL"/>
        </a:p>
      </dgm:t>
    </dgm:pt>
    <dgm:pt modelId="{B3B8233A-BCD0-4BF7-BCB0-0AA19278EC65}">
      <dgm:prSet phldrT="[Tekst]"/>
      <dgm:spPr>
        <a:solidFill>
          <a:srgbClr val="00AAD2"/>
        </a:solidFill>
      </dgm:spPr>
      <dgm:t>
        <a:bodyPr/>
        <a:lstStyle/>
        <a:p>
          <a:r>
            <a:rPr lang="nl-NL"/>
            <a:t>BTW afdracht	</a:t>
          </a:r>
        </a:p>
      </dgm:t>
    </dgm:pt>
    <dgm:pt modelId="{DEEE5109-B00A-4541-A279-0C54E931FBB3}" type="parTrans" cxnId="{F9262D45-C7F1-47E0-978B-E3AE81C924D1}">
      <dgm:prSet/>
      <dgm:spPr/>
      <dgm:t>
        <a:bodyPr/>
        <a:lstStyle/>
        <a:p>
          <a:endParaRPr lang="nl-NL"/>
        </a:p>
      </dgm:t>
    </dgm:pt>
    <dgm:pt modelId="{52ED9FEA-E0E2-4341-BEE4-6E65CD3F8DB5}" type="sibTrans" cxnId="{F9262D45-C7F1-47E0-978B-E3AE81C924D1}">
      <dgm:prSet/>
      <dgm:spPr/>
      <dgm:t>
        <a:bodyPr/>
        <a:lstStyle/>
        <a:p>
          <a:endParaRPr lang="nl-NL"/>
        </a:p>
      </dgm:t>
    </dgm:pt>
    <dgm:pt modelId="{930DAE3D-E316-463E-BCEC-3CF02D86822E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BTW aangifte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7511D214-4C59-4605-B068-966E3CD7156B}" type="parTrans" cxnId="{D06AA062-B87A-4FEC-82D5-40544C1B1CDF}">
      <dgm:prSet/>
      <dgm:spPr/>
      <dgm:t>
        <a:bodyPr/>
        <a:lstStyle/>
        <a:p>
          <a:endParaRPr lang="nl-NL"/>
        </a:p>
      </dgm:t>
    </dgm:pt>
    <dgm:pt modelId="{2D450A56-0202-45CF-AEDB-CE0F5090BAE1}" type="sibTrans" cxnId="{D06AA062-B87A-4FEC-82D5-40544C1B1CDF}">
      <dgm:prSet/>
      <dgm:spPr/>
      <dgm:t>
        <a:bodyPr/>
        <a:lstStyle/>
        <a:p>
          <a:endParaRPr lang="nl-NL"/>
        </a:p>
      </dgm:t>
    </dgm:pt>
    <dgm:pt modelId="{800C9B22-EB77-4EAF-8059-878C2CCFF7B5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Uitleg BTW aangifte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731ECAF0-D655-43C2-839A-3D14611DB417}" type="parTrans" cxnId="{2D4FD228-AD6A-4DB7-A370-329A10B9669B}">
      <dgm:prSet/>
      <dgm:spPr/>
      <dgm:t>
        <a:bodyPr/>
        <a:lstStyle/>
        <a:p>
          <a:endParaRPr lang="nl-NL"/>
        </a:p>
      </dgm:t>
    </dgm:pt>
    <dgm:pt modelId="{FFF9AC53-E7CD-49FC-8FB9-D161E989661B}" type="sibTrans" cxnId="{2D4FD228-AD6A-4DB7-A370-329A10B9669B}">
      <dgm:prSet/>
      <dgm:spPr/>
      <dgm:t>
        <a:bodyPr/>
        <a:lstStyle/>
        <a:p>
          <a:endParaRPr lang="nl-NL"/>
        </a:p>
      </dgm:t>
    </dgm:pt>
    <dgm:pt modelId="{943D2D18-94DB-4292-A10D-9F6F9A8877B0}">
      <dgm:prSet phldrT="[Tekst]"/>
      <dgm:spPr>
        <a:solidFill>
          <a:srgbClr val="00AAD2"/>
        </a:solidFill>
      </dgm:spPr>
      <dgm:t>
        <a:bodyPr/>
        <a:lstStyle/>
        <a:p>
          <a:r>
            <a:rPr lang="nl-NL">
              <a:solidFill>
                <a:schemeClr val="bg1"/>
              </a:solidFill>
            </a:rPr>
            <a:t>Financiën</a:t>
          </a:r>
          <a:endParaRPr lang="nl-NL"/>
        </a:p>
      </dgm:t>
    </dgm:pt>
    <dgm:pt modelId="{AE123CDB-C627-4526-98DA-D7F0E3071966}" type="parTrans" cxnId="{67F99ACF-A612-47AF-B7A9-0E18B5387B9F}">
      <dgm:prSet/>
      <dgm:spPr/>
      <dgm:t>
        <a:bodyPr/>
        <a:lstStyle/>
        <a:p>
          <a:endParaRPr lang="nl-NL"/>
        </a:p>
      </dgm:t>
    </dgm:pt>
    <dgm:pt modelId="{6093665C-7061-45D0-8DEF-88B667DC6BD4}" type="sibTrans" cxnId="{67F99ACF-A612-47AF-B7A9-0E18B5387B9F}">
      <dgm:prSet/>
      <dgm:spPr/>
      <dgm:t>
        <a:bodyPr/>
        <a:lstStyle/>
        <a:p>
          <a:endParaRPr lang="nl-NL"/>
        </a:p>
      </dgm:t>
    </dgm:pt>
    <dgm:pt modelId="{895CF348-B048-4BB0-BF38-9619F76BF37C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Winst overzicht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7209CEBC-6821-4F47-9B7E-0E279B72CBF6}" type="parTrans" cxnId="{0B533A68-FB2C-4C2B-900D-BEF6E5F4C406}">
      <dgm:prSet/>
      <dgm:spPr/>
      <dgm:t>
        <a:bodyPr/>
        <a:lstStyle/>
        <a:p>
          <a:endParaRPr lang="nl-NL"/>
        </a:p>
      </dgm:t>
    </dgm:pt>
    <dgm:pt modelId="{8D5780E0-6608-470A-B48C-E5054E69461E}" type="sibTrans" cxnId="{0B533A68-FB2C-4C2B-900D-BEF6E5F4C406}">
      <dgm:prSet/>
      <dgm:spPr/>
      <dgm:t>
        <a:bodyPr/>
        <a:lstStyle/>
        <a:p>
          <a:endParaRPr lang="nl-NL"/>
        </a:p>
      </dgm:t>
    </dgm:pt>
    <dgm:pt modelId="{986073F9-568A-40EB-878C-F22A3D171EB6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Uitleg over cijfers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83AF6D98-B240-435D-B1EB-55E80B5AC686}" type="parTrans" cxnId="{ACBC05FA-6FD9-4EA2-B06D-2B51AC47BCEF}">
      <dgm:prSet/>
      <dgm:spPr/>
      <dgm:t>
        <a:bodyPr/>
        <a:lstStyle/>
        <a:p>
          <a:endParaRPr lang="nl-NL"/>
        </a:p>
      </dgm:t>
    </dgm:pt>
    <dgm:pt modelId="{2BFF241F-B381-44F4-B6C7-43B9CAA12AA3}" type="sibTrans" cxnId="{ACBC05FA-6FD9-4EA2-B06D-2B51AC47BCEF}">
      <dgm:prSet/>
      <dgm:spPr/>
      <dgm:t>
        <a:bodyPr/>
        <a:lstStyle/>
        <a:p>
          <a:endParaRPr lang="nl-NL"/>
        </a:p>
      </dgm:t>
    </dgm:pt>
    <dgm:pt modelId="{0ADB8F11-A2CF-4FE7-A40F-C2857A4FDD22}">
      <dgm:prSet phldrT="[Tekst]"/>
      <dgm:spPr>
        <a:solidFill>
          <a:srgbClr val="00AAD2"/>
        </a:solidFill>
      </dgm:spPr>
      <dgm:t>
        <a:bodyPr/>
        <a:lstStyle/>
        <a:p>
          <a:r>
            <a:rPr lang="nl-NL"/>
            <a:t>Toolbox</a:t>
          </a:r>
        </a:p>
      </dgm:t>
    </dgm:pt>
    <dgm:pt modelId="{96ADB0E0-AFE6-4631-9D2D-DB65FDDC77F5}" type="parTrans" cxnId="{F80E7BC0-ABB8-40FE-8FA9-4C83AEA4A12D}">
      <dgm:prSet/>
      <dgm:spPr/>
      <dgm:t>
        <a:bodyPr/>
        <a:lstStyle/>
        <a:p>
          <a:endParaRPr lang="nl-NL"/>
        </a:p>
      </dgm:t>
    </dgm:pt>
    <dgm:pt modelId="{E41250D3-7F16-40B6-AAB6-CDAFEF477CB3}" type="sibTrans" cxnId="{F80E7BC0-ABB8-40FE-8FA9-4C83AEA4A12D}">
      <dgm:prSet/>
      <dgm:spPr/>
      <dgm:t>
        <a:bodyPr/>
        <a:lstStyle/>
        <a:p>
          <a:endParaRPr lang="nl-NL"/>
        </a:p>
      </dgm:t>
    </dgm:pt>
    <dgm:pt modelId="{7020E50F-AE8E-43B5-9A51-F9D2A5B5EF64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Rekentools &amp; Trainingen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F32C4F6C-D82A-4C0E-98AA-582FD87245C9}" type="parTrans" cxnId="{8CC8BAD0-4A6E-4B17-8DBC-E8F68F231EDA}">
      <dgm:prSet/>
      <dgm:spPr/>
      <dgm:t>
        <a:bodyPr/>
        <a:lstStyle/>
        <a:p>
          <a:endParaRPr lang="nl-NL"/>
        </a:p>
      </dgm:t>
    </dgm:pt>
    <dgm:pt modelId="{CFEA3802-DD91-4C13-BF94-0AD7E6F7CAEF}" type="sibTrans" cxnId="{8CC8BAD0-4A6E-4B17-8DBC-E8F68F231EDA}">
      <dgm:prSet/>
      <dgm:spPr/>
      <dgm:t>
        <a:bodyPr/>
        <a:lstStyle/>
        <a:p>
          <a:endParaRPr lang="nl-NL"/>
        </a:p>
      </dgm:t>
    </dgm:pt>
    <dgm:pt modelId="{FEDA0F93-E8EA-4B67-A306-9BF39AD2232E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Basiskennis boekhouden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07A76094-0EEA-49F6-8878-EC36A1BF6E6E}" type="parTrans" cxnId="{F4C680C5-A986-4951-82AD-591EC614685A}">
      <dgm:prSet/>
      <dgm:spPr/>
      <dgm:t>
        <a:bodyPr/>
        <a:lstStyle/>
        <a:p>
          <a:endParaRPr lang="nl-NL"/>
        </a:p>
      </dgm:t>
    </dgm:pt>
    <dgm:pt modelId="{6587B991-BEAE-4E7B-9FE6-1573123139CF}" type="sibTrans" cxnId="{F4C680C5-A986-4951-82AD-591EC614685A}">
      <dgm:prSet/>
      <dgm:spPr/>
      <dgm:t>
        <a:bodyPr/>
        <a:lstStyle/>
        <a:p>
          <a:endParaRPr lang="nl-NL"/>
        </a:p>
      </dgm:t>
    </dgm:pt>
    <dgm:pt modelId="{20A101CF-961C-4768-9EF3-496246AD779C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Begrippen wiki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9"/>
          </dgm14:cNvPr>
        </a:ext>
      </dgm:extLst>
    </dgm:pt>
    <dgm:pt modelId="{7879889E-1E62-42E2-938D-FBA77229952C}" type="parTrans" cxnId="{EECF3CC7-D54B-4BEB-9170-84790264A772}">
      <dgm:prSet/>
      <dgm:spPr/>
      <dgm:t>
        <a:bodyPr/>
        <a:lstStyle/>
        <a:p>
          <a:endParaRPr lang="nl-NL"/>
        </a:p>
      </dgm:t>
    </dgm:pt>
    <dgm:pt modelId="{AA5C0B59-6AB4-4D72-B238-2F5A6D538E63}" type="sibTrans" cxnId="{EECF3CC7-D54B-4BEB-9170-84790264A772}">
      <dgm:prSet/>
      <dgm:spPr/>
      <dgm:t>
        <a:bodyPr/>
        <a:lstStyle/>
        <a:p>
          <a:endParaRPr lang="nl-NL"/>
        </a:p>
      </dgm:t>
    </dgm:pt>
    <dgm:pt modelId="{F5737D58-CA7E-455D-BC45-11D97BB3A452}">
      <dgm:prSet phldrT="[Tekst]"/>
      <dgm:spPr>
        <a:solidFill>
          <a:srgbClr val="FA961E">
            <a:alpha val="90000"/>
          </a:srgbClr>
        </a:solidFill>
      </dgm:spPr>
      <dgm:t>
        <a:bodyPr/>
        <a:lstStyle/>
        <a:p>
          <a:r>
            <a:rPr lang="nl-NL"/>
            <a:t>Starten:</a:t>
          </a:r>
        </a:p>
      </dgm:t>
    </dgm:pt>
    <dgm:pt modelId="{138C123F-E05D-44F3-BEC4-8B7B5200A2E3}" type="parTrans" cxnId="{4A07C65E-CE1D-4641-997A-8A9DD4734628}">
      <dgm:prSet/>
      <dgm:spPr/>
      <dgm:t>
        <a:bodyPr/>
        <a:lstStyle/>
        <a:p>
          <a:endParaRPr lang="nl-NL"/>
        </a:p>
      </dgm:t>
    </dgm:pt>
    <dgm:pt modelId="{4ABC82F6-AD55-40C7-B12E-95FFD2EA0EE5}" type="sibTrans" cxnId="{4A07C65E-CE1D-4641-997A-8A9DD4734628}">
      <dgm:prSet/>
      <dgm:spPr/>
      <dgm:t>
        <a:bodyPr/>
        <a:lstStyle/>
        <a:p>
          <a:endParaRPr lang="nl-NL"/>
        </a:p>
      </dgm:t>
    </dgm:pt>
    <dgm:pt modelId="{ED039554-DBE1-4876-AB3C-8DD64770924E}">
      <dgm:prSet phldrT="[Tekst]"/>
      <dgm:spPr>
        <a:solidFill>
          <a:srgbClr val="FCBB6C">
            <a:alpha val="89804"/>
          </a:srgbClr>
        </a:solidFill>
      </dgm:spPr>
      <dgm:t>
        <a:bodyPr/>
        <a:lstStyle/>
        <a:p>
          <a:r>
            <a:rPr lang="nl-NL" b="1" i="0" u="none"/>
            <a:t>Spring in het diepe, </a:t>
          </a:r>
        </a:p>
        <a:p>
          <a:r>
            <a:rPr lang="nl-NL" b="1" i="0" u="none"/>
            <a:t>ga direct van start, maar ….</a:t>
          </a:r>
          <a:endParaRPr lang="nl-NL"/>
        </a:p>
      </dgm:t>
    </dgm:pt>
    <dgm:pt modelId="{9A905C03-585D-41D4-8AE0-C913D2EC21DE}" type="parTrans" cxnId="{FD5C96C3-BB06-4A12-A9F4-9176B230508A}">
      <dgm:prSet/>
      <dgm:spPr/>
      <dgm:t>
        <a:bodyPr/>
        <a:lstStyle/>
        <a:p>
          <a:endParaRPr lang="nl-NL"/>
        </a:p>
      </dgm:t>
    </dgm:pt>
    <dgm:pt modelId="{779BACAA-7C0E-4C19-A2C5-CA02B151542D}" type="sibTrans" cxnId="{FD5C96C3-BB06-4A12-A9F4-9176B230508A}">
      <dgm:prSet/>
      <dgm:spPr/>
      <dgm:t>
        <a:bodyPr/>
        <a:lstStyle/>
        <a:p>
          <a:endParaRPr lang="nl-NL"/>
        </a:p>
      </dgm:t>
    </dgm:pt>
    <dgm:pt modelId="{F99610FF-3B17-40D8-9578-B6BAD38D52E9}">
      <dgm:prSet phldrT="[Tekst]" custT="1"/>
      <dgm:spPr>
        <a:solidFill>
          <a:srgbClr val="00AAD2">
            <a:alpha val="90000"/>
          </a:srgbClr>
        </a:solidFill>
      </dgm:spPr>
      <dgm:t>
        <a:bodyPr/>
        <a:lstStyle/>
        <a:p>
          <a:pPr algn="ctr"/>
          <a:r>
            <a:rPr lang="nl-NL" sz="1400"/>
            <a:t>Instellingen</a:t>
          </a:r>
        </a:p>
      </dgm:t>
    </dgm:pt>
    <dgm:pt modelId="{55D00AAF-99AB-4CDD-9DE1-65608AB9BD8F}" type="parTrans" cxnId="{0E92AB52-4C81-4D93-8E09-853BE8CDA5C4}">
      <dgm:prSet/>
      <dgm:spPr/>
      <dgm:t>
        <a:bodyPr/>
        <a:lstStyle/>
        <a:p>
          <a:endParaRPr lang="nl-NL"/>
        </a:p>
      </dgm:t>
    </dgm:pt>
    <dgm:pt modelId="{426995FB-31B4-4B3D-9EB7-AA4B66191EBA}" type="sibTrans" cxnId="{0E92AB52-4C81-4D93-8E09-853BE8CDA5C4}">
      <dgm:prSet/>
      <dgm:spPr/>
      <dgm:t>
        <a:bodyPr/>
        <a:lstStyle/>
        <a:p>
          <a:endParaRPr lang="nl-NL"/>
        </a:p>
      </dgm:t>
    </dgm:pt>
    <dgm:pt modelId="{75B379D0-B833-4996-89BE-2A1781986847}">
      <dgm:prSet phldrT="[Tekst]" custT="1"/>
      <dgm:spPr>
        <a:solidFill>
          <a:srgbClr val="00AAD2">
            <a:alpha val="90000"/>
          </a:srgbClr>
        </a:solidFill>
      </dgm:spPr>
      <dgm:t>
        <a:bodyPr/>
        <a:lstStyle/>
        <a:p>
          <a:r>
            <a:rPr lang="nl-NL" sz="1400"/>
            <a:t>Boekingen</a:t>
          </a:r>
        </a:p>
      </dgm:t>
    </dgm:pt>
    <dgm:pt modelId="{3AE766A7-5379-489D-B57A-F28E4D4572C3}" type="parTrans" cxnId="{AE563212-B3AB-4BB6-9D6C-6ED2C8226847}">
      <dgm:prSet/>
      <dgm:spPr/>
      <dgm:t>
        <a:bodyPr/>
        <a:lstStyle/>
        <a:p>
          <a:endParaRPr lang="nl-NL"/>
        </a:p>
      </dgm:t>
    </dgm:pt>
    <dgm:pt modelId="{DA88F661-870C-4E76-8CB3-DF73E19611A8}" type="sibTrans" cxnId="{AE563212-B3AB-4BB6-9D6C-6ED2C8226847}">
      <dgm:prSet/>
      <dgm:spPr/>
      <dgm:t>
        <a:bodyPr/>
        <a:lstStyle/>
        <a:p>
          <a:endParaRPr lang="nl-NL"/>
        </a:p>
      </dgm:t>
    </dgm:pt>
    <dgm:pt modelId="{0E02BE67-6240-453B-9546-94A32234C680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Bank overzicht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0"/>
          </dgm14:cNvPr>
        </a:ext>
      </dgm:extLst>
    </dgm:pt>
    <dgm:pt modelId="{5DE899F9-5B65-44CA-84DA-4698E0A69B82}" type="parTrans" cxnId="{B21F168D-B564-4EEE-9E8C-F34F934339B2}">
      <dgm:prSet/>
      <dgm:spPr/>
      <dgm:t>
        <a:bodyPr/>
        <a:lstStyle/>
        <a:p>
          <a:endParaRPr lang="nl-NL"/>
        </a:p>
      </dgm:t>
    </dgm:pt>
    <dgm:pt modelId="{5D64B1A1-0E3E-4AE1-85BD-01E3EC4FCBB2}" type="sibTrans" cxnId="{B21F168D-B564-4EEE-9E8C-F34F934339B2}">
      <dgm:prSet/>
      <dgm:spPr/>
      <dgm:t>
        <a:bodyPr/>
        <a:lstStyle/>
        <a:p>
          <a:endParaRPr lang="nl-NL"/>
        </a:p>
      </dgm:t>
    </dgm:pt>
    <dgm:pt modelId="{463A7532-C5C4-4E6F-AC4D-560B78C8732F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Kasboek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1"/>
          </dgm14:cNvPr>
        </a:ext>
      </dgm:extLst>
    </dgm:pt>
    <dgm:pt modelId="{BEAEFCAC-7972-483F-BDB2-986E5836ED48}" type="parTrans" cxnId="{5AEA08C6-B5EB-45FF-B776-0C890EC95301}">
      <dgm:prSet/>
      <dgm:spPr/>
      <dgm:t>
        <a:bodyPr/>
        <a:lstStyle/>
        <a:p>
          <a:endParaRPr lang="nl-NL"/>
        </a:p>
      </dgm:t>
    </dgm:pt>
    <dgm:pt modelId="{B0380B50-60D1-479B-B545-BC94F76882FF}" type="sibTrans" cxnId="{5AEA08C6-B5EB-45FF-B776-0C890EC95301}">
      <dgm:prSet/>
      <dgm:spPr/>
      <dgm:t>
        <a:bodyPr/>
        <a:lstStyle/>
        <a:p>
          <a:endParaRPr lang="nl-NL"/>
        </a:p>
      </dgm:t>
    </dgm:pt>
    <dgm:pt modelId="{6A315F03-2AC9-4506-A08D-3DFFC597DB82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Zelf betaalde kosten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2"/>
          </dgm14:cNvPr>
        </a:ext>
      </dgm:extLst>
    </dgm:pt>
    <dgm:pt modelId="{539299BC-0A1A-4961-B6F9-BD0BDE592F8B}" type="parTrans" cxnId="{FDBA2EC9-339F-4E11-8A9E-0560A3C4E8FA}">
      <dgm:prSet/>
      <dgm:spPr/>
      <dgm:t>
        <a:bodyPr/>
        <a:lstStyle/>
        <a:p>
          <a:endParaRPr lang="nl-NL"/>
        </a:p>
      </dgm:t>
    </dgm:pt>
    <dgm:pt modelId="{39A7CEB3-375A-415C-94E0-CDED16450964}" type="sibTrans" cxnId="{FDBA2EC9-339F-4E11-8A9E-0560A3C4E8FA}">
      <dgm:prSet/>
      <dgm:spPr/>
      <dgm:t>
        <a:bodyPr/>
        <a:lstStyle/>
        <a:p>
          <a:endParaRPr lang="nl-NL"/>
        </a:p>
      </dgm:t>
    </dgm:pt>
    <dgm:pt modelId="{4BEB5AFF-5903-4098-AF17-463C0A4B4CED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pPr algn="ctr"/>
          <a:r>
            <a:rPr lang="nl-NL" sz="1100"/>
            <a:t>Maak instellingen 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3"/>
          </dgm14:cNvPr>
        </a:ext>
      </dgm:extLst>
    </dgm:pt>
    <dgm:pt modelId="{B6B14436-6796-4625-9325-86865580DB2B}" type="parTrans" cxnId="{78DAE741-D6B3-4E36-BABE-F735FA4C63DA}">
      <dgm:prSet/>
      <dgm:spPr/>
      <dgm:t>
        <a:bodyPr/>
        <a:lstStyle/>
        <a:p>
          <a:endParaRPr lang="nl-NL"/>
        </a:p>
      </dgm:t>
    </dgm:pt>
    <dgm:pt modelId="{5682A853-B157-4561-B245-21FFC51CA0FA}" type="sibTrans" cxnId="{78DAE741-D6B3-4E36-BABE-F735FA4C63DA}">
      <dgm:prSet/>
      <dgm:spPr/>
      <dgm:t>
        <a:bodyPr/>
        <a:lstStyle/>
        <a:p>
          <a:endParaRPr lang="nl-NL"/>
        </a:p>
      </dgm:t>
    </dgm:pt>
    <dgm:pt modelId="{05276022-D8ED-4112-A1BC-A29DFBE5FB0A}">
      <dgm:prSet phldrT="[Tekst]" custT="1"/>
      <dgm:spPr>
        <a:solidFill>
          <a:srgbClr val="D1F6FF">
            <a:alpha val="90000"/>
          </a:srgbClr>
        </a:solidFill>
      </dgm:spPr>
      <dgm:t>
        <a:bodyPr anchor="ctr"/>
        <a:lstStyle/>
        <a:p>
          <a:pPr algn="ctr"/>
          <a:r>
            <a:rPr lang="nl-NL" sz="1100"/>
            <a:t>Uitleg template (video)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4"/>
          </dgm14:cNvPr>
        </a:ext>
      </dgm:extLst>
    </dgm:pt>
    <dgm:pt modelId="{72B56087-0620-40A1-8D02-9C75B0EDA650}" type="parTrans" cxnId="{F9751B9A-1ADB-4ACE-ADCB-D8ACA2B5E443}">
      <dgm:prSet/>
      <dgm:spPr/>
      <dgm:t>
        <a:bodyPr/>
        <a:lstStyle/>
        <a:p>
          <a:endParaRPr lang="nl-NL"/>
        </a:p>
      </dgm:t>
    </dgm:pt>
    <dgm:pt modelId="{15B15EA9-5CAB-4B47-9E3F-988353AA0618}" type="sibTrans" cxnId="{F9751B9A-1ADB-4ACE-ADCB-D8ACA2B5E443}">
      <dgm:prSet/>
      <dgm:spPr/>
      <dgm:t>
        <a:bodyPr/>
        <a:lstStyle/>
        <a:p>
          <a:endParaRPr lang="nl-NL"/>
        </a:p>
      </dgm:t>
    </dgm:pt>
    <dgm:pt modelId="{8D164BAC-49D8-48D6-8FAF-6BC4F1BEEEC8}">
      <dgm:prSet phldrT="[Tekst]" custT="1"/>
      <dgm:spPr>
        <a:solidFill>
          <a:srgbClr val="D1F6FF">
            <a:alpha val="90000"/>
          </a:srgbClr>
        </a:solidFill>
      </dgm:spPr>
      <dgm:t>
        <a:bodyPr/>
        <a:lstStyle/>
        <a:p>
          <a:r>
            <a:rPr lang="nl-NL" sz="1100"/>
            <a:t>Inkomsten-belasting berekenen 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5"/>
          </dgm14:cNvPr>
        </a:ext>
      </dgm:extLst>
    </dgm:pt>
    <dgm:pt modelId="{BC0AB4C7-A359-4BAB-8893-59104E20185C}" type="parTrans" cxnId="{2BAA0BE4-FA92-4339-9837-497AE65CFCCF}">
      <dgm:prSet/>
      <dgm:spPr/>
      <dgm:t>
        <a:bodyPr/>
        <a:lstStyle/>
        <a:p>
          <a:endParaRPr lang="nl-NL"/>
        </a:p>
      </dgm:t>
    </dgm:pt>
    <dgm:pt modelId="{E25C31A7-877F-459B-94A2-B811523DE0A7}" type="sibTrans" cxnId="{2BAA0BE4-FA92-4339-9837-497AE65CFCCF}">
      <dgm:prSet/>
      <dgm:spPr/>
      <dgm:t>
        <a:bodyPr/>
        <a:lstStyle/>
        <a:p>
          <a:endParaRPr lang="nl-NL"/>
        </a:p>
      </dgm:t>
    </dgm:pt>
    <dgm:pt modelId="{D777CBB4-5DED-44CB-953C-785CB03523CE}" type="pres">
      <dgm:prSet presAssocID="{6BC67F8A-E025-4312-99D2-11F742D49228}" presName="Name0" presStyleCnt="0">
        <dgm:presLayoutVars>
          <dgm:chPref val="3"/>
          <dgm:dir/>
          <dgm:animLvl val="lvl"/>
          <dgm:resizeHandles/>
        </dgm:presLayoutVars>
      </dgm:prSet>
      <dgm:spPr/>
    </dgm:pt>
    <dgm:pt modelId="{9255CEA1-5F57-45AE-9557-7967643C5C36}" type="pres">
      <dgm:prSet presAssocID="{8F469742-8AC2-4CAA-8F14-632FD05E076F}" presName="horFlow" presStyleCnt="0"/>
      <dgm:spPr/>
    </dgm:pt>
    <dgm:pt modelId="{794751E0-5878-4615-8766-305D76A24B84}" type="pres">
      <dgm:prSet presAssocID="{8F469742-8AC2-4CAA-8F14-632FD05E076F}" presName="bigChev" presStyleLbl="node1" presStyleIdx="0" presStyleCnt="8"/>
      <dgm:spPr/>
    </dgm:pt>
    <dgm:pt modelId="{7ED155F3-9F1A-4DA5-BFF1-A39374CB7642}" type="pres">
      <dgm:prSet presAssocID="{72B56087-0620-40A1-8D02-9C75B0EDA650}" presName="parTrans" presStyleCnt="0"/>
      <dgm:spPr/>
    </dgm:pt>
    <dgm:pt modelId="{74D831E3-D8CC-4CCC-8F5C-B68257850547}" type="pres">
      <dgm:prSet presAssocID="{05276022-D8ED-4112-A1BC-A29DFBE5FB0A}" presName="node" presStyleLbl="alignAccFollowNode1" presStyleIdx="0" presStyleCnt="15">
        <dgm:presLayoutVars>
          <dgm:bulletEnabled val="1"/>
        </dgm:presLayoutVars>
      </dgm:prSet>
      <dgm:spPr/>
    </dgm:pt>
    <dgm:pt modelId="{EE49A9A2-641D-45D5-A1B7-E7B613EA0913}" type="pres">
      <dgm:prSet presAssocID="{15B15EA9-5CAB-4B47-9E3F-988353AA0618}" presName="sibTrans" presStyleCnt="0"/>
      <dgm:spPr/>
    </dgm:pt>
    <dgm:pt modelId="{CD883A7B-A01B-4883-86C8-1797581382AC}" type="pres">
      <dgm:prSet presAssocID="{5CA3196D-28F5-4C13-BE01-3B4EA449C19A}" presName="node" presStyleLbl="alignAccFollowNode1" presStyleIdx="1" presStyleCnt="15">
        <dgm:presLayoutVars>
          <dgm:bulletEnabled val="1"/>
        </dgm:presLayoutVars>
      </dgm:prSet>
      <dgm:spPr/>
    </dgm:pt>
    <dgm:pt modelId="{5407BCE2-68DA-4DF4-B2AE-1B76BE7375FB}" type="pres">
      <dgm:prSet presAssocID="{6FE26224-C980-4BA7-A4CE-2452588B7877}" presName="sibTrans" presStyleCnt="0"/>
      <dgm:spPr/>
    </dgm:pt>
    <dgm:pt modelId="{A4B8CE16-A65B-4795-992F-39358EED454D}" type="pres">
      <dgm:prSet presAssocID="{70F7C4B4-8678-42DC-9B21-F6EA59525F05}" presName="node" presStyleLbl="alignAccFollowNode1" presStyleIdx="2" presStyleCnt="15" custScaleX="109743">
        <dgm:presLayoutVars>
          <dgm:bulletEnabled val="1"/>
        </dgm:presLayoutVars>
      </dgm:prSet>
      <dgm:spPr/>
    </dgm:pt>
    <dgm:pt modelId="{EF41DA6F-38AD-49A2-8A25-0CA9EDE75AD0}" type="pres">
      <dgm:prSet presAssocID="{8F469742-8AC2-4CAA-8F14-632FD05E076F}" presName="vSp" presStyleCnt="0"/>
      <dgm:spPr/>
    </dgm:pt>
    <dgm:pt modelId="{79B73F5D-495C-4566-A5AB-C92B1A389724}" type="pres">
      <dgm:prSet presAssocID="{F99610FF-3B17-40D8-9578-B6BAD38D52E9}" presName="horFlow" presStyleCnt="0"/>
      <dgm:spPr/>
    </dgm:pt>
    <dgm:pt modelId="{4951F741-18F5-4122-AEDC-D79CAA6F9081}" type="pres">
      <dgm:prSet presAssocID="{F99610FF-3B17-40D8-9578-B6BAD38D52E9}" presName="bigChev" presStyleLbl="node1" presStyleIdx="1" presStyleCnt="8" custScaleX="102541" custLinFactNeighborX="-1271" custLinFactNeighborY="0"/>
      <dgm:spPr/>
    </dgm:pt>
    <dgm:pt modelId="{CA59DC7A-3ECD-4BFD-8413-3AD0BA8A8724}" type="pres">
      <dgm:prSet presAssocID="{B6B14436-6796-4625-9325-86865580DB2B}" presName="parTrans" presStyleCnt="0"/>
      <dgm:spPr/>
    </dgm:pt>
    <dgm:pt modelId="{E32BFBF1-C6C0-49D1-A36E-154AF8EF06E9}" type="pres">
      <dgm:prSet presAssocID="{4BEB5AFF-5903-4098-AF17-463C0A4B4CED}" presName="node" presStyleLbl="alignAccFollowNode1" presStyleIdx="3" presStyleCnt="15" custScaleX="99872">
        <dgm:presLayoutVars>
          <dgm:bulletEnabled val="1"/>
        </dgm:presLayoutVars>
      </dgm:prSet>
      <dgm:spPr/>
    </dgm:pt>
    <dgm:pt modelId="{9753CEF9-5E22-460A-AC92-6B9DD45D2B6B}" type="pres">
      <dgm:prSet presAssocID="{F99610FF-3B17-40D8-9578-B6BAD38D52E9}" presName="vSp" presStyleCnt="0"/>
      <dgm:spPr/>
    </dgm:pt>
    <dgm:pt modelId="{42E990B0-50F2-42D1-ACEF-0B56F1A537C9}" type="pres">
      <dgm:prSet presAssocID="{75B379D0-B833-4996-89BE-2A1781986847}" presName="horFlow" presStyleCnt="0"/>
      <dgm:spPr/>
    </dgm:pt>
    <dgm:pt modelId="{D92B867E-F90E-4B28-8850-E484F58BFA40}" type="pres">
      <dgm:prSet presAssocID="{75B379D0-B833-4996-89BE-2A1781986847}" presName="bigChev" presStyleLbl="node1" presStyleIdx="2" presStyleCnt="8"/>
      <dgm:spPr/>
    </dgm:pt>
    <dgm:pt modelId="{5EA86B2A-96D9-49C3-80A2-556C417EC3E6}" type="pres">
      <dgm:prSet presAssocID="{5DE899F9-5B65-44CA-84DA-4698E0A69B82}" presName="parTrans" presStyleCnt="0"/>
      <dgm:spPr/>
    </dgm:pt>
    <dgm:pt modelId="{D402B25B-2520-4B3A-935F-6EEB38540067}" type="pres">
      <dgm:prSet presAssocID="{0E02BE67-6240-453B-9546-94A32234C680}" presName="node" presStyleLbl="alignAccFollowNode1" presStyleIdx="4" presStyleCnt="15">
        <dgm:presLayoutVars>
          <dgm:bulletEnabled val="1"/>
        </dgm:presLayoutVars>
      </dgm:prSet>
      <dgm:spPr/>
    </dgm:pt>
    <dgm:pt modelId="{B78E58E1-48BB-4E77-A1D8-8589A7045A17}" type="pres">
      <dgm:prSet presAssocID="{5D64B1A1-0E3E-4AE1-85BD-01E3EC4FCBB2}" presName="sibTrans" presStyleCnt="0"/>
      <dgm:spPr/>
    </dgm:pt>
    <dgm:pt modelId="{E7683189-4DE5-42B1-A20D-29715FC5A070}" type="pres">
      <dgm:prSet presAssocID="{463A7532-C5C4-4E6F-AC4D-560B78C8732F}" presName="node" presStyleLbl="alignAccFollowNode1" presStyleIdx="5" presStyleCnt="15">
        <dgm:presLayoutVars>
          <dgm:bulletEnabled val="1"/>
        </dgm:presLayoutVars>
      </dgm:prSet>
      <dgm:spPr/>
    </dgm:pt>
    <dgm:pt modelId="{BDE94A9C-73E5-424E-AA6E-39E4A441406F}" type="pres">
      <dgm:prSet presAssocID="{B0380B50-60D1-479B-B545-BC94F76882FF}" presName="sibTrans" presStyleCnt="0"/>
      <dgm:spPr/>
    </dgm:pt>
    <dgm:pt modelId="{FD37D60C-428E-4038-875F-6741341CED86}" type="pres">
      <dgm:prSet presAssocID="{6A315F03-2AC9-4506-A08D-3DFFC597DB82}" presName="node" presStyleLbl="alignAccFollowNode1" presStyleIdx="6" presStyleCnt="15">
        <dgm:presLayoutVars>
          <dgm:bulletEnabled val="1"/>
        </dgm:presLayoutVars>
      </dgm:prSet>
      <dgm:spPr/>
    </dgm:pt>
    <dgm:pt modelId="{1ED216B0-47EB-4076-9A84-257F488EB7F8}" type="pres">
      <dgm:prSet presAssocID="{75B379D0-B833-4996-89BE-2A1781986847}" presName="vSp" presStyleCnt="0"/>
      <dgm:spPr/>
    </dgm:pt>
    <dgm:pt modelId="{75BD1968-BDA0-499D-B4B9-12B184303933}" type="pres">
      <dgm:prSet presAssocID="{B3B8233A-BCD0-4BF7-BCB0-0AA19278EC65}" presName="horFlow" presStyleCnt="0"/>
      <dgm:spPr/>
    </dgm:pt>
    <dgm:pt modelId="{4C64B7DC-B417-49B0-AF4B-1ADA8E11AC96}" type="pres">
      <dgm:prSet presAssocID="{B3B8233A-BCD0-4BF7-BCB0-0AA19278EC65}" presName="bigChev" presStyleLbl="node1" presStyleIdx="3" presStyleCnt="8"/>
      <dgm:spPr/>
    </dgm:pt>
    <dgm:pt modelId="{10D08AE4-5EFF-4D6E-BA52-8FF186686A56}" type="pres">
      <dgm:prSet presAssocID="{7511D214-4C59-4605-B068-966E3CD7156B}" presName="parTrans" presStyleCnt="0"/>
      <dgm:spPr/>
    </dgm:pt>
    <dgm:pt modelId="{65B8FD57-21F3-4B48-BA4F-4223DEB5104E}" type="pres">
      <dgm:prSet presAssocID="{930DAE3D-E316-463E-BCEC-3CF02D86822E}" presName="node" presStyleLbl="alignAccFollowNode1" presStyleIdx="7" presStyleCnt="15">
        <dgm:presLayoutVars>
          <dgm:bulletEnabled val="1"/>
        </dgm:presLayoutVars>
      </dgm:prSet>
      <dgm:spPr/>
    </dgm:pt>
    <dgm:pt modelId="{001F0D4F-E3ED-423C-B523-E3CD4F78152A}" type="pres">
      <dgm:prSet presAssocID="{2D450A56-0202-45CF-AEDB-CE0F5090BAE1}" presName="sibTrans" presStyleCnt="0"/>
      <dgm:spPr/>
    </dgm:pt>
    <dgm:pt modelId="{8A670927-6CC1-4799-A991-A978DBFDBBD5}" type="pres">
      <dgm:prSet presAssocID="{800C9B22-EB77-4EAF-8059-878C2CCFF7B5}" presName="node" presStyleLbl="alignAccFollowNode1" presStyleIdx="8" presStyleCnt="15">
        <dgm:presLayoutVars>
          <dgm:bulletEnabled val="1"/>
        </dgm:presLayoutVars>
      </dgm:prSet>
      <dgm:spPr/>
    </dgm:pt>
    <dgm:pt modelId="{6A5B7245-070A-4C1E-9C37-8E5FB2C8780B}" type="pres">
      <dgm:prSet presAssocID="{FFF9AC53-E7CD-49FC-8FB9-D161E989661B}" presName="sibTrans" presStyleCnt="0"/>
      <dgm:spPr/>
    </dgm:pt>
    <dgm:pt modelId="{D152DC60-E08D-428B-917E-6F717E0094B0}" type="pres">
      <dgm:prSet presAssocID="{20A101CF-961C-4768-9EF3-496246AD779C}" presName="node" presStyleLbl="alignAccFollowNode1" presStyleIdx="9" presStyleCnt="15">
        <dgm:presLayoutVars>
          <dgm:bulletEnabled val="1"/>
        </dgm:presLayoutVars>
      </dgm:prSet>
      <dgm:spPr/>
    </dgm:pt>
    <dgm:pt modelId="{C46C40C7-8E2B-4C90-B7B1-9E486BBF3FE1}" type="pres">
      <dgm:prSet presAssocID="{B3B8233A-BCD0-4BF7-BCB0-0AA19278EC65}" presName="vSp" presStyleCnt="0"/>
      <dgm:spPr/>
    </dgm:pt>
    <dgm:pt modelId="{38B21D62-9740-44DA-BF82-9D01A476A82C}" type="pres">
      <dgm:prSet presAssocID="{943D2D18-94DB-4292-A10D-9F6F9A8877B0}" presName="horFlow" presStyleCnt="0"/>
      <dgm:spPr/>
    </dgm:pt>
    <dgm:pt modelId="{507DF1BC-9C55-46C2-8BAD-35B46C3FDF10}" type="pres">
      <dgm:prSet presAssocID="{943D2D18-94DB-4292-A10D-9F6F9A8877B0}" presName="bigChev" presStyleLbl="node1" presStyleIdx="4" presStyleCnt="8"/>
      <dgm:spPr/>
    </dgm:pt>
    <dgm:pt modelId="{1B737CE2-A31F-44D0-B18F-54F2ADB5D229}" type="pres">
      <dgm:prSet presAssocID="{7209CEBC-6821-4F47-9B7E-0E279B72CBF6}" presName="parTrans" presStyleCnt="0"/>
      <dgm:spPr/>
    </dgm:pt>
    <dgm:pt modelId="{1973CDD3-6019-486C-9532-E9AF3002122C}" type="pres">
      <dgm:prSet presAssocID="{895CF348-B048-4BB0-BF38-9619F76BF37C}" presName="node" presStyleLbl="alignAccFollowNode1" presStyleIdx="10" presStyleCnt="15">
        <dgm:presLayoutVars>
          <dgm:bulletEnabled val="1"/>
        </dgm:presLayoutVars>
      </dgm:prSet>
      <dgm:spPr/>
    </dgm:pt>
    <dgm:pt modelId="{C39DCD81-DEB7-43A8-B811-C3DF4226564E}" type="pres">
      <dgm:prSet presAssocID="{8D5780E0-6608-470A-B48C-E5054E69461E}" presName="sibTrans" presStyleCnt="0"/>
      <dgm:spPr/>
    </dgm:pt>
    <dgm:pt modelId="{C4520F92-A682-4F6C-A681-ABA016C113A4}" type="pres">
      <dgm:prSet presAssocID="{986073F9-568A-40EB-878C-F22A3D171EB6}" presName="node" presStyleLbl="alignAccFollowNode1" presStyleIdx="11" presStyleCnt="15">
        <dgm:presLayoutVars>
          <dgm:bulletEnabled val="1"/>
        </dgm:presLayoutVars>
      </dgm:prSet>
      <dgm:spPr/>
    </dgm:pt>
    <dgm:pt modelId="{B08081B5-C4A4-472C-9024-66FC6A120347}" type="pres">
      <dgm:prSet presAssocID="{943D2D18-94DB-4292-A10D-9F6F9A8877B0}" presName="vSp" presStyleCnt="0"/>
      <dgm:spPr/>
    </dgm:pt>
    <dgm:pt modelId="{301E5239-F4E4-434B-BB6B-13C60E6C0803}" type="pres">
      <dgm:prSet presAssocID="{0ADB8F11-A2CF-4FE7-A40F-C2857A4FDD22}" presName="horFlow" presStyleCnt="0"/>
      <dgm:spPr/>
    </dgm:pt>
    <dgm:pt modelId="{1A1F45B8-AF31-48E1-A5E0-073C4EEC1B1C}" type="pres">
      <dgm:prSet presAssocID="{0ADB8F11-A2CF-4FE7-A40F-C2857A4FDD22}" presName="bigChev" presStyleLbl="node1" presStyleIdx="5" presStyleCnt="8"/>
      <dgm:spPr/>
    </dgm:pt>
    <dgm:pt modelId="{BA6C54AE-7841-46E7-87ED-713A4A5CD22D}" type="pres">
      <dgm:prSet presAssocID="{F32C4F6C-D82A-4C0E-98AA-582FD87245C9}" presName="parTrans" presStyleCnt="0"/>
      <dgm:spPr/>
    </dgm:pt>
    <dgm:pt modelId="{4BBE5B7D-AC83-460B-A875-2CFA56E3FD32}" type="pres">
      <dgm:prSet presAssocID="{7020E50F-AE8E-43B5-9A51-F9D2A5B5EF64}" presName="node" presStyleLbl="alignAccFollowNode1" presStyleIdx="12" presStyleCnt="15">
        <dgm:presLayoutVars>
          <dgm:bulletEnabled val="1"/>
        </dgm:presLayoutVars>
      </dgm:prSet>
      <dgm:spPr/>
    </dgm:pt>
    <dgm:pt modelId="{33F2617C-0927-47CC-B8B3-D48D79628716}" type="pres">
      <dgm:prSet presAssocID="{CFEA3802-DD91-4C13-BF94-0AD7E6F7CAEF}" presName="sibTrans" presStyleCnt="0"/>
      <dgm:spPr/>
    </dgm:pt>
    <dgm:pt modelId="{EF7F9851-6D2B-4455-B2B1-2D61307600DA}" type="pres">
      <dgm:prSet presAssocID="{8D164BAC-49D8-48D6-8FAF-6BC4F1BEEEC8}" presName="node" presStyleLbl="alignAccFollowNode1" presStyleIdx="13" presStyleCnt="15">
        <dgm:presLayoutVars>
          <dgm:bulletEnabled val="1"/>
        </dgm:presLayoutVars>
      </dgm:prSet>
      <dgm:spPr/>
    </dgm:pt>
    <dgm:pt modelId="{01491160-FCA2-4A78-B16F-5F023FB1F45A}" type="pres">
      <dgm:prSet presAssocID="{E25C31A7-877F-459B-94A2-B811523DE0A7}" presName="sibTrans" presStyleCnt="0"/>
      <dgm:spPr/>
    </dgm:pt>
    <dgm:pt modelId="{E64E5DCF-F2CE-4C2A-B990-0251F38CB29B}" type="pres">
      <dgm:prSet presAssocID="{FEDA0F93-E8EA-4B67-A306-9BF39AD2232E}" presName="node" presStyleLbl="alignAccFollowNode1" presStyleIdx="14" presStyleCnt="15" custScaleX="104046">
        <dgm:presLayoutVars>
          <dgm:bulletEnabled val="1"/>
        </dgm:presLayoutVars>
      </dgm:prSet>
      <dgm:spPr/>
    </dgm:pt>
    <dgm:pt modelId="{DD624A93-6E0F-4EAB-A698-29829945FA76}" type="pres">
      <dgm:prSet presAssocID="{0ADB8F11-A2CF-4FE7-A40F-C2857A4FDD22}" presName="vSp" presStyleCnt="0"/>
      <dgm:spPr/>
    </dgm:pt>
    <dgm:pt modelId="{561F8A6D-4514-4AB2-B377-5E8861F99849}" type="pres">
      <dgm:prSet presAssocID="{F5737D58-CA7E-455D-BC45-11D97BB3A452}" presName="horFlow" presStyleCnt="0"/>
      <dgm:spPr/>
    </dgm:pt>
    <dgm:pt modelId="{8F5FEA34-4CA8-42BA-B45D-FAF22F0235B0}" type="pres">
      <dgm:prSet presAssocID="{F5737D58-CA7E-455D-BC45-11D97BB3A452}" presName="bigChev" presStyleLbl="node1" presStyleIdx="6" presStyleCnt="8"/>
      <dgm:spPr/>
    </dgm:pt>
    <dgm:pt modelId="{067AF90F-786C-4D73-947C-2CF22B0BD4A3}" type="pres">
      <dgm:prSet presAssocID="{F5737D58-CA7E-455D-BC45-11D97BB3A452}" presName="vSp" presStyleCnt="0"/>
      <dgm:spPr/>
    </dgm:pt>
    <dgm:pt modelId="{8858608D-E885-4139-8EC6-9120CC226B7E}" type="pres">
      <dgm:prSet presAssocID="{ED039554-DBE1-4876-AB3C-8DD64770924E}" presName="horFlow" presStyleCnt="0"/>
      <dgm:spPr/>
    </dgm:pt>
    <dgm:pt modelId="{9D03166A-D7A9-4F64-A2EB-FBDF7354A2AB}" type="pres">
      <dgm:prSet presAssocID="{ED039554-DBE1-4876-AB3C-8DD64770924E}" presName="bigChev" presStyleLbl="node1" presStyleIdx="7" presStyleCnt="8" custScaleX="222924" custScaleY="86342" custLinFactY="-6888" custLinFactNeighborX="87298" custLinFactNeighborY="-100000"/>
      <dgm:spPr/>
    </dgm:pt>
  </dgm:ptLst>
  <dgm:cxnLst>
    <dgm:cxn modelId="{5D61F80D-3174-455D-AB2F-050AB36B6669}" type="presOf" srcId="{FEDA0F93-E8EA-4B67-A306-9BF39AD2232E}" destId="{E64E5DCF-F2CE-4C2A-B990-0251F38CB29B}" srcOrd="0" destOrd="0" presId="urn:microsoft.com/office/officeart/2005/8/layout/lProcess3"/>
    <dgm:cxn modelId="{AE563212-B3AB-4BB6-9D6C-6ED2C8226847}" srcId="{6BC67F8A-E025-4312-99D2-11F742D49228}" destId="{75B379D0-B833-4996-89BE-2A1781986847}" srcOrd="2" destOrd="0" parTransId="{3AE766A7-5379-489D-B57A-F28E4D4572C3}" sibTransId="{DA88F661-870C-4E76-8CB3-DF73E19611A8}"/>
    <dgm:cxn modelId="{54B47B13-9608-48D3-956F-7DC0C0321142}" type="presOf" srcId="{20A101CF-961C-4768-9EF3-496246AD779C}" destId="{D152DC60-E08D-428B-917E-6F717E0094B0}" srcOrd="0" destOrd="0" presId="urn:microsoft.com/office/officeart/2005/8/layout/lProcess3"/>
    <dgm:cxn modelId="{AE7ABA17-D068-4FC4-991B-411235846300}" type="presOf" srcId="{F99610FF-3B17-40D8-9578-B6BAD38D52E9}" destId="{4951F741-18F5-4122-AEDC-D79CAA6F9081}" srcOrd="0" destOrd="0" presId="urn:microsoft.com/office/officeart/2005/8/layout/lProcess3"/>
    <dgm:cxn modelId="{8728B51C-9D15-447B-8B2A-E4BADF7747CF}" type="presOf" srcId="{943D2D18-94DB-4292-A10D-9F6F9A8877B0}" destId="{507DF1BC-9C55-46C2-8BAD-35B46C3FDF10}" srcOrd="0" destOrd="0" presId="urn:microsoft.com/office/officeart/2005/8/layout/lProcess3"/>
    <dgm:cxn modelId="{58F32B1E-E9B1-4EEF-8BB2-E82D7D8D424D}" type="presOf" srcId="{F5737D58-CA7E-455D-BC45-11D97BB3A452}" destId="{8F5FEA34-4CA8-42BA-B45D-FAF22F0235B0}" srcOrd="0" destOrd="0" presId="urn:microsoft.com/office/officeart/2005/8/layout/lProcess3"/>
    <dgm:cxn modelId="{2D4FD228-AD6A-4DB7-A370-329A10B9669B}" srcId="{B3B8233A-BCD0-4BF7-BCB0-0AA19278EC65}" destId="{800C9B22-EB77-4EAF-8059-878C2CCFF7B5}" srcOrd="1" destOrd="0" parTransId="{731ECAF0-D655-43C2-839A-3D14611DB417}" sibTransId="{FFF9AC53-E7CD-49FC-8FB9-D161E989661B}"/>
    <dgm:cxn modelId="{3A7A9B2B-DC27-4C0C-81EC-9A1383E73E0A}" type="presOf" srcId="{8F469742-8AC2-4CAA-8F14-632FD05E076F}" destId="{794751E0-5878-4615-8766-305D76A24B84}" srcOrd="0" destOrd="0" presId="urn:microsoft.com/office/officeart/2005/8/layout/lProcess3"/>
    <dgm:cxn modelId="{3EA2632C-40B7-47CC-99A2-3A46292F8546}" type="presOf" srcId="{ED039554-DBE1-4876-AB3C-8DD64770924E}" destId="{9D03166A-D7A9-4F64-A2EB-FBDF7354A2AB}" srcOrd="0" destOrd="0" presId="urn:microsoft.com/office/officeart/2005/8/layout/lProcess3"/>
    <dgm:cxn modelId="{3462AE32-7B5B-47BE-BF63-EB6680B1AF1E}" type="presOf" srcId="{895CF348-B048-4BB0-BF38-9619F76BF37C}" destId="{1973CDD3-6019-486C-9532-E9AF3002122C}" srcOrd="0" destOrd="0" presId="urn:microsoft.com/office/officeart/2005/8/layout/lProcess3"/>
    <dgm:cxn modelId="{8814F833-1EEB-4ED9-93E4-199D7049F680}" type="presOf" srcId="{B3B8233A-BCD0-4BF7-BCB0-0AA19278EC65}" destId="{4C64B7DC-B417-49B0-AF4B-1ADA8E11AC96}" srcOrd="0" destOrd="0" presId="urn:microsoft.com/office/officeart/2005/8/layout/lProcess3"/>
    <dgm:cxn modelId="{4A07C65E-CE1D-4641-997A-8A9DD4734628}" srcId="{6BC67F8A-E025-4312-99D2-11F742D49228}" destId="{F5737D58-CA7E-455D-BC45-11D97BB3A452}" srcOrd="6" destOrd="0" parTransId="{138C123F-E05D-44F3-BEC4-8B7B5200A2E3}" sibTransId="{4ABC82F6-AD55-40C7-B12E-95FFD2EA0EE5}"/>
    <dgm:cxn modelId="{78DAE741-D6B3-4E36-BABE-F735FA4C63DA}" srcId="{F99610FF-3B17-40D8-9578-B6BAD38D52E9}" destId="{4BEB5AFF-5903-4098-AF17-463C0A4B4CED}" srcOrd="0" destOrd="0" parTransId="{B6B14436-6796-4625-9325-86865580DB2B}" sibTransId="{5682A853-B157-4561-B245-21FFC51CA0FA}"/>
    <dgm:cxn modelId="{D06AA062-B87A-4FEC-82D5-40544C1B1CDF}" srcId="{B3B8233A-BCD0-4BF7-BCB0-0AA19278EC65}" destId="{930DAE3D-E316-463E-BCEC-3CF02D86822E}" srcOrd="0" destOrd="0" parTransId="{7511D214-4C59-4605-B068-966E3CD7156B}" sibTransId="{2D450A56-0202-45CF-AEDB-CE0F5090BAE1}"/>
    <dgm:cxn modelId="{F9262D45-C7F1-47E0-978B-E3AE81C924D1}" srcId="{6BC67F8A-E025-4312-99D2-11F742D49228}" destId="{B3B8233A-BCD0-4BF7-BCB0-0AA19278EC65}" srcOrd="3" destOrd="0" parTransId="{DEEE5109-B00A-4541-A279-0C54E931FBB3}" sibTransId="{52ED9FEA-E0E2-4341-BEE4-6E65CD3F8DB5}"/>
    <dgm:cxn modelId="{F3D46546-4FD9-4AAD-B29F-4803109A8479}" type="presOf" srcId="{800C9B22-EB77-4EAF-8059-878C2CCFF7B5}" destId="{8A670927-6CC1-4799-A991-A978DBFDBBD5}" srcOrd="0" destOrd="0" presId="urn:microsoft.com/office/officeart/2005/8/layout/lProcess3"/>
    <dgm:cxn modelId="{0B533A68-FB2C-4C2B-900D-BEF6E5F4C406}" srcId="{943D2D18-94DB-4292-A10D-9F6F9A8877B0}" destId="{895CF348-B048-4BB0-BF38-9619F76BF37C}" srcOrd="0" destOrd="0" parTransId="{7209CEBC-6821-4F47-9B7E-0E279B72CBF6}" sibTransId="{8D5780E0-6608-470A-B48C-E5054E69461E}"/>
    <dgm:cxn modelId="{CDDC2E4B-5F63-4AD2-8F75-9D3D4BCCBB2E}" type="presOf" srcId="{5CA3196D-28F5-4C13-BE01-3B4EA449C19A}" destId="{CD883A7B-A01B-4883-86C8-1797581382AC}" srcOrd="0" destOrd="0" presId="urn:microsoft.com/office/officeart/2005/8/layout/lProcess3"/>
    <dgm:cxn modelId="{5434F94D-670D-4FC1-AE34-57DCF8FFEA4C}" type="presOf" srcId="{70F7C4B4-8678-42DC-9B21-F6EA59525F05}" destId="{A4B8CE16-A65B-4795-992F-39358EED454D}" srcOrd="0" destOrd="0" presId="urn:microsoft.com/office/officeart/2005/8/layout/lProcess3"/>
    <dgm:cxn modelId="{0E92AB52-4C81-4D93-8E09-853BE8CDA5C4}" srcId="{6BC67F8A-E025-4312-99D2-11F742D49228}" destId="{F99610FF-3B17-40D8-9578-B6BAD38D52E9}" srcOrd="1" destOrd="0" parTransId="{55D00AAF-99AB-4CDD-9DE1-65608AB9BD8F}" sibTransId="{426995FB-31B4-4B3D-9EB7-AA4B66191EBA}"/>
    <dgm:cxn modelId="{3465DA76-50C7-4BE6-8AC3-0FE39608914A}" type="presOf" srcId="{0E02BE67-6240-453B-9546-94A32234C680}" destId="{D402B25B-2520-4B3A-935F-6EEB38540067}" srcOrd="0" destOrd="0" presId="urn:microsoft.com/office/officeart/2005/8/layout/lProcess3"/>
    <dgm:cxn modelId="{B21F168D-B564-4EEE-9E8C-F34F934339B2}" srcId="{75B379D0-B833-4996-89BE-2A1781986847}" destId="{0E02BE67-6240-453B-9546-94A32234C680}" srcOrd="0" destOrd="0" parTransId="{5DE899F9-5B65-44CA-84DA-4698E0A69B82}" sibTransId="{5D64B1A1-0E3E-4AE1-85BD-01E3EC4FCBB2}"/>
    <dgm:cxn modelId="{A318EB99-6A12-45DA-886E-DD4EB7C48803}" type="presOf" srcId="{0ADB8F11-A2CF-4FE7-A40F-C2857A4FDD22}" destId="{1A1F45B8-AF31-48E1-A5E0-073C4EEC1B1C}" srcOrd="0" destOrd="0" presId="urn:microsoft.com/office/officeart/2005/8/layout/lProcess3"/>
    <dgm:cxn modelId="{F9751B9A-1ADB-4ACE-ADCB-D8ACA2B5E443}" srcId="{8F469742-8AC2-4CAA-8F14-632FD05E076F}" destId="{05276022-D8ED-4112-A1BC-A29DFBE5FB0A}" srcOrd="0" destOrd="0" parTransId="{72B56087-0620-40A1-8D02-9C75B0EDA650}" sibTransId="{15B15EA9-5CAB-4B47-9E3F-988353AA0618}"/>
    <dgm:cxn modelId="{6971AF9B-F97A-432E-9B21-C2A323B177E6}" type="presOf" srcId="{930DAE3D-E316-463E-BCEC-3CF02D86822E}" destId="{65B8FD57-21F3-4B48-BA4F-4223DEB5104E}" srcOrd="0" destOrd="0" presId="urn:microsoft.com/office/officeart/2005/8/layout/lProcess3"/>
    <dgm:cxn modelId="{34657E9C-DC73-4057-AFF8-B154118DCD2C}" type="presOf" srcId="{75B379D0-B833-4996-89BE-2A1781986847}" destId="{D92B867E-F90E-4B28-8850-E484F58BFA40}" srcOrd="0" destOrd="0" presId="urn:microsoft.com/office/officeart/2005/8/layout/lProcess3"/>
    <dgm:cxn modelId="{A2014BA2-CE3A-4794-BD34-0A0067713D08}" srcId="{8F469742-8AC2-4CAA-8F14-632FD05E076F}" destId="{70F7C4B4-8678-42DC-9B21-F6EA59525F05}" srcOrd="2" destOrd="0" parTransId="{D0E8D419-B254-4174-864F-60046579AB13}" sibTransId="{164A71D6-1EBC-4F74-8D7A-F2DDCA50F546}"/>
    <dgm:cxn modelId="{DE538EAC-59A4-4070-9C51-ADA5B2118D68}" type="presOf" srcId="{6BC67F8A-E025-4312-99D2-11F742D49228}" destId="{D777CBB4-5DED-44CB-953C-785CB03523CE}" srcOrd="0" destOrd="0" presId="urn:microsoft.com/office/officeart/2005/8/layout/lProcess3"/>
    <dgm:cxn modelId="{FBB5B6AD-2888-4E4E-9BED-288ADB05C7A6}" type="presOf" srcId="{6A315F03-2AC9-4506-A08D-3DFFC597DB82}" destId="{FD37D60C-428E-4038-875F-6741341CED86}" srcOrd="0" destOrd="0" presId="urn:microsoft.com/office/officeart/2005/8/layout/lProcess3"/>
    <dgm:cxn modelId="{C6AD1FB9-4CB7-4AE8-89FD-E3C7216CA785}" srcId="{8F469742-8AC2-4CAA-8F14-632FD05E076F}" destId="{5CA3196D-28F5-4C13-BE01-3B4EA449C19A}" srcOrd="1" destOrd="0" parTransId="{CA9AE8A3-8D81-4BD5-8B35-75B2AB15104F}" sibTransId="{6FE26224-C980-4BA7-A4CE-2452588B7877}"/>
    <dgm:cxn modelId="{C6FDE6BD-224B-4062-ADEF-B3D203C37C43}" type="presOf" srcId="{8D164BAC-49D8-48D6-8FAF-6BC4F1BEEEC8}" destId="{EF7F9851-6D2B-4455-B2B1-2D61307600DA}" srcOrd="0" destOrd="0" presId="urn:microsoft.com/office/officeart/2005/8/layout/lProcess3"/>
    <dgm:cxn modelId="{F80E7BC0-ABB8-40FE-8FA9-4C83AEA4A12D}" srcId="{6BC67F8A-E025-4312-99D2-11F742D49228}" destId="{0ADB8F11-A2CF-4FE7-A40F-C2857A4FDD22}" srcOrd="5" destOrd="0" parTransId="{96ADB0E0-AFE6-4631-9D2D-DB65FDDC77F5}" sibTransId="{E41250D3-7F16-40B6-AAB6-CDAFEF477CB3}"/>
    <dgm:cxn modelId="{FD5C96C3-BB06-4A12-A9F4-9176B230508A}" srcId="{6BC67F8A-E025-4312-99D2-11F742D49228}" destId="{ED039554-DBE1-4876-AB3C-8DD64770924E}" srcOrd="7" destOrd="0" parTransId="{9A905C03-585D-41D4-8AE0-C913D2EC21DE}" sibTransId="{779BACAA-7C0E-4C19-A2C5-CA02B151542D}"/>
    <dgm:cxn modelId="{F4C680C5-A986-4951-82AD-591EC614685A}" srcId="{0ADB8F11-A2CF-4FE7-A40F-C2857A4FDD22}" destId="{FEDA0F93-E8EA-4B67-A306-9BF39AD2232E}" srcOrd="2" destOrd="0" parTransId="{07A76094-0EEA-49F6-8878-EC36A1BF6E6E}" sibTransId="{6587B991-BEAE-4E7B-9FE6-1573123139CF}"/>
    <dgm:cxn modelId="{5AEA08C6-B5EB-45FF-B776-0C890EC95301}" srcId="{75B379D0-B833-4996-89BE-2A1781986847}" destId="{463A7532-C5C4-4E6F-AC4D-560B78C8732F}" srcOrd="1" destOrd="0" parTransId="{BEAEFCAC-7972-483F-BDB2-986E5836ED48}" sibTransId="{B0380B50-60D1-479B-B545-BC94F76882FF}"/>
    <dgm:cxn modelId="{EECF3CC7-D54B-4BEB-9170-84790264A772}" srcId="{B3B8233A-BCD0-4BF7-BCB0-0AA19278EC65}" destId="{20A101CF-961C-4768-9EF3-496246AD779C}" srcOrd="2" destOrd="0" parTransId="{7879889E-1E62-42E2-938D-FBA77229952C}" sibTransId="{AA5C0B59-6AB4-4D72-B238-2F5A6D538E63}"/>
    <dgm:cxn modelId="{FDBA2EC9-339F-4E11-8A9E-0560A3C4E8FA}" srcId="{75B379D0-B833-4996-89BE-2A1781986847}" destId="{6A315F03-2AC9-4506-A08D-3DFFC597DB82}" srcOrd="2" destOrd="0" parTransId="{539299BC-0A1A-4961-B6F9-BD0BDE592F8B}" sibTransId="{39A7CEB3-375A-415C-94E0-CDED16450964}"/>
    <dgm:cxn modelId="{36EB3FCC-C1DD-44F2-AD89-1EAAE9C4F68C}" type="presOf" srcId="{986073F9-568A-40EB-878C-F22A3D171EB6}" destId="{C4520F92-A682-4F6C-A681-ABA016C113A4}" srcOrd="0" destOrd="0" presId="urn:microsoft.com/office/officeart/2005/8/layout/lProcess3"/>
    <dgm:cxn modelId="{67F99ACF-A612-47AF-B7A9-0E18B5387B9F}" srcId="{6BC67F8A-E025-4312-99D2-11F742D49228}" destId="{943D2D18-94DB-4292-A10D-9F6F9A8877B0}" srcOrd="4" destOrd="0" parTransId="{AE123CDB-C627-4526-98DA-D7F0E3071966}" sibTransId="{6093665C-7061-45D0-8DEF-88B667DC6BD4}"/>
    <dgm:cxn modelId="{8CC8BAD0-4A6E-4B17-8DBC-E8F68F231EDA}" srcId="{0ADB8F11-A2CF-4FE7-A40F-C2857A4FDD22}" destId="{7020E50F-AE8E-43B5-9A51-F9D2A5B5EF64}" srcOrd="0" destOrd="0" parTransId="{F32C4F6C-D82A-4C0E-98AA-582FD87245C9}" sibTransId="{CFEA3802-DD91-4C13-BF94-0AD7E6F7CAEF}"/>
    <dgm:cxn modelId="{1893D5D0-CC0A-4506-9C89-05A172362809}" type="presOf" srcId="{7020E50F-AE8E-43B5-9A51-F9D2A5B5EF64}" destId="{4BBE5B7D-AC83-460B-A875-2CFA56E3FD32}" srcOrd="0" destOrd="0" presId="urn:microsoft.com/office/officeart/2005/8/layout/lProcess3"/>
    <dgm:cxn modelId="{4EB9D4D3-D0E8-422C-9992-C7821B297127}" type="presOf" srcId="{05276022-D8ED-4112-A1BC-A29DFBE5FB0A}" destId="{74D831E3-D8CC-4CCC-8F5C-B68257850547}" srcOrd="0" destOrd="0" presId="urn:microsoft.com/office/officeart/2005/8/layout/lProcess3"/>
    <dgm:cxn modelId="{2BAA0BE4-FA92-4339-9837-497AE65CFCCF}" srcId="{0ADB8F11-A2CF-4FE7-A40F-C2857A4FDD22}" destId="{8D164BAC-49D8-48D6-8FAF-6BC4F1BEEEC8}" srcOrd="1" destOrd="0" parTransId="{BC0AB4C7-A359-4BAB-8893-59104E20185C}" sibTransId="{E25C31A7-877F-459B-94A2-B811523DE0A7}"/>
    <dgm:cxn modelId="{76AA94EA-D938-4B15-8945-14E6D2BBAAA7}" srcId="{6BC67F8A-E025-4312-99D2-11F742D49228}" destId="{8F469742-8AC2-4CAA-8F14-632FD05E076F}" srcOrd="0" destOrd="0" parTransId="{F59CA93D-DC8E-4C4D-A4E5-3FF0569ED6BB}" sibTransId="{27FCA07B-A493-4B68-BC82-B235848E2A97}"/>
    <dgm:cxn modelId="{D6F938F1-5ED4-433F-BE93-40922F7D5F19}" type="presOf" srcId="{4BEB5AFF-5903-4098-AF17-463C0A4B4CED}" destId="{E32BFBF1-C6C0-49D1-A36E-154AF8EF06E9}" srcOrd="0" destOrd="0" presId="urn:microsoft.com/office/officeart/2005/8/layout/lProcess3"/>
    <dgm:cxn modelId="{63D4A5F2-6C99-4730-BEE8-EF0DCC3CE4CD}" type="presOf" srcId="{463A7532-C5C4-4E6F-AC4D-560B78C8732F}" destId="{E7683189-4DE5-42B1-A20D-29715FC5A070}" srcOrd="0" destOrd="0" presId="urn:microsoft.com/office/officeart/2005/8/layout/lProcess3"/>
    <dgm:cxn modelId="{ACBC05FA-6FD9-4EA2-B06D-2B51AC47BCEF}" srcId="{943D2D18-94DB-4292-A10D-9F6F9A8877B0}" destId="{986073F9-568A-40EB-878C-F22A3D171EB6}" srcOrd="1" destOrd="0" parTransId="{83AF6D98-B240-435D-B1EB-55E80B5AC686}" sibTransId="{2BFF241F-B381-44F4-B6C7-43B9CAA12AA3}"/>
    <dgm:cxn modelId="{D0FEF731-4E61-4E8E-B121-80D4DC2A4C85}" type="presParOf" srcId="{D777CBB4-5DED-44CB-953C-785CB03523CE}" destId="{9255CEA1-5F57-45AE-9557-7967643C5C36}" srcOrd="0" destOrd="0" presId="urn:microsoft.com/office/officeart/2005/8/layout/lProcess3"/>
    <dgm:cxn modelId="{D7E270E6-BBC5-42B4-A9EA-1F97BCEDF7F9}" type="presParOf" srcId="{9255CEA1-5F57-45AE-9557-7967643C5C36}" destId="{794751E0-5878-4615-8766-305D76A24B84}" srcOrd="0" destOrd="0" presId="urn:microsoft.com/office/officeart/2005/8/layout/lProcess3"/>
    <dgm:cxn modelId="{B93359B3-F3EE-430D-819E-C833F7CEC1E9}" type="presParOf" srcId="{9255CEA1-5F57-45AE-9557-7967643C5C36}" destId="{7ED155F3-9F1A-4DA5-BFF1-A39374CB7642}" srcOrd="1" destOrd="0" presId="urn:microsoft.com/office/officeart/2005/8/layout/lProcess3"/>
    <dgm:cxn modelId="{D456B458-940A-4E8F-839F-B3E429630996}" type="presParOf" srcId="{9255CEA1-5F57-45AE-9557-7967643C5C36}" destId="{74D831E3-D8CC-4CCC-8F5C-B68257850547}" srcOrd="2" destOrd="0" presId="urn:microsoft.com/office/officeart/2005/8/layout/lProcess3"/>
    <dgm:cxn modelId="{E6F60CD7-A467-4D58-A580-4E4109991799}" type="presParOf" srcId="{9255CEA1-5F57-45AE-9557-7967643C5C36}" destId="{EE49A9A2-641D-45D5-A1B7-E7B613EA0913}" srcOrd="3" destOrd="0" presId="urn:microsoft.com/office/officeart/2005/8/layout/lProcess3"/>
    <dgm:cxn modelId="{2A834B63-44F8-40B6-B2DB-0699D448C557}" type="presParOf" srcId="{9255CEA1-5F57-45AE-9557-7967643C5C36}" destId="{CD883A7B-A01B-4883-86C8-1797581382AC}" srcOrd="4" destOrd="0" presId="urn:microsoft.com/office/officeart/2005/8/layout/lProcess3"/>
    <dgm:cxn modelId="{18AEE579-A051-42EF-87CE-A7FA22458C50}" type="presParOf" srcId="{9255CEA1-5F57-45AE-9557-7967643C5C36}" destId="{5407BCE2-68DA-4DF4-B2AE-1B76BE7375FB}" srcOrd="5" destOrd="0" presId="urn:microsoft.com/office/officeart/2005/8/layout/lProcess3"/>
    <dgm:cxn modelId="{09BD98F8-DFDD-44AF-9EBD-D25624C08BA1}" type="presParOf" srcId="{9255CEA1-5F57-45AE-9557-7967643C5C36}" destId="{A4B8CE16-A65B-4795-992F-39358EED454D}" srcOrd="6" destOrd="0" presId="urn:microsoft.com/office/officeart/2005/8/layout/lProcess3"/>
    <dgm:cxn modelId="{2C80CA0B-401E-4F1D-BEFF-8C6A7FEAAC0A}" type="presParOf" srcId="{D777CBB4-5DED-44CB-953C-785CB03523CE}" destId="{EF41DA6F-38AD-49A2-8A25-0CA9EDE75AD0}" srcOrd="1" destOrd="0" presId="urn:microsoft.com/office/officeart/2005/8/layout/lProcess3"/>
    <dgm:cxn modelId="{ED25E6FE-1AD4-4447-923B-51BE766CE5E7}" type="presParOf" srcId="{D777CBB4-5DED-44CB-953C-785CB03523CE}" destId="{79B73F5D-495C-4566-A5AB-C92B1A389724}" srcOrd="2" destOrd="0" presId="urn:microsoft.com/office/officeart/2005/8/layout/lProcess3"/>
    <dgm:cxn modelId="{A1B00561-11C2-4207-AD2B-AE1701BE505A}" type="presParOf" srcId="{79B73F5D-495C-4566-A5AB-C92B1A389724}" destId="{4951F741-18F5-4122-AEDC-D79CAA6F9081}" srcOrd="0" destOrd="0" presId="urn:microsoft.com/office/officeart/2005/8/layout/lProcess3"/>
    <dgm:cxn modelId="{56140A58-BF01-4646-8FA7-3B03F8171696}" type="presParOf" srcId="{79B73F5D-495C-4566-A5AB-C92B1A389724}" destId="{CA59DC7A-3ECD-4BFD-8413-3AD0BA8A8724}" srcOrd="1" destOrd="0" presId="urn:microsoft.com/office/officeart/2005/8/layout/lProcess3"/>
    <dgm:cxn modelId="{13E15A66-9310-4123-A190-C2A5080B5C08}" type="presParOf" srcId="{79B73F5D-495C-4566-A5AB-C92B1A389724}" destId="{E32BFBF1-C6C0-49D1-A36E-154AF8EF06E9}" srcOrd="2" destOrd="0" presId="urn:microsoft.com/office/officeart/2005/8/layout/lProcess3"/>
    <dgm:cxn modelId="{FD787A7C-8E0D-4DD4-9FA7-20E1D79F468E}" type="presParOf" srcId="{D777CBB4-5DED-44CB-953C-785CB03523CE}" destId="{9753CEF9-5E22-460A-AC92-6B9DD45D2B6B}" srcOrd="3" destOrd="0" presId="urn:microsoft.com/office/officeart/2005/8/layout/lProcess3"/>
    <dgm:cxn modelId="{A1B4C415-5508-42BA-A2AA-20EC2FA6F1A6}" type="presParOf" srcId="{D777CBB4-5DED-44CB-953C-785CB03523CE}" destId="{42E990B0-50F2-42D1-ACEF-0B56F1A537C9}" srcOrd="4" destOrd="0" presId="urn:microsoft.com/office/officeart/2005/8/layout/lProcess3"/>
    <dgm:cxn modelId="{1254ACBA-995B-4F4C-820E-8759CF5EFC20}" type="presParOf" srcId="{42E990B0-50F2-42D1-ACEF-0B56F1A537C9}" destId="{D92B867E-F90E-4B28-8850-E484F58BFA40}" srcOrd="0" destOrd="0" presId="urn:microsoft.com/office/officeart/2005/8/layout/lProcess3"/>
    <dgm:cxn modelId="{E5ACC85E-65BF-448B-9E9E-AB064C85FC5A}" type="presParOf" srcId="{42E990B0-50F2-42D1-ACEF-0B56F1A537C9}" destId="{5EA86B2A-96D9-49C3-80A2-556C417EC3E6}" srcOrd="1" destOrd="0" presId="urn:microsoft.com/office/officeart/2005/8/layout/lProcess3"/>
    <dgm:cxn modelId="{6C47F50D-7219-421F-8F93-873984C17378}" type="presParOf" srcId="{42E990B0-50F2-42D1-ACEF-0B56F1A537C9}" destId="{D402B25B-2520-4B3A-935F-6EEB38540067}" srcOrd="2" destOrd="0" presId="urn:microsoft.com/office/officeart/2005/8/layout/lProcess3"/>
    <dgm:cxn modelId="{72415A46-F3AC-4B28-9333-1718030CBBA9}" type="presParOf" srcId="{42E990B0-50F2-42D1-ACEF-0B56F1A537C9}" destId="{B78E58E1-48BB-4E77-A1D8-8589A7045A17}" srcOrd="3" destOrd="0" presId="urn:microsoft.com/office/officeart/2005/8/layout/lProcess3"/>
    <dgm:cxn modelId="{8BFFDAA6-77B2-419C-A680-9EE996A4DEF4}" type="presParOf" srcId="{42E990B0-50F2-42D1-ACEF-0B56F1A537C9}" destId="{E7683189-4DE5-42B1-A20D-29715FC5A070}" srcOrd="4" destOrd="0" presId="urn:microsoft.com/office/officeart/2005/8/layout/lProcess3"/>
    <dgm:cxn modelId="{4711F222-A91A-4C7D-AC3A-60A56A17F3A1}" type="presParOf" srcId="{42E990B0-50F2-42D1-ACEF-0B56F1A537C9}" destId="{BDE94A9C-73E5-424E-AA6E-39E4A441406F}" srcOrd="5" destOrd="0" presId="urn:microsoft.com/office/officeart/2005/8/layout/lProcess3"/>
    <dgm:cxn modelId="{C7F96A39-4400-43D7-BC15-CFC4D6E18873}" type="presParOf" srcId="{42E990B0-50F2-42D1-ACEF-0B56F1A537C9}" destId="{FD37D60C-428E-4038-875F-6741341CED86}" srcOrd="6" destOrd="0" presId="urn:microsoft.com/office/officeart/2005/8/layout/lProcess3"/>
    <dgm:cxn modelId="{624D3C62-9542-4606-A495-A1D2BBAE64A8}" type="presParOf" srcId="{D777CBB4-5DED-44CB-953C-785CB03523CE}" destId="{1ED216B0-47EB-4076-9A84-257F488EB7F8}" srcOrd="5" destOrd="0" presId="urn:microsoft.com/office/officeart/2005/8/layout/lProcess3"/>
    <dgm:cxn modelId="{655B6357-8002-40D4-B717-213F2D0F7C50}" type="presParOf" srcId="{D777CBB4-5DED-44CB-953C-785CB03523CE}" destId="{75BD1968-BDA0-499D-B4B9-12B184303933}" srcOrd="6" destOrd="0" presId="urn:microsoft.com/office/officeart/2005/8/layout/lProcess3"/>
    <dgm:cxn modelId="{CBE08FA5-D885-47ED-91AB-4F0AEEA0385E}" type="presParOf" srcId="{75BD1968-BDA0-499D-B4B9-12B184303933}" destId="{4C64B7DC-B417-49B0-AF4B-1ADA8E11AC96}" srcOrd="0" destOrd="0" presId="urn:microsoft.com/office/officeart/2005/8/layout/lProcess3"/>
    <dgm:cxn modelId="{12B21363-60D9-4EDE-B440-1F4420F0268B}" type="presParOf" srcId="{75BD1968-BDA0-499D-B4B9-12B184303933}" destId="{10D08AE4-5EFF-4D6E-BA52-8FF186686A56}" srcOrd="1" destOrd="0" presId="urn:microsoft.com/office/officeart/2005/8/layout/lProcess3"/>
    <dgm:cxn modelId="{D0E9E6A4-29A2-45DC-8C24-EA79D7B43531}" type="presParOf" srcId="{75BD1968-BDA0-499D-B4B9-12B184303933}" destId="{65B8FD57-21F3-4B48-BA4F-4223DEB5104E}" srcOrd="2" destOrd="0" presId="urn:microsoft.com/office/officeart/2005/8/layout/lProcess3"/>
    <dgm:cxn modelId="{353D47D7-6CB6-4234-9F4C-E23E5E9D56DF}" type="presParOf" srcId="{75BD1968-BDA0-499D-B4B9-12B184303933}" destId="{001F0D4F-E3ED-423C-B523-E3CD4F78152A}" srcOrd="3" destOrd="0" presId="urn:microsoft.com/office/officeart/2005/8/layout/lProcess3"/>
    <dgm:cxn modelId="{12E6CB0F-BF95-46DF-BFC9-FB096DBCB0BD}" type="presParOf" srcId="{75BD1968-BDA0-499D-B4B9-12B184303933}" destId="{8A670927-6CC1-4799-A991-A978DBFDBBD5}" srcOrd="4" destOrd="0" presId="urn:microsoft.com/office/officeart/2005/8/layout/lProcess3"/>
    <dgm:cxn modelId="{D3F978BF-7D78-433C-9341-FF4051002646}" type="presParOf" srcId="{75BD1968-BDA0-499D-B4B9-12B184303933}" destId="{6A5B7245-070A-4C1E-9C37-8E5FB2C8780B}" srcOrd="5" destOrd="0" presId="urn:microsoft.com/office/officeart/2005/8/layout/lProcess3"/>
    <dgm:cxn modelId="{710D20B9-9A22-43DE-8743-778AF0657B96}" type="presParOf" srcId="{75BD1968-BDA0-499D-B4B9-12B184303933}" destId="{D152DC60-E08D-428B-917E-6F717E0094B0}" srcOrd="6" destOrd="0" presId="urn:microsoft.com/office/officeart/2005/8/layout/lProcess3"/>
    <dgm:cxn modelId="{E6A8FDC1-E730-40A4-99FD-6BC3AEB887A1}" type="presParOf" srcId="{D777CBB4-5DED-44CB-953C-785CB03523CE}" destId="{C46C40C7-8E2B-4C90-B7B1-9E486BBF3FE1}" srcOrd="7" destOrd="0" presId="urn:microsoft.com/office/officeart/2005/8/layout/lProcess3"/>
    <dgm:cxn modelId="{528CAFF6-EE10-4492-81F5-F6A094DA0C7E}" type="presParOf" srcId="{D777CBB4-5DED-44CB-953C-785CB03523CE}" destId="{38B21D62-9740-44DA-BF82-9D01A476A82C}" srcOrd="8" destOrd="0" presId="urn:microsoft.com/office/officeart/2005/8/layout/lProcess3"/>
    <dgm:cxn modelId="{2EDBA6C4-C986-4AE8-83F8-E4044168F116}" type="presParOf" srcId="{38B21D62-9740-44DA-BF82-9D01A476A82C}" destId="{507DF1BC-9C55-46C2-8BAD-35B46C3FDF10}" srcOrd="0" destOrd="0" presId="urn:microsoft.com/office/officeart/2005/8/layout/lProcess3"/>
    <dgm:cxn modelId="{747AFD12-B391-4123-938D-C978FEC8CE0C}" type="presParOf" srcId="{38B21D62-9740-44DA-BF82-9D01A476A82C}" destId="{1B737CE2-A31F-44D0-B18F-54F2ADB5D229}" srcOrd="1" destOrd="0" presId="urn:microsoft.com/office/officeart/2005/8/layout/lProcess3"/>
    <dgm:cxn modelId="{8C2E4C4F-1860-4C66-939B-CB4E04D4D3C9}" type="presParOf" srcId="{38B21D62-9740-44DA-BF82-9D01A476A82C}" destId="{1973CDD3-6019-486C-9532-E9AF3002122C}" srcOrd="2" destOrd="0" presId="urn:microsoft.com/office/officeart/2005/8/layout/lProcess3"/>
    <dgm:cxn modelId="{2D8B385C-E577-488B-934A-CF52CCDCB73A}" type="presParOf" srcId="{38B21D62-9740-44DA-BF82-9D01A476A82C}" destId="{C39DCD81-DEB7-43A8-B811-C3DF4226564E}" srcOrd="3" destOrd="0" presId="urn:microsoft.com/office/officeart/2005/8/layout/lProcess3"/>
    <dgm:cxn modelId="{CF9CC4F8-52DD-42AD-8CBA-0454A1DF6D0C}" type="presParOf" srcId="{38B21D62-9740-44DA-BF82-9D01A476A82C}" destId="{C4520F92-A682-4F6C-A681-ABA016C113A4}" srcOrd="4" destOrd="0" presId="urn:microsoft.com/office/officeart/2005/8/layout/lProcess3"/>
    <dgm:cxn modelId="{AD251B46-80BF-44F7-AB8F-5BB89035D5A3}" type="presParOf" srcId="{D777CBB4-5DED-44CB-953C-785CB03523CE}" destId="{B08081B5-C4A4-472C-9024-66FC6A120347}" srcOrd="9" destOrd="0" presId="urn:microsoft.com/office/officeart/2005/8/layout/lProcess3"/>
    <dgm:cxn modelId="{A8A1B8B3-67E6-4916-829D-F635C7D02B25}" type="presParOf" srcId="{D777CBB4-5DED-44CB-953C-785CB03523CE}" destId="{301E5239-F4E4-434B-BB6B-13C60E6C0803}" srcOrd="10" destOrd="0" presId="urn:microsoft.com/office/officeart/2005/8/layout/lProcess3"/>
    <dgm:cxn modelId="{13A937DC-A748-4BF6-9AF5-D289524DBB9F}" type="presParOf" srcId="{301E5239-F4E4-434B-BB6B-13C60E6C0803}" destId="{1A1F45B8-AF31-48E1-A5E0-073C4EEC1B1C}" srcOrd="0" destOrd="0" presId="urn:microsoft.com/office/officeart/2005/8/layout/lProcess3"/>
    <dgm:cxn modelId="{B95F5889-C7EA-40AD-8F61-4771D78DCEC6}" type="presParOf" srcId="{301E5239-F4E4-434B-BB6B-13C60E6C0803}" destId="{BA6C54AE-7841-46E7-87ED-713A4A5CD22D}" srcOrd="1" destOrd="0" presId="urn:microsoft.com/office/officeart/2005/8/layout/lProcess3"/>
    <dgm:cxn modelId="{B9372360-B99E-4B3F-A063-77E8A342D21E}" type="presParOf" srcId="{301E5239-F4E4-434B-BB6B-13C60E6C0803}" destId="{4BBE5B7D-AC83-460B-A875-2CFA56E3FD32}" srcOrd="2" destOrd="0" presId="urn:microsoft.com/office/officeart/2005/8/layout/lProcess3"/>
    <dgm:cxn modelId="{2F6F6816-4EEA-4112-81D9-1F306A0FDB82}" type="presParOf" srcId="{301E5239-F4E4-434B-BB6B-13C60E6C0803}" destId="{33F2617C-0927-47CC-B8B3-D48D79628716}" srcOrd="3" destOrd="0" presId="urn:microsoft.com/office/officeart/2005/8/layout/lProcess3"/>
    <dgm:cxn modelId="{643DE049-6DDB-47EF-9985-2EA36B1F7BA8}" type="presParOf" srcId="{301E5239-F4E4-434B-BB6B-13C60E6C0803}" destId="{EF7F9851-6D2B-4455-B2B1-2D61307600DA}" srcOrd="4" destOrd="0" presId="urn:microsoft.com/office/officeart/2005/8/layout/lProcess3"/>
    <dgm:cxn modelId="{E9AD7CA8-A246-497D-802B-7101E865FB72}" type="presParOf" srcId="{301E5239-F4E4-434B-BB6B-13C60E6C0803}" destId="{01491160-FCA2-4A78-B16F-5F023FB1F45A}" srcOrd="5" destOrd="0" presId="urn:microsoft.com/office/officeart/2005/8/layout/lProcess3"/>
    <dgm:cxn modelId="{736F0372-428B-441F-940E-BEFDEE05FE7D}" type="presParOf" srcId="{301E5239-F4E4-434B-BB6B-13C60E6C0803}" destId="{E64E5DCF-F2CE-4C2A-B990-0251F38CB29B}" srcOrd="6" destOrd="0" presId="urn:microsoft.com/office/officeart/2005/8/layout/lProcess3"/>
    <dgm:cxn modelId="{3DD53986-49A6-434C-8D0D-3CF1B0945210}" type="presParOf" srcId="{D777CBB4-5DED-44CB-953C-785CB03523CE}" destId="{DD624A93-6E0F-4EAB-A698-29829945FA76}" srcOrd="11" destOrd="0" presId="urn:microsoft.com/office/officeart/2005/8/layout/lProcess3"/>
    <dgm:cxn modelId="{1DAEE976-F7EE-4531-BEAF-088AFF483507}" type="presParOf" srcId="{D777CBB4-5DED-44CB-953C-785CB03523CE}" destId="{561F8A6D-4514-4AB2-B377-5E8861F99849}" srcOrd="12" destOrd="0" presId="urn:microsoft.com/office/officeart/2005/8/layout/lProcess3"/>
    <dgm:cxn modelId="{A11BE564-4033-475A-8A3B-03F5E02FB043}" type="presParOf" srcId="{561F8A6D-4514-4AB2-B377-5E8861F99849}" destId="{8F5FEA34-4CA8-42BA-B45D-FAF22F0235B0}" srcOrd="0" destOrd="0" presId="urn:microsoft.com/office/officeart/2005/8/layout/lProcess3"/>
    <dgm:cxn modelId="{17270C0E-80A8-4519-A9B2-F40D98EE0FF4}" type="presParOf" srcId="{D777CBB4-5DED-44CB-953C-785CB03523CE}" destId="{067AF90F-786C-4D73-947C-2CF22B0BD4A3}" srcOrd="13" destOrd="0" presId="urn:microsoft.com/office/officeart/2005/8/layout/lProcess3"/>
    <dgm:cxn modelId="{2A17421B-3D5A-4C47-9016-A0D9EB11D7B3}" type="presParOf" srcId="{D777CBB4-5DED-44CB-953C-785CB03523CE}" destId="{8858608D-E885-4139-8EC6-9120CC226B7E}" srcOrd="14" destOrd="0" presId="urn:microsoft.com/office/officeart/2005/8/layout/lProcess3"/>
    <dgm:cxn modelId="{582CD497-728E-4E4D-B2C3-614E27E8B5AA}" type="presParOf" srcId="{8858608D-E885-4139-8EC6-9120CC226B7E}" destId="{9D03166A-D7A9-4F64-A2EB-FBDF7354A2AB}" srcOrd="0" destOrd="0" presId="urn:microsoft.com/office/officeart/2005/8/layout/lProcess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794751E0-5878-4615-8766-305D76A24B84}">
      <dsp:nvSpPr>
        <dsp:cNvPr id="0" name=""/>
        <dsp:cNvSpPr/>
      </dsp:nvSpPr>
      <dsp:spPr>
        <a:xfrm>
          <a:off x="667657" y="2395"/>
          <a:ext cx="1450538" cy="580215"/>
        </a:xfrm>
        <a:prstGeom prst="chevron">
          <a:avLst/>
        </a:prstGeom>
        <a:solidFill>
          <a:srgbClr val="001E64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7780" tIns="8890" rIns="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kern="1200"/>
            <a:t>Instructies</a:t>
          </a:r>
        </a:p>
      </dsp:txBody>
      <dsp:txXfrm>
        <a:off x="957765" y="2395"/>
        <a:ext cx="870323" cy="580215"/>
      </dsp:txXfrm>
    </dsp:sp>
    <dsp:sp modelId="{74D831E3-D8CC-4CCC-8F5C-B68257850547}">
      <dsp:nvSpPr>
        <dsp:cNvPr id="0" name=""/>
        <dsp:cNvSpPr/>
      </dsp:nvSpPr>
      <dsp:spPr>
        <a:xfrm>
          <a:off x="1929626" y="51714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Uitleg template (video)</a:t>
          </a:r>
        </a:p>
      </dsp:txBody>
      <dsp:txXfrm>
        <a:off x="2170415" y="51714"/>
        <a:ext cx="722368" cy="481578"/>
      </dsp:txXfrm>
    </dsp:sp>
    <dsp:sp modelId="{CD883A7B-A01B-4883-86C8-1797581382AC}">
      <dsp:nvSpPr>
        <dsp:cNvPr id="0" name=""/>
        <dsp:cNvSpPr/>
      </dsp:nvSpPr>
      <dsp:spPr>
        <a:xfrm>
          <a:off x="2965020" y="51714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Uitleg grootboek rekening</a:t>
          </a:r>
        </a:p>
      </dsp:txBody>
      <dsp:txXfrm>
        <a:off x="3205809" y="51714"/>
        <a:ext cx="722368" cy="481578"/>
      </dsp:txXfrm>
    </dsp:sp>
    <dsp:sp modelId="{A4B8CE16-A65B-4795-992F-39358EED454D}">
      <dsp:nvSpPr>
        <dsp:cNvPr id="0" name=""/>
        <dsp:cNvSpPr/>
      </dsp:nvSpPr>
      <dsp:spPr>
        <a:xfrm>
          <a:off x="4000414" y="51714"/>
          <a:ext cx="1321247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22 missers in boekhouding</a:t>
          </a:r>
        </a:p>
      </dsp:txBody>
      <dsp:txXfrm>
        <a:off x="4241203" y="51714"/>
        <a:ext cx="839669" cy="481578"/>
      </dsp:txXfrm>
    </dsp:sp>
    <dsp:sp modelId="{4951F741-18F5-4122-AEDC-D79CAA6F9081}">
      <dsp:nvSpPr>
        <dsp:cNvPr id="0" name=""/>
        <dsp:cNvSpPr/>
      </dsp:nvSpPr>
      <dsp:spPr>
        <a:xfrm>
          <a:off x="665260" y="663841"/>
          <a:ext cx="1487396" cy="580215"/>
        </a:xfrm>
        <a:prstGeom prst="chevron">
          <a:avLst/>
        </a:prstGeom>
        <a:solidFill>
          <a:srgbClr val="00AAD2">
            <a:alpha val="90000"/>
          </a:srgb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7780" tIns="8890" rIns="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kern="1200"/>
            <a:t>Instellingen</a:t>
          </a:r>
        </a:p>
      </dsp:txBody>
      <dsp:txXfrm>
        <a:off x="955368" y="663841"/>
        <a:ext cx="907181" cy="580215"/>
      </dsp:txXfrm>
    </dsp:sp>
    <dsp:sp modelId="{E32BFBF1-C6C0-49D1-A36E-154AF8EF06E9}">
      <dsp:nvSpPr>
        <dsp:cNvPr id="0" name=""/>
        <dsp:cNvSpPr/>
      </dsp:nvSpPr>
      <dsp:spPr>
        <a:xfrm>
          <a:off x="1966484" y="713159"/>
          <a:ext cx="1202405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Maak instellingen </a:t>
          </a:r>
        </a:p>
      </dsp:txBody>
      <dsp:txXfrm>
        <a:off x="2207273" y="713159"/>
        <a:ext cx="720827" cy="481578"/>
      </dsp:txXfrm>
    </dsp:sp>
    <dsp:sp modelId="{D92B867E-F90E-4B28-8850-E484F58BFA40}">
      <dsp:nvSpPr>
        <dsp:cNvPr id="0" name=""/>
        <dsp:cNvSpPr/>
      </dsp:nvSpPr>
      <dsp:spPr>
        <a:xfrm>
          <a:off x="667657" y="1325286"/>
          <a:ext cx="1450538" cy="580215"/>
        </a:xfrm>
        <a:prstGeom prst="chevron">
          <a:avLst/>
        </a:prstGeom>
        <a:solidFill>
          <a:srgbClr val="00AAD2">
            <a:alpha val="90000"/>
          </a:srgb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7780" tIns="8890" rIns="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kern="1200"/>
            <a:t>Boekingen</a:t>
          </a:r>
        </a:p>
      </dsp:txBody>
      <dsp:txXfrm>
        <a:off x="957765" y="1325286"/>
        <a:ext cx="870323" cy="580215"/>
      </dsp:txXfrm>
    </dsp:sp>
    <dsp:sp modelId="{D402B25B-2520-4B3A-935F-6EEB38540067}">
      <dsp:nvSpPr>
        <dsp:cNvPr id="0" name=""/>
        <dsp:cNvSpPr/>
      </dsp:nvSpPr>
      <dsp:spPr>
        <a:xfrm>
          <a:off x="1929626" y="1374605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Bank overzicht</a:t>
          </a:r>
        </a:p>
      </dsp:txBody>
      <dsp:txXfrm>
        <a:off x="2170415" y="1374605"/>
        <a:ext cx="722368" cy="481578"/>
      </dsp:txXfrm>
    </dsp:sp>
    <dsp:sp modelId="{E7683189-4DE5-42B1-A20D-29715FC5A070}">
      <dsp:nvSpPr>
        <dsp:cNvPr id="0" name=""/>
        <dsp:cNvSpPr/>
      </dsp:nvSpPr>
      <dsp:spPr>
        <a:xfrm>
          <a:off x="2965020" y="1374605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Kasboek</a:t>
          </a:r>
        </a:p>
      </dsp:txBody>
      <dsp:txXfrm>
        <a:off x="3205809" y="1374605"/>
        <a:ext cx="722368" cy="481578"/>
      </dsp:txXfrm>
    </dsp:sp>
    <dsp:sp modelId="{FD37D60C-428E-4038-875F-6741341CED86}">
      <dsp:nvSpPr>
        <dsp:cNvPr id="0" name=""/>
        <dsp:cNvSpPr/>
      </dsp:nvSpPr>
      <dsp:spPr>
        <a:xfrm>
          <a:off x="4000414" y="1374605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Zelf betaalde kosten</a:t>
          </a:r>
        </a:p>
      </dsp:txBody>
      <dsp:txXfrm>
        <a:off x="4241203" y="1374605"/>
        <a:ext cx="722368" cy="481578"/>
      </dsp:txXfrm>
    </dsp:sp>
    <dsp:sp modelId="{4C64B7DC-B417-49B0-AF4B-1ADA8E11AC96}">
      <dsp:nvSpPr>
        <dsp:cNvPr id="0" name=""/>
        <dsp:cNvSpPr/>
      </dsp:nvSpPr>
      <dsp:spPr>
        <a:xfrm>
          <a:off x="667657" y="1986732"/>
          <a:ext cx="1450538" cy="580215"/>
        </a:xfrm>
        <a:prstGeom prst="chevron">
          <a:avLst/>
        </a:prstGeom>
        <a:solidFill>
          <a:srgbClr val="00AAD2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7780" tIns="8890" rIns="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kern="1200"/>
            <a:t>BTW afdracht	</a:t>
          </a:r>
        </a:p>
      </dsp:txBody>
      <dsp:txXfrm>
        <a:off x="957765" y="1986732"/>
        <a:ext cx="870323" cy="580215"/>
      </dsp:txXfrm>
    </dsp:sp>
    <dsp:sp modelId="{65B8FD57-21F3-4B48-BA4F-4223DEB5104E}">
      <dsp:nvSpPr>
        <dsp:cNvPr id="0" name=""/>
        <dsp:cNvSpPr/>
      </dsp:nvSpPr>
      <dsp:spPr>
        <a:xfrm>
          <a:off x="1929626" y="2036050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BTW aangifte</a:t>
          </a:r>
        </a:p>
      </dsp:txBody>
      <dsp:txXfrm>
        <a:off x="2170415" y="2036050"/>
        <a:ext cx="722368" cy="481578"/>
      </dsp:txXfrm>
    </dsp:sp>
    <dsp:sp modelId="{8A670927-6CC1-4799-A991-A978DBFDBBD5}">
      <dsp:nvSpPr>
        <dsp:cNvPr id="0" name=""/>
        <dsp:cNvSpPr/>
      </dsp:nvSpPr>
      <dsp:spPr>
        <a:xfrm>
          <a:off x="2965020" y="2036050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Uitleg BTW aangifte</a:t>
          </a:r>
        </a:p>
      </dsp:txBody>
      <dsp:txXfrm>
        <a:off x="3205809" y="2036050"/>
        <a:ext cx="722368" cy="481578"/>
      </dsp:txXfrm>
    </dsp:sp>
    <dsp:sp modelId="{D152DC60-E08D-428B-917E-6F717E0094B0}">
      <dsp:nvSpPr>
        <dsp:cNvPr id="0" name=""/>
        <dsp:cNvSpPr/>
      </dsp:nvSpPr>
      <dsp:spPr>
        <a:xfrm>
          <a:off x="4000414" y="2036050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Begrippen wiki</a:t>
          </a:r>
        </a:p>
      </dsp:txBody>
      <dsp:txXfrm>
        <a:off x="4241203" y="2036050"/>
        <a:ext cx="722368" cy="481578"/>
      </dsp:txXfrm>
    </dsp:sp>
    <dsp:sp modelId="{507DF1BC-9C55-46C2-8BAD-35B46C3FDF10}">
      <dsp:nvSpPr>
        <dsp:cNvPr id="0" name=""/>
        <dsp:cNvSpPr/>
      </dsp:nvSpPr>
      <dsp:spPr>
        <a:xfrm>
          <a:off x="667657" y="2648177"/>
          <a:ext cx="1450538" cy="580215"/>
        </a:xfrm>
        <a:prstGeom prst="chevron">
          <a:avLst/>
        </a:prstGeom>
        <a:solidFill>
          <a:srgbClr val="00AAD2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7780" tIns="8890" rIns="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kern="1200">
              <a:solidFill>
                <a:schemeClr val="bg1"/>
              </a:solidFill>
            </a:rPr>
            <a:t>Financiën</a:t>
          </a:r>
          <a:endParaRPr lang="nl-NL" sz="1400" kern="1200"/>
        </a:p>
      </dsp:txBody>
      <dsp:txXfrm>
        <a:off x="957765" y="2648177"/>
        <a:ext cx="870323" cy="580215"/>
      </dsp:txXfrm>
    </dsp:sp>
    <dsp:sp modelId="{1973CDD3-6019-486C-9532-E9AF3002122C}">
      <dsp:nvSpPr>
        <dsp:cNvPr id="0" name=""/>
        <dsp:cNvSpPr/>
      </dsp:nvSpPr>
      <dsp:spPr>
        <a:xfrm>
          <a:off x="1929626" y="2697496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Winst overzicht</a:t>
          </a:r>
        </a:p>
      </dsp:txBody>
      <dsp:txXfrm>
        <a:off x="2170415" y="2697496"/>
        <a:ext cx="722368" cy="481578"/>
      </dsp:txXfrm>
    </dsp:sp>
    <dsp:sp modelId="{C4520F92-A682-4F6C-A681-ABA016C113A4}">
      <dsp:nvSpPr>
        <dsp:cNvPr id="0" name=""/>
        <dsp:cNvSpPr/>
      </dsp:nvSpPr>
      <dsp:spPr>
        <a:xfrm>
          <a:off x="2965020" y="2697496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Uitleg over cijfers</a:t>
          </a:r>
        </a:p>
      </dsp:txBody>
      <dsp:txXfrm>
        <a:off x="3205809" y="2697496"/>
        <a:ext cx="722368" cy="481578"/>
      </dsp:txXfrm>
    </dsp:sp>
    <dsp:sp modelId="{1A1F45B8-AF31-48E1-A5E0-073C4EEC1B1C}">
      <dsp:nvSpPr>
        <dsp:cNvPr id="0" name=""/>
        <dsp:cNvSpPr/>
      </dsp:nvSpPr>
      <dsp:spPr>
        <a:xfrm>
          <a:off x="667657" y="3309623"/>
          <a:ext cx="1450538" cy="580215"/>
        </a:xfrm>
        <a:prstGeom prst="chevron">
          <a:avLst/>
        </a:prstGeom>
        <a:solidFill>
          <a:srgbClr val="00AAD2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7780" tIns="8890" rIns="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kern="1200"/>
            <a:t>Toolbox</a:t>
          </a:r>
        </a:p>
      </dsp:txBody>
      <dsp:txXfrm>
        <a:off x="957765" y="3309623"/>
        <a:ext cx="870323" cy="580215"/>
      </dsp:txXfrm>
    </dsp:sp>
    <dsp:sp modelId="{4BBE5B7D-AC83-460B-A875-2CFA56E3FD32}">
      <dsp:nvSpPr>
        <dsp:cNvPr id="0" name=""/>
        <dsp:cNvSpPr/>
      </dsp:nvSpPr>
      <dsp:spPr>
        <a:xfrm>
          <a:off x="1929626" y="3358941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Rekentools &amp; Trainingen</a:t>
          </a:r>
        </a:p>
      </dsp:txBody>
      <dsp:txXfrm>
        <a:off x="2170415" y="3358941"/>
        <a:ext cx="722368" cy="481578"/>
      </dsp:txXfrm>
    </dsp:sp>
    <dsp:sp modelId="{EF7F9851-6D2B-4455-B2B1-2D61307600DA}">
      <dsp:nvSpPr>
        <dsp:cNvPr id="0" name=""/>
        <dsp:cNvSpPr/>
      </dsp:nvSpPr>
      <dsp:spPr>
        <a:xfrm>
          <a:off x="2965020" y="3358941"/>
          <a:ext cx="1203946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Inkomsten-belasting berekenen </a:t>
          </a:r>
        </a:p>
      </dsp:txBody>
      <dsp:txXfrm>
        <a:off x="3205809" y="3358941"/>
        <a:ext cx="722368" cy="481578"/>
      </dsp:txXfrm>
    </dsp:sp>
    <dsp:sp modelId="{E64E5DCF-F2CE-4C2A-B990-0251F38CB29B}">
      <dsp:nvSpPr>
        <dsp:cNvPr id="0" name=""/>
        <dsp:cNvSpPr/>
      </dsp:nvSpPr>
      <dsp:spPr>
        <a:xfrm>
          <a:off x="4000414" y="3358941"/>
          <a:ext cx="1252658" cy="481578"/>
        </a:xfrm>
        <a:prstGeom prst="chevron">
          <a:avLst/>
        </a:prstGeom>
        <a:solidFill>
          <a:srgbClr val="D1F6FF">
            <a:alpha val="90000"/>
          </a:srgbClr>
        </a:solidFill>
        <a:ln w="254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3970" tIns="6985" rIns="0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100" kern="1200"/>
            <a:t>Basiskennis boekhouden</a:t>
          </a:r>
        </a:p>
      </dsp:txBody>
      <dsp:txXfrm>
        <a:off x="4241203" y="3358941"/>
        <a:ext cx="771080" cy="481578"/>
      </dsp:txXfrm>
    </dsp:sp>
    <dsp:sp modelId="{8F5FEA34-4CA8-42BA-B45D-FAF22F0235B0}">
      <dsp:nvSpPr>
        <dsp:cNvPr id="0" name=""/>
        <dsp:cNvSpPr/>
      </dsp:nvSpPr>
      <dsp:spPr>
        <a:xfrm>
          <a:off x="667657" y="3971069"/>
          <a:ext cx="1450538" cy="580215"/>
        </a:xfrm>
        <a:prstGeom prst="chevron">
          <a:avLst/>
        </a:prstGeom>
        <a:solidFill>
          <a:srgbClr val="FA961E">
            <a:alpha val="90000"/>
          </a:srgb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7780" tIns="8890" rIns="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kern="1200"/>
            <a:t>Starten:</a:t>
          </a:r>
        </a:p>
      </dsp:txBody>
      <dsp:txXfrm>
        <a:off x="957765" y="3971069"/>
        <a:ext cx="870323" cy="580215"/>
      </dsp:txXfrm>
    </dsp:sp>
    <dsp:sp modelId="{9D03166A-D7A9-4F64-A2EB-FBDF7354A2AB}">
      <dsp:nvSpPr>
        <dsp:cNvPr id="0" name=""/>
        <dsp:cNvSpPr/>
      </dsp:nvSpPr>
      <dsp:spPr>
        <a:xfrm>
          <a:off x="1933948" y="4012333"/>
          <a:ext cx="3233598" cy="500969"/>
        </a:xfrm>
        <a:prstGeom prst="chevron">
          <a:avLst/>
        </a:prstGeom>
        <a:solidFill>
          <a:srgbClr val="FCBB6C">
            <a:alpha val="89804"/>
          </a:srgb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7780" tIns="8890" rIns="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b="1" i="0" u="none" kern="1200"/>
            <a:t>Spring in het diepe, </a:t>
          </a: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nl-NL" sz="1400" b="1" i="0" u="none" kern="1200"/>
            <a:t>ga direct van start, maar ….</a:t>
          </a:r>
          <a:endParaRPr lang="nl-NL" sz="1400" kern="1200"/>
        </a:p>
      </dsp:txBody>
      <dsp:txXfrm>
        <a:off x="2184433" y="4012333"/>
        <a:ext cx="2732629" cy="500969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lProcess3">
  <dgm:title val=""/>
  <dgm:desc val=""/>
  <dgm:catLst>
    <dgm:cat type="process" pri="11000"/>
    <dgm:cat type="convert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41" srcId="1" destId="11" srcOrd="0" destOrd="0"/>
        <dgm:cxn modelId="42" srcId="1" destId="12" srcOrd="1" destOrd="0"/>
        <dgm:cxn modelId="51" srcId="2" destId="21" srcOrd="0" destOrd="0"/>
        <dgm:cxn modelId="52" srcId="2" destId="22" srcOrd="1" destOrd="0"/>
        <dgm:cxn modelId="61" srcId="3" destId="31" srcOrd="0" destOrd="0"/>
        <dgm:cxn modelId="62" srcId="3" destId="32" srcOrd="1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1" destId="2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51" srcId="1" destId="11" srcOrd="0" destOrd="0"/>
        <dgm:cxn modelId="61" srcId="2" destId="21" srcOrd="0" destOrd="0"/>
        <dgm:cxn modelId="71" srcId="3" destId="31" srcOrd="0" destOrd="0"/>
        <dgm:cxn modelId="81" srcId="4" destId="41" srcOrd="0" destOrd="0"/>
      </dgm:cxnLst>
      <dgm:bg/>
      <dgm:whole/>
    </dgm:dataModel>
  </dgm:clrData>
  <dgm:layoutNode name="Name0">
    <dgm:varLst>
      <dgm:chPref val="3"/>
      <dgm:dir/>
      <dgm:animLvl val="lvl"/>
      <dgm:resizeHandles/>
    </dgm:varLst>
    <dgm:choose name="Name1">
      <dgm:if name="Name2" func="var" arg="dir" op="equ" val="norm">
        <dgm:alg type="lin">
          <dgm:param type="linDir" val="fromT"/>
          <dgm:param type="vertAlign" val="mid"/>
          <dgm:param type="nodeHorzAlign" val="l"/>
          <dgm:param type="nodeVertAlign" val="t"/>
          <dgm:param type="fallback" val="2D"/>
        </dgm:alg>
      </dgm:if>
      <dgm:else name="Name3">
        <dgm:alg type="lin">
          <dgm:param type="linDir" val="fromT"/>
          <dgm:param type="vertAlign" val="mid"/>
          <dgm:param type="nodeHorzAlign" val="r"/>
          <dgm:param type="nodeVertAlign" val="t"/>
          <dgm:param type="fallback" val="2D"/>
        </dgm:alg>
      </dgm:else>
    </dgm:choose>
    <dgm:shape xmlns:r="http://schemas.openxmlformats.org/officeDocument/2006/relationships" r:blip="">
      <dgm:adjLst/>
    </dgm:shape>
    <dgm:presOf/>
    <dgm:constrLst>
      <dgm:constr type="w" for="des" forName="bigChev" refType="w"/>
      <dgm:constr type="h" for="des" forName="bigChev" refType="w" refFor="des" refForName="bigChev" op="equ" fact="0.4"/>
      <dgm:constr type="w" for="des" forName="node" refType="w" refFor="des" refForName="bigChev" fact="0.83"/>
      <dgm:constr type="h" for="des" forName="node" refType="w" refFor="des" refForName="node" op="equ" fact="0.4"/>
      <dgm:constr type="w" for="des" forName="parTrans" refType="w" refFor="des" refForName="bigChev" op="equ" fact="-0.13"/>
      <dgm:constr type="w" for="des" forName="sibTrans" refType="w" refFor="des" refForName="node" op="equ" fact="-0.14"/>
      <dgm:constr type="h" for="ch" forName="vSp" refType="h" refFor="des" refForName="bigChev" op="equ" fact="0.14"/>
      <dgm:constr type="primFontSz" for="des" forName="node" op="equ"/>
      <dgm:constr type="primFontSz" for="des" forName="bigChev" op="equ"/>
    </dgm:constrLst>
    <dgm:ruleLst/>
    <dgm:forEach name="Name4" axis="ch" ptType="node">
      <dgm:layoutNode name="horFlow">
        <dgm:choose name="Name5">
          <dgm:if name="Name6" func="var" arg="dir" op="equ" val="norm">
            <dgm:alg type="lin">
              <dgm:param type="linDir" val="fromL"/>
              <dgm:param type="nodeHorzAlign" val="l"/>
              <dgm:param type="nodeVertAlign" val="mid"/>
              <dgm:param type="fallback" val="2D"/>
            </dgm:alg>
          </dgm:if>
          <dgm:else name="Name7">
            <dgm:alg type="lin">
              <dgm:param type="linDir" val="fromR"/>
              <dgm:param type="nodeHorzAlign" val="r"/>
              <dgm:param type="nodeVertAlign" val="mid"/>
              <dgm:param type="fallback" val="2D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bigChev" styleLbl="node1">
          <dgm:alg type="tx"/>
          <dgm:choose name="Name8">
            <dgm:if name="Name9" func="var" arg="dir" op="equ" val="norm">
              <dgm:shape xmlns:r="http://schemas.openxmlformats.org/officeDocument/2006/relationships" type="chevron" r:blip="">
                <dgm:adjLst/>
              </dgm:shape>
              <dgm:presOf axis="self"/>
              <dgm:constrLst>
                <dgm:constr type="primFontSz" val="65"/>
                <dgm:constr type="rMarg"/>
                <dgm:constr type="lMarg" refType="primFontSz" fact="0.1"/>
                <dgm:constr type="tMarg" refType="primFontSz" fact="0.05"/>
                <dgm:constr type="bMarg" refType="primFontSz" fact="0.05"/>
              </dgm:constrLst>
            </dgm:if>
            <dgm:else name="Name10">
              <dgm:shape xmlns:r="http://schemas.openxmlformats.org/officeDocument/2006/relationships" rot="180" type="chevron" r:blip="">
                <dgm:adjLst/>
              </dgm:shape>
              <dgm:presOf axis="self"/>
              <dgm:constrLst>
                <dgm:constr type="primFontSz" val="65"/>
                <dgm:constr type="lMarg"/>
                <dgm:constr type="rMarg" refType="primFontSz" fact="0.1"/>
                <dgm:constr type="tMarg" refType="primFontSz" fact="0.05"/>
                <dgm:constr type="bMarg" refType="primFontSz" fact="0.05"/>
              </dgm:constrLst>
            </dgm:else>
          </dgm:choose>
          <dgm:ruleLst>
            <dgm:rule type="primFontSz" val="5" fact="NaN" max="NaN"/>
          </dgm:ruleLst>
        </dgm:layoutNode>
        <dgm:forEach name="parTransForEach" axis="ch" ptType="parTrans" cnt="1">
          <dgm:layoutNode name="parTrans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  <dgm:forEach name="Name11" axis="ch" ptType="node">
          <dgm:layoutNode name="node" styleLbl="alignAccFollowNode1">
            <dgm:varLst>
              <dgm:bulletEnabled val="1"/>
            </dgm:varLst>
            <dgm:alg type="tx"/>
            <dgm:choose name="Name12">
              <dgm:if name="Name13" func="var" arg="dir" op="equ" val="norm">
                <dgm:shape xmlns:r="http://schemas.openxmlformats.org/officeDocument/2006/relationships" type="chevron" r:blip="">
                  <dgm:adjLst/>
                </dgm:shape>
                <dgm:presOf axis="desOrSelf" ptType="node"/>
                <dgm:constrLst>
                  <dgm:constr type="primFontSz" val="65"/>
                  <dgm:constr type="rMarg"/>
                  <dgm:constr type="lMarg" refType="primFontSz" fact="0.1"/>
                  <dgm:constr type="tMarg" refType="primFontSz" fact="0.05"/>
                  <dgm:constr type="bMarg" refType="primFontSz" fact="0.05"/>
                </dgm:constrLst>
              </dgm:if>
              <dgm:else name="Name14">
                <dgm:shape xmlns:r="http://schemas.openxmlformats.org/officeDocument/2006/relationships" rot="180" type="chevron" r:blip="">
                  <dgm:adjLst/>
                </dgm:shape>
                <dgm:presOf axis="desOrSelf" ptType="node"/>
                <dgm:constrLst>
                  <dgm:constr type="primFontSz" val="65"/>
                  <dgm:constr type="lMarg"/>
                  <dgm:constr type="rMarg" refType="primFontSz" fact="0.1"/>
                  <dgm:constr type="tMarg" refType="primFontSz" fact="0.05"/>
                  <dgm:constr type="bMarg" refType="primFontSz" fact="0.05"/>
                </dgm:constrLst>
              </dgm:else>
            </dgm:choose>
            <dgm:ruleLst>
              <dgm:rule type="primFontSz" val="5" fact="NaN" max="NaN"/>
            </dgm:ruleLst>
          </dgm:layoutNode>
          <dgm:forEach name="sibTransForEach" axis="followSib" ptType="sibTrans" cnt="1">
            <dgm:layoutNode name="sibTrans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layoutNode>
      <dgm:choose name="Name15">
        <dgm:if name="Name16" axis="self" ptType="node" func="revPos" op="gte" val="2">
          <dgm:layoutNode name="vSp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if>
        <dgm:else name="Name17"/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stellingen!A1"/><Relationship Id="rId13" Type="http://schemas.openxmlformats.org/officeDocument/2006/relationships/hyperlink" Target="https://zelfboekhouden.org/waarom-btw-aangifte-zelf-boekhouden/" TargetMode="External"/><Relationship Id="rId18" Type="http://schemas.openxmlformats.org/officeDocument/2006/relationships/hyperlink" Target="https://zelfboekhouden.org/inkomstenbelasting-rekentool/" TargetMode="External"/><Relationship Id="rId3" Type="http://schemas.openxmlformats.org/officeDocument/2006/relationships/hyperlink" Target="https://zelfboekhouden.org/" TargetMode="External"/><Relationship Id="rId7" Type="http://schemas.openxmlformats.org/officeDocument/2006/relationships/hyperlink" Target="https://zelfboekhouden.org/22missers-excel-boekhouding/" TargetMode="External"/><Relationship Id="rId12" Type="http://schemas.openxmlformats.org/officeDocument/2006/relationships/hyperlink" Target="#'BTW aangifte'!A1"/><Relationship Id="rId17" Type="http://schemas.openxmlformats.org/officeDocument/2006/relationships/hyperlink" Target="https://zelfboekhouden.org/belastingen-zzp/" TargetMode="External"/><Relationship Id="rId2" Type="http://schemas.openxmlformats.org/officeDocument/2006/relationships/image" Target="../media/image2.svg"/><Relationship Id="rId16" Type="http://schemas.openxmlformats.org/officeDocument/2006/relationships/hyperlink" Target="https://zelfboekhouden.org/boekhouden-financiele-cijfers/" TargetMode="External"/><Relationship Id="rId20" Type="http://schemas.openxmlformats.org/officeDocument/2006/relationships/image" Target="../media/image4.png"/><Relationship Id="rId1" Type="http://schemas.openxmlformats.org/officeDocument/2006/relationships/image" Target="../media/image1.png"/><Relationship Id="rId6" Type="http://schemas.openxmlformats.org/officeDocument/2006/relationships/hyperlink" Target="https://zelfboekhouden.org/basiskennis-boekhouden-grootboekrekeningen/" TargetMode="External"/><Relationship Id="rId11" Type="http://schemas.openxmlformats.org/officeDocument/2006/relationships/hyperlink" Target="#'Zelf betaalde kosten'!A1"/><Relationship Id="rId5" Type="http://schemas.openxmlformats.org/officeDocument/2006/relationships/hyperlink" Target="https://zelfboekhouden.org/excel-template-download/" TargetMode="External"/><Relationship Id="rId15" Type="http://schemas.openxmlformats.org/officeDocument/2006/relationships/hyperlink" Target="#Winstoverzicht!A1"/><Relationship Id="rId10" Type="http://schemas.openxmlformats.org/officeDocument/2006/relationships/hyperlink" Target="#Kasboek!A1"/><Relationship Id="rId19" Type="http://schemas.openxmlformats.org/officeDocument/2006/relationships/hyperlink" Target="https://zelfboekhouden.org/basiskennis-boekhouden/" TargetMode="External"/><Relationship Id="rId4" Type="http://schemas.openxmlformats.org/officeDocument/2006/relationships/image" Target="../media/image3.png"/><Relationship Id="rId9" Type="http://schemas.openxmlformats.org/officeDocument/2006/relationships/hyperlink" Target="#Bankoverzicht!A1"/><Relationship Id="rId14" Type="http://schemas.openxmlformats.org/officeDocument/2006/relationships/hyperlink" Target="https://zelfboekhouden.org/kennisbank-boekhouden/begrippenlijst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Navigatie &amp; Tools'!A1"/><Relationship Id="rId1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Navigatie &amp; Tools'!A1"/><Relationship Id="rId1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.xml"/><Relationship Id="rId3" Type="http://schemas.openxmlformats.org/officeDocument/2006/relationships/image" Target="../media/image6.png"/><Relationship Id="rId7" Type="http://schemas.openxmlformats.org/officeDocument/2006/relationships/chart" Target="../charts/chart3.xml"/><Relationship Id="rId2" Type="http://schemas.openxmlformats.org/officeDocument/2006/relationships/hyperlink" Target="#'Navigatie &amp; Tools'!A1"/><Relationship Id="rId1" Type="http://schemas.openxmlformats.org/officeDocument/2006/relationships/image" Target="../media/image5.png"/><Relationship Id="rId6" Type="http://schemas.openxmlformats.org/officeDocument/2006/relationships/chart" Target="../charts/chart2.xml"/><Relationship Id="rId5" Type="http://schemas.openxmlformats.org/officeDocument/2006/relationships/chart" Target="../charts/chart1.xml"/><Relationship Id="rId4" Type="http://schemas.openxmlformats.org/officeDocument/2006/relationships/image" Target="../media/image7.svg"/><Relationship Id="rId9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Navigatie &amp; Tools'!A1"/><Relationship Id="rId1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Navigatie &amp; Tools'!A1"/><Relationship Id="rId1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Navigatie &amp; Tools'!A1"/><Relationship Id="rId1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236221</xdr:colOff>
      <xdr:row>0</xdr:row>
      <xdr:rowOff>167640</xdr:rowOff>
    </xdr:from>
    <xdr:to>
      <xdr:col>8</xdr:col>
      <xdr:colOff>327660</xdr:colOff>
      <xdr:row>11</xdr:row>
      <xdr:rowOff>38100</xdr:rowOff>
    </xdr:to>
    <xdr:grpSp>
      <xdr:nvGrpSpPr>
        <xdr:cNvPr id="3" name="Groep 2">
          <a:extLst>
            <a:ext uri="{FF2B5EF4-FFF2-40B4-BE49-F238E27FC236}">
              <a16:creationId xmlns:a16="http://schemas.microsoft.com/office/drawing/2014/main" id="{D5D6D7F8-54E4-0E2F-0910-DD0D2968330F}"/>
            </a:ext>
          </a:extLst>
        </xdr:cNvPr>
        <xdr:cNvGrpSpPr/>
      </xdr:nvGrpSpPr>
      <xdr:grpSpPr>
        <a:xfrm>
          <a:off x="858521" y="167640"/>
          <a:ext cx="4447539" cy="1896110"/>
          <a:chOff x="845821" y="167640"/>
          <a:chExt cx="4358639" cy="1882140"/>
        </a:xfrm>
      </xdr:grpSpPr>
      <xdr:pic>
        <xdr:nvPicPr>
          <xdr:cNvPr id="7" name="Graphic 6" descr="Introductiepagina met effen opvulling">
            <a:extLst>
              <a:ext uri="{FF2B5EF4-FFF2-40B4-BE49-F238E27FC236}">
                <a16:creationId xmlns:a16="http://schemas.microsoft.com/office/drawing/2014/main" id="{E9DF226E-CBE1-4036-B573-3865F02F56A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3385185" y="182880"/>
            <a:ext cx="1047750" cy="838200"/>
          </a:xfrm>
          <a:prstGeom prst="rect">
            <a:avLst/>
          </a:prstGeom>
        </xdr:spPr>
      </xdr:pic>
      <xdr:sp macro="" textlink="">
        <xdr:nvSpPr>
          <xdr:cNvPr id="14" name="Rechthoek 13">
            <a:extLst>
              <a:ext uri="{FF2B5EF4-FFF2-40B4-BE49-F238E27FC236}">
                <a16:creationId xmlns:a16="http://schemas.microsoft.com/office/drawing/2014/main" id="{4DA14ABA-B91F-490E-B5C9-1A52D8848155}"/>
              </a:ext>
            </a:extLst>
          </xdr:cNvPr>
          <xdr:cNvSpPr/>
        </xdr:nvSpPr>
        <xdr:spPr>
          <a:xfrm>
            <a:off x="2697480" y="1036320"/>
            <a:ext cx="2506980" cy="1013460"/>
          </a:xfrm>
          <a:prstGeom prst="rect">
            <a:avLst/>
          </a:prstGeom>
          <a:solidFill>
            <a:srgbClr val="00AAD2"/>
          </a:solidFill>
          <a:ln w="2857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nl-NL" sz="1400" b="1"/>
          </a:p>
          <a:p>
            <a:pPr algn="ctr"/>
            <a:r>
              <a:rPr lang="nl-NL" sz="1400" b="1"/>
              <a:t>BOEKHOUDEN</a:t>
            </a:r>
            <a:r>
              <a:rPr lang="nl-NL" sz="1400" b="1" baseline="0"/>
              <a:t> IN EXCEL</a:t>
            </a:r>
          </a:p>
          <a:p>
            <a:pPr algn="ctr"/>
            <a:endParaRPr lang="nl-NL" sz="1100" baseline="0"/>
          </a:p>
          <a:p>
            <a:pPr algn="ctr"/>
            <a:r>
              <a:rPr lang="nl-NL" sz="1100" baseline="0"/>
              <a:t>Gratis template voor simpele basis</a:t>
            </a:r>
            <a:endParaRPr lang="nl-NL" sz="1100"/>
          </a:p>
        </xdr:txBody>
      </xdr:sp>
      <xdr:pic>
        <xdr:nvPicPr>
          <xdr:cNvPr id="2" name="Afbeelding 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8F81BA5-C072-2A21-ACCC-7834122256D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845821" y="167640"/>
            <a:ext cx="2491740" cy="991197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139480</xdr:colOff>
      <xdr:row>12</xdr:row>
      <xdr:rowOff>32875</xdr:rowOff>
    </xdr:from>
    <xdr:to>
      <xdr:col>8</xdr:col>
      <xdr:colOff>528681</xdr:colOff>
      <xdr:row>36</xdr:row>
      <xdr:rowOff>146924</xdr:rowOff>
    </xdr:to>
    <xdr:grpSp>
      <xdr:nvGrpSpPr>
        <xdr:cNvPr id="32" name="Groep 31">
          <a:extLst>
            <a:ext uri="{FF2B5EF4-FFF2-40B4-BE49-F238E27FC236}">
              <a16:creationId xmlns:a16="http://schemas.microsoft.com/office/drawing/2014/main" id="{159D2958-515C-4842-0B08-0E062E9F2A2D}"/>
            </a:ext>
          </a:extLst>
        </xdr:cNvPr>
        <xdr:cNvGrpSpPr/>
      </xdr:nvGrpSpPr>
      <xdr:grpSpPr>
        <a:xfrm>
          <a:off x="761780" y="2242675"/>
          <a:ext cx="4745301" cy="4584449"/>
          <a:chOff x="749080" y="2227435"/>
          <a:chExt cx="4656401" cy="4548889"/>
        </a:xfrm>
      </xdr:grpSpPr>
      <xdr:sp macro="" textlink="">
        <xdr:nvSpPr>
          <xdr:cNvPr id="33" name="Vrije vorm: vorm 32">
            <a:extLst>
              <a:ext uri="{FF2B5EF4-FFF2-40B4-BE49-F238E27FC236}">
                <a16:creationId xmlns:a16="http://schemas.microsoft.com/office/drawing/2014/main" id="{3A26F075-91D0-2A56-75F3-3D7DDD5D7506}"/>
              </a:ext>
            </a:extLst>
          </xdr:cNvPr>
          <xdr:cNvSpPr/>
        </xdr:nvSpPr>
        <xdr:spPr>
          <a:xfrm>
            <a:off x="751477" y="2227435"/>
            <a:ext cx="1450538" cy="580215"/>
          </a:xfrm>
          <a:custGeom>
            <a:avLst/>
            <a:gdLst>
              <a:gd name="connsiteX0" fmla="*/ 0 w 1450538"/>
              <a:gd name="connsiteY0" fmla="*/ 0 h 580215"/>
              <a:gd name="connsiteX1" fmla="*/ 1160431 w 1450538"/>
              <a:gd name="connsiteY1" fmla="*/ 0 h 580215"/>
              <a:gd name="connsiteX2" fmla="*/ 1450538 w 1450538"/>
              <a:gd name="connsiteY2" fmla="*/ 290108 h 580215"/>
              <a:gd name="connsiteX3" fmla="*/ 1160431 w 1450538"/>
              <a:gd name="connsiteY3" fmla="*/ 580215 h 580215"/>
              <a:gd name="connsiteX4" fmla="*/ 0 w 1450538"/>
              <a:gd name="connsiteY4" fmla="*/ 580215 h 580215"/>
              <a:gd name="connsiteX5" fmla="*/ 290108 w 1450538"/>
              <a:gd name="connsiteY5" fmla="*/ 290108 h 580215"/>
              <a:gd name="connsiteX6" fmla="*/ 0 w 1450538"/>
              <a:gd name="connsiteY6" fmla="*/ 0 h 58021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450538" h="580215">
                <a:moveTo>
                  <a:pt x="0" y="0"/>
                </a:moveTo>
                <a:lnTo>
                  <a:pt x="1160431" y="0"/>
                </a:lnTo>
                <a:lnTo>
                  <a:pt x="1450538" y="290108"/>
                </a:lnTo>
                <a:lnTo>
                  <a:pt x="1160431" y="580215"/>
                </a:lnTo>
                <a:lnTo>
                  <a:pt x="0" y="580215"/>
                </a:lnTo>
                <a:lnTo>
                  <a:pt x="290108" y="290108"/>
                </a:lnTo>
                <a:lnTo>
                  <a:pt x="0" y="0"/>
                </a:lnTo>
                <a:close/>
              </a:path>
            </a:pathLst>
          </a:custGeom>
          <a:solidFill>
            <a:srgbClr val="001E64"/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307888" tIns="8890" rIns="290107" bIns="8890" numCol="1" spcCol="1270" anchor="ctr" anchorCtr="0">
            <a:noAutofit/>
          </a:bodyPr>
          <a:lstStyle/>
          <a:p>
            <a:pPr marL="0" lvl="0" indent="0" algn="ctr" defTabSz="6223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kern="1200"/>
              <a:t>Instructies</a:t>
            </a:r>
          </a:p>
        </xdr:txBody>
      </xdr:sp>
      <xdr:sp macro="" textlink="">
        <xdr:nvSpPr>
          <xdr:cNvPr id="34" name="Vrije vorm: vorm 33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B488D3CE-2393-F601-D09D-F11FC8C25E5E}"/>
              </a:ext>
            </a:extLst>
          </xdr:cNvPr>
          <xdr:cNvSpPr/>
        </xdr:nvSpPr>
        <xdr:spPr>
          <a:xfrm>
            <a:off x="2013446" y="2276754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Uitleg template (video)</a:t>
            </a:r>
          </a:p>
        </xdr:txBody>
      </xdr:sp>
      <xdr:sp macro="" textlink="">
        <xdr:nvSpPr>
          <xdr:cNvPr id="35" name="Vrije vorm: vorm 3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1F0C0FFB-FDDD-D95D-0FC2-A2F3C6C5ACA1}"/>
              </a:ext>
            </a:extLst>
          </xdr:cNvPr>
          <xdr:cNvSpPr/>
        </xdr:nvSpPr>
        <xdr:spPr>
          <a:xfrm>
            <a:off x="3048840" y="2276754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Uitleg grootboek rekening</a:t>
            </a:r>
          </a:p>
        </xdr:txBody>
      </xdr:sp>
      <xdr:sp macro="" textlink="">
        <xdr:nvSpPr>
          <xdr:cNvPr id="36" name="Vrije vorm: vorm 35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53F457E4-3CB9-5DF5-F490-2BE7780A9F03}"/>
              </a:ext>
            </a:extLst>
          </xdr:cNvPr>
          <xdr:cNvSpPr/>
        </xdr:nvSpPr>
        <xdr:spPr>
          <a:xfrm>
            <a:off x="4084234" y="2276754"/>
            <a:ext cx="1321247" cy="481578"/>
          </a:xfrm>
          <a:custGeom>
            <a:avLst/>
            <a:gdLst>
              <a:gd name="connsiteX0" fmla="*/ 0 w 1321247"/>
              <a:gd name="connsiteY0" fmla="*/ 0 h 481578"/>
              <a:gd name="connsiteX1" fmla="*/ 1080458 w 1321247"/>
              <a:gd name="connsiteY1" fmla="*/ 0 h 481578"/>
              <a:gd name="connsiteX2" fmla="*/ 1321247 w 1321247"/>
              <a:gd name="connsiteY2" fmla="*/ 240789 h 481578"/>
              <a:gd name="connsiteX3" fmla="*/ 1080458 w 1321247"/>
              <a:gd name="connsiteY3" fmla="*/ 481578 h 481578"/>
              <a:gd name="connsiteX4" fmla="*/ 0 w 1321247"/>
              <a:gd name="connsiteY4" fmla="*/ 481578 h 481578"/>
              <a:gd name="connsiteX5" fmla="*/ 240789 w 1321247"/>
              <a:gd name="connsiteY5" fmla="*/ 240789 h 481578"/>
              <a:gd name="connsiteX6" fmla="*/ 0 w 1321247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321247" h="481578">
                <a:moveTo>
                  <a:pt x="0" y="0"/>
                </a:moveTo>
                <a:lnTo>
                  <a:pt x="1080458" y="0"/>
                </a:lnTo>
                <a:lnTo>
                  <a:pt x="1321247" y="240789"/>
                </a:lnTo>
                <a:lnTo>
                  <a:pt x="1080458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22 missers in boekhouding</a:t>
            </a:r>
          </a:p>
        </xdr:txBody>
      </xdr:sp>
      <xdr:sp macro="" textlink="">
        <xdr:nvSpPr>
          <xdr:cNvPr id="37" name="Vrije vorm: vorm 36">
            <a:extLst>
              <a:ext uri="{FF2B5EF4-FFF2-40B4-BE49-F238E27FC236}">
                <a16:creationId xmlns:a16="http://schemas.microsoft.com/office/drawing/2014/main" id="{A5E63F76-C594-21CF-DE19-C76D8986AE9C}"/>
              </a:ext>
            </a:extLst>
          </xdr:cNvPr>
          <xdr:cNvSpPr/>
        </xdr:nvSpPr>
        <xdr:spPr>
          <a:xfrm>
            <a:off x="749080" y="2888881"/>
            <a:ext cx="1487396" cy="580215"/>
          </a:xfrm>
          <a:custGeom>
            <a:avLst/>
            <a:gdLst>
              <a:gd name="connsiteX0" fmla="*/ 0 w 1487396"/>
              <a:gd name="connsiteY0" fmla="*/ 0 h 580215"/>
              <a:gd name="connsiteX1" fmla="*/ 1197289 w 1487396"/>
              <a:gd name="connsiteY1" fmla="*/ 0 h 580215"/>
              <a:gd name="connsiteX2" fmla="*/ 1487396 w 1487396"/>
              <a:gd name="connsiteY2" fmla="*/ 290108 h 580215"/>
              <a:gd name="connsiteX3" fmla="*/ 1197289 w 1487396"/>
              <a:gd name="connsiteY3" fmla="*/ 580215 h 580215"/>
              <a:gd name="connsiteX4" fmla="*/ 0 w 1487396"/>
              <a:gd name="connsiteY4" fmla="*/ 580215 h 580215"/>
              <a:gd name="connsiteX5" fmla="*/ 290108 w 1487396"/>
              <a:gd name="connsiteY5" fmla="*/ 290108 h 580215"/>
              <a:gd name="connsiteX6" fmla="*/ 0 w 1487396"/>
              <a:gd name="connsiteY6" fmla="*/ 0 h 58021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487396" h="580215">
                <a:moveTo>
                  <a:pt x="0" y="0"/>
                </a:moveTo>
                <a:lnTo>
                  <a:pt x="1197289" y="0"/>
                </a:lnTo>
                <a:lnTo>
                  <a:pt x="1487396" y="290108"/>
                </a:lnTo>
                <a:lnTo>
                  <a:pt x="1197289" y="580215"/>
                </a:lnTo>
                <a:lnTo>
                  <a:pt x="0" y="580215"/>
                </a:lnTo>
                <a:lnTo>
                  <a:pt x="290108" y="290108"/>
                </a:lnTo>
                <a:lnTo>
                  <a:pt x="0" y="0"/>
                </a:lnTo>
                <a:close/>
              </a:path>
            </a:pathLst>
          </a:custGeom>
          <a:solidFill>
            <a:srgbClr val="00AAD2">
              <a:alpha val="90000"/>
            </a:srgbClr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305348" tIns="7620" rIns="290107" bIns="7620" numCol="1" spcCol="1270" anchor="ctr" anchorCtr="0">
            <a:noAutofit/>
          </a:bodyPr>
          <a:lstStyle/>
          <a:p>
            <a:pPr marL="0" lvl="0" indent="0" algn="ctr" defTabSz="5334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kern="1200"/>
              <a:t>Instellingen</a:t>
            </a:r>
          </a:p>
        </xdr:txBody>
      </xdr:sp>
      <xdr:sp macro="" textlink="">
        <xdr:nvSpPr>
          <xdr:cNvPr id="38" name="Vrije vorm: vorm 37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497D25E6-7660-B697-FD3C-1EDAD70EF5A6}"/>
              </a:ext>
            </a:extLst>
          </xdr:cNvPr>
          <xdr:cNvSpPr/>
        </xdr:nvSpPr>
        <xdr:spPr>
          <a:xfrm>
            <a:off x="2050304" y="2938199"/>
            <a:ext cx="1202405" cy="481578"/>
          </a:xfrm>
          <a:custGeom>
            <a:avLst/>
            <a:gdLst>
              <a:gd name="connsiteX0" fmla="*/ 0 w 1202405"/>
              <a:gd name="connsiteY0" fmla="*/ 0 h 481578"/>
              <a:gd name="connsiteX1" fmla="*/ 961616 w 1202405"/>
              <a:gd name="connsiteY1" fmla="*/ 0 h 481578"/>
              <a:gd name="connsiteX2" fmla="*/ 1202405 w 1202405"/>
              <a:gd name="connsiteY2" fmla="*/ 240789 h 481578"/>
              <a:gd name="connsiteX3" fmla="*/ 961616 w 1202405"/>
              <a:gd name="connsiteY3" fmla="*/ 481578 h 481578"/>
              <a:gd name="connsiteX4" fmla="*/ 0 w 1202405"/>
              <a:gd name="connsiteY4" fmla="*/ 481578 h 481578"/>
              <a:gd name="connsiteX5" fmla="*/ 240789 w 1202405"/>
              <a:gd name="connsiteY5" fmla="*/ 240789 h 481578"/>
              <a:gd name="connsiteX6" fmla="*/ 0 w 1202405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2405" h="481578">
                <a:moveTo>
                  <a:pt x="0" y="0"/>
                </a:moveTo>
                <a:lnTo>
                  <a:pt x="961616" y="0"/>
                </a:lnTo>
                <a:lnTo>
                  <a:pt x="1202405" y="240789"/>
                </a:lnTo>
                <a:lnTo>
                  <a:pt x="961616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Maak instellingen </a:t>
            </a:r>
          </a:p>
        </xdr:txBody>
      </xdr:sp>
      <xdr:sp macro="" textlink="">
        <xdr:nvSpPr>
          <xdr:cNvPr id="39" name="Vrije vorm: vorm 38">
            <a:extLst>
              <a:ext uri="{FF2B5EF4-FFF2-40B4-BE49-F238E27FC236}">
                <a16:creationId xmlns:a16="http://schemas.microsoft.com/office/drawing/2014/main" id="{AFB1FB3C-108E-103F-9AB7-CA4BB4807170}"/>
              </a:ext>
            </a:extLst>
          </xdr:cNvPr>
          <xdr:cNvSpPr/>
        </xdr:nvSpPr>
        <xdr:spPr>
          <a:xfrm>
            <a:off x="751477" y="3550326"/>
            <a:ext cx="1450538" cy="580215"/>
          </a:xfrm>
          <a:custGeom>
            <a:avLst/>
            <a:gdLst>
              <a:gd name="connsiteX0" fmla="*/ 0 w 1450538"/>
              <a:gd name="connsiteY0" fmla="*/ 0 h 580215"/>
              <a:gd name="connsiteX1" fmla="*/ 1160431 w 1450538"/>
              <a:gd name="connsiteY1" fmla="*/ 0 h 580215"/>
              <a:gd name="connsiteX2" fmla="*/ 1450538 w 1450538"/>
              <a:gd name="connsiteY2" fmla="*/ 290108 h 580215"/>
              <a:gd name="connsiteX3" fmla="*/ 1160431 w 1450538"/>
              <a:gd name="connsiteY3" fmla="*/ 580215 h 580215"/>
              <a:gd name="connsiteX4" fmla="*/ 0 w 1450538"/>
              <a:gd name="connsiteY4" fmla="*/ 580215 h 580215"/>
              <a:gd name="connsiteX5" fmla="*/ 290108 w 1450538"/>
              <a:gd name="connsiteY5" fmla="*/ 290108 h 580215"/>
              <a:gd name="connsiteX6" fmla="*/ 0 w 1450538"/>
              <a:gd name="connsiteY6" fmla="*/ 0 h 58021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450538" h="580215">
                <a:moveTo>
                  <a:pt x="0" y="0"/>
                </a:moveTo>
                <a:lnTo>
                  <a:pt x="1160431" y="0"/>
                </a:lnTo>
                <a:lnTo>
                  <a:pt x="1450538" y="290108"/>
                </a:lnTo>
                <a:lnTo>
                  <a:pt x="1160431" y="580215"/>
                </a:lnTo>
                <a:lnTo>
                  <a:pt x="0" y="580215"/>
                </a:lnTo>
                <a:lnTo>
                  <a:pt x="290108" y="290108"/>
                </a:lnTo>
                <a:lnTo>
                  <a:pt x="0" y="0"/>
                </a:lnTo>
                <a:close/>
              </a:path>
            </a:pathLst>
          </a:custGeom>
          <a:solidFill>
            <a:srgbClr val="00AAD2">
              <a:alpha val="90000"/>
            </a:srgbClr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305348" tIns="7620" rIns="290107" bIns="7620" numCol="1" spcCol="1270" anchor="ctr" anchorCtr="0">
            <a:noAutofit/>
          </a:bodyPr>
          <a:lstStyle/>
          <a:p>
            <a:pPr marL="0" lvl="0" indent="0" algn="ctr" defTabSz="5334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kern="1200"/>
              <a:t>Boekingen</a:t>
            </a:r>
          </a:p>
        </xdr:txBody>
      </xdr:sp>
      <xdr:sp macro="" textlink="">
        <xdr:nvSpPr>
          <xdr:cNvPr id="40" name="Vrije vorm: vorm 39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AA9D8FD2-982E-316F-351E-69FAAEDF8AA8}"/>
              </a:ext>
            </a:extLst>
          </xdr:cNvPr>
          <xdr:cNvSpPr/>
        </xdr:nvSpPr>
        <xdr:spPr>
          <a:xfrm>
            <a:off x="2013446" y="3599645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Bank overzicht</a:t>
            </a:r>
          </a:p>
        </xdr:txBody>
      </xdr:sp>
      <xdr:sp macro="" textlink="">
        <xdr:nvSpPr>
          <xdr:cNvPr id="41" name="Vrije vorm: vorm 40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32F2476C-883B-23C1-ADEE-BA4468DA937D}"/>
              </a:ext>
            </a:extLst>
          </xdr:cNvPr>
          <xdr:cNvSpPr/>
        </xdr:nvSpPr>
        <xdr:spPr>
          <a:xfrm>
            <a:off x="3048840" y="3599645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Kasboek</a:t>
            </a:r>
          </a:p>
        </xdr:txBody>
      </xdr:sp>
      <xdr:sp macro="" textlink="">
        <xdr:nvSpPr>
          <xdr:cNvPr id="42" name="Vrije vorm: vorm 41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8EAB5B3-22CF-ABDC-4FDC-CF349746CD2E}"/>
              </a:ext>
            </a:extLst>
          </xdr:cNvPr>
          <xdr:cNvSpPr/>
        </xdr:nvSpPr>
        <xdr:spPr>
          <a:xfrm>
            <a:off x="4084234" y="3599645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Zelf betaalde kosten</a:t>
            </a:r>
          </a:p>
        </xdr:txBody>
      </xdr:sp>
      <xdr:sp macro="" textlink="">
        <xdr:nvSpPr>
          <xdr:cNvPr id="43" name="Vrije vorm: vorm 42">
            <a:extLst>
              <a:ext uri="{FF2B5EF4-FFF2-40B4-BE49-F238E27FC236}">
                <a16:creationId xmlns:a16="http://schemas.microsoft.com/office/drawing/2014/main" id="{2CA411F2-D5D9-284A-1D06-F5C1217D4CA9}"/>
              </a:ext>
            </a:extLst>
          </xdr:cNvPr>
          <xdr:cNvSpPr/>
        </xdr:nvSpPr>
        <xdr:spPr>
          <a:xfrm>
            <a:off x="751477" y="4211772"/>
            <a:ext cx="1450538" cy="580215"/>
          </a:xfrm>
          <a:custGeom>
            <a:avLst/>
            <a:gdLst>
              <a:gd name="connsiteX0" fmla="*/ 0 w 1450538"/>
              <a:gd name="connsiteY0" fmla="*/ 0 h 580215"/>
              <a:gd name="connsiteX1" fmla="*/ 1160431 w 1450538"/>
              <a:gd name="connsiteY1" fmla="*/ 0 h 580215"/>
              <a:gd name="connsiteX2" fmla="*/ 1450538 w 1450538"/>
              <a:gd name="connsiteY2" fmla="*/ 290108 h 580215"/>
              <a:gd name="connsiteX3" fmla="*/ 1160431 w 1450538"/>
              <a:gd name="connsiteY3" fmla="*/ 580215 h 580215"/>
              <a:gd name="connsiteX4" fmla="*/ 0 w 1450538"/>
              <a:gd name="connsiteY4" fmla="*/ 580215 h 580215"/>
              <a:gd name="connsiteX5" fmla="*/ 290108 w 1450538"/>
              <a:gd name="connsiteY5" fmla="*/ 290108 h 580215"/>
              <a:gd name="connsiteX6" fmla="*/ 0 w 1450538"/>
              <a:gd name="connsiteY6" fmla="*/ 0 h 58021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450538" h="580215">
                <a:moveTo>
                  <a:pt x="0" y="0"/>
                </a:moveTo>
                <a:lnTo>
                  <a:pt x="1160431" y="0"/>
                </a:lnTo>
                <a:lnTo>
                  <a:pt x="1450538" y="290108"/>
                </a:lnTo>
                <a:lnTo>
                  <a:pt x="1160431" y="580215"/>
                </a:lnTo>
                <a:lnTo>
                  <a:pt x="0" y="580215"/>
                </a:lnTo>
                <a:lnTo>
                  <a:pt x="290108" y="290108"/>
                </a:lnTo>
                <a:lnTo>
                  <a:pt x="0" y="0"/>
                </a:lnTo>
                <a:close/>
              </a:path>
            </a:pathLst>
          </a:custGeom>
          <a:solidFill>
            <a:srgbClr val="00AAD2"/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307888" tIns="8890" rIns="290107" bIns="8890" numCol="1" spcCol="1270" anchor="ctr" anchorCtr="0">
            <a:noAutofit/>
          </a:bodyPr>
          <a:lstStyle/>
          <a:p>
            <a:pPr marL="0" lvl="0" indent="0" algn="ctr" defTabSz="6223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kern="1200"/>
              <a:t>BTW afdracht	</a:t>
            </a:r>
          </a:p>
        </xdr:txBody>
      </xdr:sp>
      <xdr:sp macro="" textlink="">
        <xdr:nvSpPr>
          <xdr:cNvPr id="44" name="Vrije vorm: vorm 43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FA977D05-B14E-5E0D-EC67-7D61DDD463D9}"/>
              </a:ext>
            </a:extLst>
          </xdr:cNvPr>
          <xdr:cNvSpPr/>
        </xdr:nvSpPr>
        <xdr:spPr>
          <a:xfrm>
            <a:off x="2013446" y="4261090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BTW aangifte</a:t>
            </a:r>
          </a:p>
        </xdr:txBody>
      </xdr:sp>
      <xdr:sp macro="" textlink="">
        <xdr:nvSpPr>
          <xdr:cNvPr id="45" name="Vrije vorm: vorm 4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BD291CDC-9A38-4E99-7886-49407198C1A5}"/>
              </a:ext>
            </a:extLst>
          </xdr:cNvPr>
          <xdr:cNvSpPr/>
        </xdr:nvSpPr>
        <xdr:spPr>
          <a:xfrm>
            <a:off x="3048840" y="4261090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Uitleg BTW aangifte</a:t>
            </a:r>
          </a:p>
        </xdr:txBody>
      </xdr:sp>
      <xdr:sp macro="" textlink="">
        <xdr:nvSpPr>
          <xdr:cNvPr id="46" name="Vrije vorm: vorm 45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104E3BF5-3B0D-DA9B-2559-AA0246AF4E7A}"/>
              </a:ext>
            </a:extLst>
          </xdr:cNvPr>
          <xdr:cNvSpPr/>
        </xdr:nvSpPr>
        <xdr:spPr>
          <a:xfrm>
            <a:off x="4084234" y="4261090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Begrippen wiki</a:t>
            </a:r>
          </a:p>
        </xdr:txBody>
      </xdr:sp>
      <xdr:sp macro="" textlink="">
        <xdr:nvSpPr>
          <xdr:cNvPr id="47" name="Vrije vorm: vorm 46">
            <a:extLst>
              <a:ext uri="{FF2B5EF4-FFF2-40B4-BE49-F238E27FC236}">
                <a16:creationId xmlns:a16="http://schemas.microsoft.com/office/drawing/2014/main" id="{8564FCF0-2647-B982-6F53-02BE7DB3CF0E}"/>
              </a:ext>
            </a:extLst>
          </xdr:cNvPr>
          <xdr:cNvSpPr/>
        </xdr:nvSpPr>
        <xdr:spPr>
          <a:xfrm>
            <a:off x="751477" y="4873217"/>
            <a:ext cx="1450538" cy="580215"/>
          </a:xfrm>
          <a:custGeom>
            <a:avLst/>
            <a:gdLst>
              <a:gd name="connsiteX0" fmla="*/ 0 w 1450538"/>
              <a:gd name="connsiteY0" fmla="*/ 0 h 580215"/>
              <a:gd name="connsiteX1" fmla="*/ 1160431 w 1450538"/>
              <a:gd name="connsiteY1" fmla="*/ 0 h 580215"/>
              <a:gd name="connsiteX2" fmla="*/ 1450538 w 1450538"/>
              <a:gd name="connsiteY2" fmla="*/ 290108 h 580215"/>
              <a:gd name="connsiteX3" fmla="*/ 1160431 w 1450538"/>
              <a:gd name="connsiteY3" fmla="*/ 580215 h 580215"/>
              <a:gd name="connsiteX4" fmla="*/ 0 w 1450538"/>
              <a:gd name="connsiteY4" fmla="*/ 580215 h 580215"/>
              <a:gd name="connsiteX5" fmla="*/ 290108 w 1450538"/>
              <a:gd name="connsiteY5" fmla="*/ 290108 h 580215"/>
              <a:gd name="connsiteX6" fmla="*/ 0 w 1450538"/>
              <a:gd name="connsiteY6" fmla="*/ 0 h 58021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450538" h="580215">
                <a:moveTo>
                  <a:pt x="0" y="0"/>
                </a:moveTo>
                <a:lnTo>
                  <a:pt x="1160431" y="0"/>
                </a:lnTo>
                <a:lnTo>
                  <a:pt x="1450538" y="290108"/>
                </a:lnTo>
                <a:lnTo>
                  <a:pt x="1160431" y="580215"/>
                </a:lnTo>
                <a:lnTo>
                  <a:pt x="0" y="580215"/>
                </a:lnTo>
                <a:lnTo>
                  <a:pt x="290108" y="290108"/>
                </a:lnTo>
                <a:lnTo>
                  <a:pt x="0" y="0"/>
                </a:lnTo>
                <a:close/>
              </a:path>
            </a:pathLst>
          </a:custGeom>
          <a:solidFill>
            <a:srgbClr val="00AAD2"/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307888" tIns="8890" rIns="290107" bIns="8890" numCol="1" spcCol="1270" anchor="ctr" anchorCtr="0">
            <a:noAutofit/>
          </a:bodyPr>
          <a:lstStyle/>
          <a:p>
            <a:pPr marL="0" lvl="0" indent="0" algn="ctr" defTabSz="6223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kern="1200">
                <a:solidFill>
                  <a:schemeClr val="bg1"/>
                </a:solidFill>
              </a:rPr>
              <a:t>Financiën</a:t>
            </a:r>
            <a:endParaRPr lang="nl-NL" sz="1400" kern="1200"/>
          </a:p>
        </xdr:txBody>
      </xdr:sp>
      <xdr:sp macro="" textlink="">
        <xdr:nvSpPr>
          <xdr:cNvPr id="48" name="Vrije vorm: vorm 47">
            <a:hlinkClick xmlns:r="http://schemas.openxmlformats.org/officeDocument/2006/relationships" r:id="rId15"/>
            <a:extLst>
              <a:ext uri="{FF2B5EF4-FFF2-40B4-BE49-F238E27FC236}">
                <a16:creationId xmlns:a16="http://schemas.microsoft.com/office/drawing/2014/main" id="{1C0F4C33-B48C-0DCD-3A9C-2F63D68A75BE}"/>
              </a:ext>
            </a:extLst>
          </xdr:cNvPr>
          <xdr:cNvSpPr/>
        </xdr:nvSpPr>
        <xdr:spPr>
          <a:xfrm>
            <a:off x="2013446" y="4922536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Winst overzicht</a:t>
            </a:r>
          </a:p>
        </xdr:txBody>
      </xdr:sp>
      <xdr:sp macro="" textlink="">
        <xdr:nvSpPr>
          <xdr:cNvPr id="49" name="Vrije vorm: vorm 48">
            <a:hlinkClick xmlns:r="http://schemas.openxmlformats.org/officeDocument/2006/relationships" r:id="rId16"/>
            <a:extLst>
              <a:ext uri="{FF2B5EF4-FFF2-40B4-BE49-F238E27FC236}">
                <a16:creationId xmlns:a16="http://schemas.microsoft.com/office/drawing/2014/main" id="{88089014-3E6D-0F59-5C67-603C89135EAB}"/>
              </a:ext>
            </a:extLst>
          </xdr:cNvPr>
          <xdr:cNvSpPr/>
        </xdr:nvSpPr>
        <xdr:spPr>
          <a:xfrm>
            <a:off x="3048840" y="4922536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Uitleg over cijfers</a:t>
            </a:r>
          </a:p>
        </xdr:txBody>
      </xdr:sp>
      <xdr:sp macro="" textlink="">
        <xdr:nvSpPr>
          <xdr:cNvPr id="50" name="Vrije vorm: vorm 49">
            <a:extLst>
              <a:ext uri="{FF2B5EF4-FFF2-40B4-BE49-F238E27FC236}">
                <a16:creationId xmlns:a16="http://schemas.microsoft.com/office/drawing/2014/main" id="{C60FC62D-8C90-C99C-C534-5EF263F5BE03}"/>
              </a:ext>
            </a:extLst>
          </xdr:cNvPr>
          <xdr:cNvSpPr/>
        </xdr:nvSpPr>
        <xdr:spPr>
          <a:xfrm>
            <a:off x="751477" y="5534663"/>
            <a:ext cx="1450538" cy="580215"/>
          </a:xfrm>
          <a:custGeom>
            <a:avLst/>
            <a:gdLst>
              <a:gd name="connsiteX0" fmla="*/ 0 w 1450538"/>
              <a:gd name="connsiteY0" fmla="*/ 0 h 580215"/>
              <a:gd name="connsiteX1" fmla="*/ 1160431 w 1450538"/>
              <a:gd name="connsiteY1" fmla="*/ 0 h 580215"/>
              <a:gd name="connsiteX2" fmla="*/ 1450538 w 1450538"/>
              <a:gd name="connsiteY2" fmla="*/ 290108 h 580215"/>
              <a:gd name="connsiteX3" fmla="*/ 1160431 w 1450538"/>
              <a:gd name="connsiteY3" fmla="*/ 580215 h 580215"/>
              <a:gd name="connsiteX4" fmla="*/ 0 w 1450538"/>
              <a:gd name="connsiteY4" fmla="*/ 580215 h 580215"/>
              <a:gd name="connsiteX5" fmla="*/ 290108 w 1450538"/>
              <a:gd name="connsiteY5" fmla="*/ 290108 h 580215"/>
              <a:gd name="connsiteX6" fmla="*/ 0 w 1450538"/>
              <a:gd name="connsiteY6" fmla="*/ 0 h 58021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450538" h="580215">
                <a:moveTo>
                  <a:pt x="0" y="0"/>
                </a:moveTo>
                <a:lnTo>
                  <a:pt x="1160431" y="0"/>
                </a:lnTo>
                <a:lnTo>
                  <a:pt x="1450538" y="290108"/>
                </a:lnTo>
                <a:lnTo>
                  <a:pt x="1160431" y="580215"/>
                </a:lnTo>
                <a:lnTo>
                  <a:pt x="0" y="580215"/>
                </a:lnTo>
                <a:lnTo>
                  <a:pt x="290108" y="290108"/>
                </a:lnTo>
                <a:lnTo>
                  <a:pt x="0" y="0"/>
                </a:lnTo>
                <a:close/>
              </a:path>
            </a:pathLst>
          </a:custGeom>
          <a:solidFill>
            <a:srgbClr val="00AAD2"/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307888" tIns="8890" rIns="290107" bIns="8890" numCol="1" spcCol="1270" anchor="ctr" anchorCtr="0">
            <a:noAutofit/>
          </a:bodyPr>
          <a:lstStyle/>
          <a:p>
            <a:pPr marL="0" lvl="0" indent="0" algn="ctr" defTabSz="6223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kern="1200"/>
              <a:t>Toolbox</a:t>
            </a:r>
          </a:p>
        </xdr:txBody>
      </xdr:sp>
      <xdr:sp macro="" textlink="">
        <xdr:nvSpPr>
          <xdr:cNvPr id="51" name="Vrije vorm: vorm 50">
            <a:hlinkClick xmlns:r="http://schemas.openxmlformats.org/officeDocument/2006/relationships" r:id="rId17"/>
            <a:extLst>
              <a:ext uri="{FF2B5EF4-FFF2-40B4-BE49-F238E27FC236}">
                <a16:creationId xmlns:a16="http://schemas.microsoft.com/office/drawing/2014/main" id="{0085C743-5E54-66E0-CE79-435ECEB29B9D}"/>
              </a:ext>
            </a:extLst>
          </xdr:cNvPr>
          <xdr:cNvSpPr/>
        </xdr:nvSpPr>
        <xdr:spPr>
          <a:xfrm>
            <a:off x="2013446" y="5583981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Rekentools &amp; Trainingen</a:t>
            </a:r>
          </a:p>
        </xdr:txBody>
      </xdr:sp>
      <xdr:sp macro="" textlink="">
        <xdr:nvSpPr>
          <xdr:cNvPr id="52" name="Vrije vorm: vorm 51">
            <a:hlinkClick xmlns:r="http://schemas.openxmlformats.org/officeDocument/2006/relationships" r:id="rId18"/>
            <a:extLst>
              <a:ext uri="{FF2B5EF4-FFF2-40B4-BE49-F238E27FC236}">
                <a16:creationId xmlns:a16="http://schemas.microsoft.com/office/drawing/2014/main" id="{C915E264-33A0-3F75-900A-72CDBF02B352}"/>
              </a:ext>
            </a:extLst>
          </xdr:cNvPr>
          <xdr:cNvSpPr/>
        </xdr:nvSpPr>
        <xdr:spPr>
          <a:xfrm>
            <a:off x="3048840" y="5583981"/>
            <a:ext cx="1203946" cy="481578"/>
          </a:xfrm>
          <a:custGeom>
            <a:avLst/>
            <a:gdLst>
              <a:gd name="connsiteX0" fmla="*/ 0 w 1203946"/>
              <a:gd name="connsiteY0" fmla="*/ 0 h 481578"/>
              <a:gd name="connsiteX1" fmla="*/ 963157 w 1203946"/>
              <a:gd name="connsiteY1" fmla="*/ 0 h 481578"/>
              <a:gd name="connsiteX2" fmla="*/ 1203946 w 1203946"/>
              <a:gd name="connsiteY2" fmla="*/ 240789 h 481578"/>
              <a:gd name="connsiteX3" fmla="*/ 963157 w 1203946"/>
              <a:gd name="connsiteY3" fmla="*/ 481578 h 481578"/>
              <a:gd name="connsiteX4" fmla="*/ 0 w 1203946"/>
              <a:gd name="connsiteY4" fmla="*/ 481578 h 481578"/>
              <a:gd name="connsiteX5" fmla="*/ 240789 w 1203946"/>
              <a:gd name="connsiteY5" fmla="*/ 240789 h 481578"/>
              <a:gd name="connsiteX6" fmla="*/ 0 w 1203946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03946" h="481578">
                <a:moveTo>
                  <a:pt x="0" y="0"/>
                </a:moveTo>
                <a:lnTo>
                  <a:pt x="963157" y="0"/>
                </a:lnTo>
                <a:lnTo>
                  <a:pt x="1203946" y="240789"/>
                </a:lnTo>
                <a:lnTo>
                  <a:pt x="963157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Inkomsten-belasting berekenen </a:t>
            </a:r>
          </a:p>
        </xdr:txBody>
      </xdr:sp>
      <xdr:sp macro="" textlink="">
        <xdr:nvSpPr>
          <xdr:cNvPr id="53" name="Vrije vorm: vorm 52">
            <a:hlinkClick xmlns:r="http://schemas.openxmlformats.org/officeDocument/2006/relationships" r:id="rId19"/>
            <a:extLst>
              <a:ext uri="{FF2B5EF4-FFF2-40B4-BE49-F238E27FC236}">
                <a16:creationId xmlns:a16="http://schemas.microsoft.com/office/drawing/2014/main" id="{9F3330FD-C39C-2ED4-40AC-19E8C9829F95}"/>
              </a:ext>
            </a:extLst>
          </xdr:cNvPr>
          <xdr:cNvSpPr/>
        </xdr:nvSpPr>
        <xdr:spPr>
          <a:xfrm>
            <a:off x="4084234" y="5583981"/>
            <a:ext cx="1252658" cy="481578"/>
          </a:xfrm>
          <a:custGeom>
            <a:avLst/>
            <a:gdLst>
              <a:gd name="connsiteX0" fmla="*/ 0 w 1252658"/>
              <a:gd name="connsiteY0" fmla="*/ 0 h 481578"/>
              <a:gd name="connsiteX1" fmla="*/ 1011869 w 1252658"/>
              <a:gd name="connsiteY1" fmla="*/ 0 h 481578"/>
              <a:gd name="connsiteX2" fmla="*/ 1252658 w 1252658"/>
              <a:gd name="connsiteY2" fmla="*/ 240789 h 481578"/>
              <a:gd name="connsiteX3" fmla="*/ 1011869 w 1252658"/>
              <a:gd name="connsiteY3" fmla="*/ 481578 h 481578"/>
              <a:gd name="connsiteX4" fmla="*/ 0 w 1252658"/>
              <a:gd name="connsiteY4" fmla="*/ 481578 h 481578"/>
              <a:gd name="connsiteX5" fmla="*/ 240789 w 1252658"/>
              <a:gd name="connsiteY5" fmla="*/ 240789 h 481578"/>
              <a:gd name="connsiteX6" fmla="*/ 0 w 1252658"/>
              <a:gd name="connsiteY6" fmla="*/ 0 h 48157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252658" h="481578">
                <a:moveTo>
                  <a:pt x="0" y="0"/>
                </a:moveTo>
                <a:lnTo>
                  <a:pt x="1011869" y="0"/>
                </a:lnTo>
                <a:lnTo>
                  <a:pt x="1252658" y="240789"/>
                </a:lnTo>
                <a:lnTo>
                  <a:pt x="1011869" y="481578"/>
                </a:lnTo>
                <a:lnTo>
                  <a:pt x="0" y="481578"/>
                </a:lnTo>
                <a:lnTo>
                  <a:pt x="240789" y="240789"/>
                </a:lnTo>
                <a:lnTo>
                  <a:pt x="0" y="0"/>
                </a:lnTo>
                <a:close/>
              </a:path>
            </a:pathLst>
          </a:custGeom>
          <a:solidFill>
            <a:srgbClr val="D1F6FF">
              <a:alpha val="90000"/>
            </a:srgbClr>
          </a:solidFill>
        </xdr:spPr>
        <xdr:style>
          <a:lnRef idx="2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effectRef>
          <a:fontRef idx="minor">
            <a:schemeClr val="dk1">
              <a:hueOff val="0"/>
              <a:satOff val="0"/>
              <a:lumOff val="0"/>
              <a:alphaOff val="0"/>
            </a:schemeClr>
          </a:fontRef>
        </xdr:style>
        <xdr:txBody>
          <a:bodyPr spcFirstLastPara="0" vert="horz" wrap="square" lIns="254759" tIns="6985" rIns="240789" bIns="6985" numCol="1" spcCol="1270" anchor="ctr" anchorCtr="0">
            <a:noAutofit/>
          </a:bodyPr>
          <a:lstStyle/>
          <a:p>
            <a:pPr marL="0" lvl="0" indent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100" kern="1200"/>
              <a:t>Basiskennis boekhouden</a:t>
            </a:r>
          </a:p>
        </xdr:txBody>
      </xdr:sp>
      <xdr:sp macro="" textlink="">
        <xdr:nvSpPr>
          <xdr:cNvPr id="54" name="Vrije vorm: vorm 53">
            <a:extLst>
              <a:ext uri="{FF2B5EF4-FFF2-40B4-BE49-F238E27FC236}">
                <a16:creationId xmlns:a16="http://schemas.microsoft.com/office/drawing/2014/main" id="{155682E1-7918-8D3C-9E91-0CC547428309}"/>
              </a:ext>
            </a:extLst>
          </xdr:cNvPr>
          <xdr:cNvSpPr/>
        </xdr:nvSpPr>
        <xdr:spPr>
          <a:xfrm>
            <a:off x="751477" y="6196109"/>
            <a:ext cx="1450538" cy="580215"/>
          </a:xfrm>
          <a:custGeom>
            <a:avLst/>
            <a:gdLst>
              <a:gd name="connsiteX0" fmla="*/ 0 w 1450538"/>
              <a:gd name="connsiteY0" fmla="*/ 0 h 580215"/>
              <a:gd name="connsiteX1" fmla="*/ 1160431 w 1450538"/>
              <a:gd name="connsiteY1" fmla="*/ 0 h 580215"/>
              <a:gd name="connsiteX2" fmla="*/ 1450538 w 1450538"/>
              <a:gd name="connsiteY2" fmla="*/ 290108 h 580215"/>
              <a:gd name="connsiteX3" fmla="*/ 1160431 w 1450538"/>
              <a:gd name="connsiteY3" fmla="*/ 580215 h 580215"/>
              <a:gd name="connsiteX4" fmla="*/ 0 w 1450538"/>
              <a:gd name="connsiteY4" fmla="*/ 580215 h 580215"/>
              <a:gd name="connsiteX5" fmla="*/ 290108 w 1450538"/>
              <a:gd name="connsiteY5" fmla="*/ 290108 h 580215"/>
              <a:gd name="connsiteX6" fmla="*/ 0 w 1450538"/>
              <a:gd name="connsiteY6" fmla="*/ 0 h 58021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450538" h="580215">
                <a:moveTo>
                  <a:pt x="0" y="0"/>
                </a:moveTo>
                <a:lnTo>
                  <a:pt x="1160431" y="0"/>
                </a:lnTo>
                <a:lnTo>
                  <a:pt x="1450538" y="290108"/>
                </a:lnTo>
                <a:lnTo>
                  <a:pt x="1160431" y="580215"/>
                </a:lnTo>
                <a:lnTo>
                  <a:pt x="0" y="580215"/>
                </a:lnTo>
                <a:lnTo>
                  <a:pt x="290108" y="290108"/>
                </a:lnTo>
                <a:lnTo>
                  <a:pt x="0" y="0"/>
                </a:lnTo>
                <a:close/>
              </a:path>
            </a:pathLst>
          </a:custGeom>
          <a:solidFill>
            <a:srgbClr val="FA961E">
              <a:alpha val="90000"/>
            </a:srgbClr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307888" tIns="8890" rIns="290107" bIns="8890" numCol="1" spcCol="1270" anchor="ctr" anchorCtr="0">
            <a:noAutofit/>
          </a:bodyPr>
          <a:lstStyle/>
          <a:p>
            <a:pPr marL="0" lvl="0" indent="0" algn="ctr" defTabSz="6223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kern="1200"/>
              <a:t>Starten:</a:t>
            </a:r>
          </a:p>
        </xdr:txBody>
      </xdr:sp>
      <xdr:sp macro="" textlink="">
        <xdr:nvSpPr>
          <xdr:cNvPr id="55" name="Vrije vorm: vorm 54">
            <a:extLst>
              <a:ext uri="{FF2B5EF4-FFF2-40B4-BE49-F238E27FC236}">
                <a16:creationId xmlns:a16="http://schemas.microsoft.com/office/drawing/2014/main" id="{E0ACFC79-A1FD-1812-CFF4-48C979C6A3B5}"/>
              </a:ext>
            </a:extLst>
          </xdr:cNvPr>
          <xdr:cNvSpPr/>
        </xdr:nvSpPr>
        <xdr:spPr>
          <a:xfrm>
            <a:off x="2017768" y="6237373"/>
            <a:ext cx="3233598" cy="500969"/>
          </a:xfrm>
          <a:custGeom>
            <a:avLst/>
            <a:gdLst>
              <a:gd name="connsiteX0" fmla="*/ 0 w 3233598"/>
              <a:gd name="connsiteY0" fmla="*/ 0 h 500969"/>
              <a:gd name="connsiteX1" fmla="*/ 2983114 w 3233598"/>
              <a:gd name="connsiteY1" fmla="*/ 0 h 500969"/>
              <a:gd name="connsiteX2" fmla="*/ 3233598 w 3233598"/>
              <a:gd name="connsiteY2" fmla="*/ 250485 h 500969"/>
              <a:gd name="connsiteX3" fmla="*/ 2983114 w 3233598"/>
              <a:gd name="connsiteY3" fmla="*/ 500969 h 500969"/>
              <a:gd name="connsiteX4" fmla="*/ 0 w 3233598"/>
              <a:gd name="connsiteY4" fmla="*/ 500969 h 500969"/>
              <a:gd name="connsiteX5" fmla="*/ 250485 w 3233598"/>
              <a:gd name="connsiteY5" fmla="*/ 250485 h 500969"/>
              <a:gd name="connsiteX6" fmla="*/ 0 w 3233598"/>
              <a:gd name="connsiteY6" fmla="*/ 0 h 50096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3233598" h="500969">
                <a:moveTo>
                  <a:pt x="0" y="0"/>
                </a:moveTo>
                <a:lnTo>
                  <a:pt x="2983114" y="0"/>
                </a:lnTo>
                <a:lnTo>
                  <a:pt x="3233598" y="250485"/>
                </a:lnTo>
                <a:lnTo>
                  <a:pt x="2983114" y="500969"/>
                </a:lnTo>
                <a:lnTo>
                  <a:pt x="0" y="500969"/>
                </a:lnTo>
                <a:lnTo>
                  <a:pt x="250485" y="250485"/>
                </a:lnTo>
                <a:lnTo>
                  <a:pt x="0" y="0"/>
                </a:lnTo>
                <a:close/>
              </a:path>
            </a:pathLst>
          </a:custGeom>
          <a:solidFill>
            <a:srgbClr val="FCBB6C">
              <a:alpha val="89804"/>
            </a:srgbClr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  <xdr:txBody>
          <a:bodyPr spcFirstLastPara="0" vert="horz" wrap="square" lIns="268265" tIns="8890" rIns="250484" bIns="8890" numCol="1" spcCol="1270" anchor="ctr" anchorCtr="0">
            <a:noAutofit/>
          </a:bodyPr>
          <a:lstStyle/>
          <a:p>
            <a:pPr marL="0" lvl="0" indent="0" algn="ctr" defTabSz="6223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b="1" i="0" u="none" kern="1200"/>
              <a:t>Spring in het diepe, </a:t>
            </a:r>
          </a:p>
          <a:p>
            <a:pPr marL="0" lvl="0" indent="0" algn="ctr" defTabSz="6223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nl-NL" sz="1400" b="1" i="0" u="none" kern="1200"/>
              <a:t>ga direct van start, maar ….</a:t>
            </a:r>
            <a:endParaRPr lang="nl-NL" sz="1400" kern="1200"/>
          </a:p>
        </xdr:txBody>
      </xdr:sp>
    </xdr:grpSp>
    <xdr:clientData/>
  </xdr:twoCellAnchor>
  <xdr:twoCellAnchor>
    <xdr:from>
      <xdr:col>2</xdr:col>
      <xdr:colOff>0</xdr:colOff>
      <xdr:row>48</xdr:row>
      <xdr:rowOff>53340</xdr:rowOff>
    </xdr:from>
    <xdr:to>
      <xdr:col>2</xdr:col>
      <xdr:colOff>601980</xdr:colOff>
      <xdr:row>52</xdr:row>
      <xdr:rowOff>152400</xdr:rowOff>
    </xdr:to>
    <xdr:pic>
      <xdr:nvPicPr>
        <xdr:cNvPr id="5" name="Afbeelding 4" descr="Afbeelding met cirkel, Graphics, symbool, grafische vormgeving&#10;&#10;Automatisch gegenereerde beschrijving">
          <a:extLst>
            <a:ext uri="{FF2B5EF4-FFF2-40B4-BE49-F238E27FC236}">
              <a16:creationId xmlns:a16="http://schemas.microsoft.com/office/drawing/2014/main" id="{AD25C12F-8740-457E-B388-930EE6C99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8877300"/>
          <a:ext cx="601980" cy="6019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205740</xdr:colOff>
      <xdr:row>3</xdr:row>
      <xdr:rowOff>28448</xdr:rowOff>
    </xdr:to>
    <xdr:grpSp>
      <xdr:nvGrpSpPr>
        <xdr:cNvPr id="2" name="Groep 1">
          <a:extLst>
            <a:ext uri="{FF2B5EF4-FFF2-40B4-BE49-F238E27FC236}">
              <a16:creationId xmlns:a16="http://schemas.microsoft.com/office/drawing/2014/main" id="{1A58FF63-4FB7-9A24-EA84-244791B34517}"/>
            </a:ext>
          </a:extLst>
        </xdr:cNvPr>
        <xdr:cNvGrpSpPr/>
      </xdr:nvGrpSpPr>
      <xdr:grpSpPr>
        <a:xfrm>
          <a:off x="0" y="0"/>
          <a:ext cx="2231390" cy="580898"/>
          <a:chOff x="0" y="0"/>
          <a:chExt cx="2194560" cy="577088"/>
        </a:xfrm>
      </xdr:grpSpPr>
      <xdr:pic>
        <xdr:nvPicPr>
          <xdr:cNvPr id="8" name="Afbeelding 7">
            <a:extLst>
              <a:ext uri="{FF2B5EF4-FFF2-40B4-BE49-F238E27FC236}">
                <a16:creationId xmlns:a16="http://schemas.microsoft.com/office/drawing/2014/main" id="{F77C7BC9-1331-60C1-03CF-7833D7D334E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0"/>
            <a:ext cx="1402080" cy="556260"/>
          </a:xfrm>
          <a:prstGeom prst="rect">
            <a:avLst/>
          </a:prstGeom>
          <a:solidFill>
            <a:schemeClr val="accent6"/>
          </a:solidFill>
        </xdr:spPr>
      </xdr:pic>
      <xdr:pic>
        <xdr:nvPicPr>
          <xdr:cNvPr id="10" name="Graphic 9" descr="Introductiepagina met effen opvulling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8C182FF7-28A7-4D08-93D5-3FB21BCA552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432560" y="0"/>
            <a:ext cx="762000" cy="57708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883920</xdr:colOff>
      <xdr:row>23</xdr:row>
      <xdr:rowOff>76200</xdr:rowOff>
    </xdr:from>
    <xdr:to>
      <xdr:col>4</xdr:col>
      <xdr:colOff>198120</xdr:colOff>
      <xdr:row>27</xdr:row>
      <xdr:rowOff>175260</xdr:rowOff>
    </xdr:to>
    <xdr:pic>
      <xdr:nvPicPr>
        <xdr:cNvPr id="3" name="Afbeelding 2" descr="Afbeelding met cirkel, Graphics, symbool, grafische vormgeving&#10;&#10;Automatisch gegenereerde beschrijving">
          <a:extLst>
            <a:ext uri="{FF2B5EF4-FFF2-40B4-BE49-F238E27FC236}">
              <a16:creationId xmlns:a16="http://schemas.microsoft.com/office/drawing/2014/main" id="{3AB34E1E-BDB1-4C30-8485-3FE392419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0520" y="4511040"/>
          <a:ext cx="601980" cy="6019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106680</xdr:colOff>
      <xdr:row>3</xdr:row>
      <xdr:rowOff>28448</xdr:rowOff>
    </xdr:to>
    <xdr:grpSp>
      <xdr:nvGrpSpPr>
        <xdr:cNvPr id="5" name="Groep 4">
          <a:extLst>
            <a:ext uri="{FF2B5EF4-FFF2-40B4-BE49-F238E27FC236}">
              <a16:creationId xmlns:a16="http://schemas.microsoft.com/office/drawing/2014/main" id="{E7AF0853-B114-44FA-8C93-F1C548E43188}"/>
            </a:ext>
          </a:extLst>
        </xdr:cNvPr>
        <xdr:cNvGrpSpPr/>
      </xdr:nvGrpSpPr>
      <xdr:grpSpPr>
        <a:xfrm>
          <a:off x="0" y="0"/>
          <a:ext cx="2227580" cy="580898"/>
          <a:chOff x="0" y="0"/>
          <a:chExt cx="2194560" cy="577088"/>
        </a:xfrm>
      </xdr:grpSpPr>
      <xdr:pic>
        <xdr:nvPicPr>
          <xdr:cNvPr id="6" name="Afbeelding 5">
            <a:extLst>
              <a:ext uri="{FF2B5EF4-FFF2-40B4-BE49-F238E27FC236}">
                <a16:creationId xmlns:a16="http://schemas.microsoft.com/office/drawing/2014/main" id="{0BE3C515-71A9-A0A8-3E26-E164F02C607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0"/>
            <a:ext cx="1402080" cy="556260"/>
          </a:xfrm>
          <a:prstGeom prst="rect">
            <a:avLst/>
          </a:prstGeom>
          <a:solidFill>
            <a:schemeClr val="accent6"/>
          </a:solidFill>
        </xdr:spPr>
      </xdr:pic>
      <xdr:pic>
        <xdr:nvPicPr>
          <xdr:cNvPr id="7" name="Graphic 6" descr="Introductiepagina met effen opvulling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67F6B2E7-EC81-FB6A-6D70-CB29CF88B78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432560" y="0"/>
            <a:ext cx="762000" cy="577088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365760</xdr:colOff>
      <xdr:row>28</xdr:row>
      <xdr:rowOff>205740</xdr:rowOff>
    </xdr:from>
    <xdr:to>
      <xdr:col>3</xdr:col>
      <xdr:colOff>228600</xdr:colOff>
      <xdr:row>32</xdr:row>
      <xdr:rowOff>137160</xdr:rowOff>
    </xdr:to>
    <xdr:pic>
      <xdr:nvPicPr>
        <xdr:cNvPr id="3" name="Afbeelding 2" descr="Afbeelding met cirkel, Graphics, symbool, grafische vormgeving&#10;&#10;Automatisch gegenereerde beschrijving">
          <a:extLst>
            <a:ext uri="{FF2B5EF4-FFF2-40B4-BE49-F238E27FC236}">
              <a16:creationId xmlns:a16="http://schemas.microsoft.com/office/drawing/2014/main" id="{F63FD205-9FE1-45F1-9AFF-ACAEC6AD4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0" y="5730240"/>
          <a:ext cx="601980" cy="6019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1112520</xdr:colOff>
      <xdr:row>3</xdr:row>
      <xdr:rowOff>28448</xdr:rowOff>
    </xdr:to>
    <xdr:grpSp>
      <xdr:nvGrpSpPr>
        <xdr:cNvPr id="4" name="Groep 3">
          <a:extLst>
            <a:ext uri="{FF2B5EF4-FFF2-40B4-BE49-F238E27FC236}">
              <a16:creationId xmlns:a16="http://schemas.microsoft.com/office/drawing/2014/main" id="{3ABAC97F-89C6-4B59-892C-FE49AD144981}"/>
            </a:ext>
          </a:extLst>
        </xdr:cNvPr>
        <xdr:cNvGrpSpPr/>
      </xdr:nvGrpSpPr>
      <xdr:grpSpPr>
        <a:xfrm>
          <a:off x="0" y="0"/>
          <a:ext cx="2217420" cy="580898"/>
          <a:chOff x="0" y="0"/>
          <a:chExt cx="2194560" cy="577088"/>
        </a:xfrm>
      </xdr:grpSpPr>
      <xdr:pic>
        <xdr:nvPicPr>
          <xdr:cNvPr id="5" name="Afbeelding 4">
            <a:extLst>
              <a:ext uri="{FF2B5EF4-FFF2-40B4-BE49-F238E27FC236}">
                <a16:creationId xmlns:a16="http://schemas.microsoft.com/office/drawing/2014/main" id="{D4FD5567-5E08-9CB2-4C44-D935A7F5FE4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0"/>
            <a:ext cx="1402080" cy="556260"/>
          </a:xfrm>
          <a:prstGeom prst="rect">
            <a:avLst/>
          </a:prstGeom>
          <a:solidFill>
            <a:schemeClr val="accent6"/>
          </a:solidFill>
        </xdr:spPr>
      </xdr:pic>
      <xdr:pic>
        <xdr:nvPicPr>
          <xdr:cNvPr id="6" name="Graphic 5" descr="Introductiepagina met effen opvulling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BB8E5210-7CF0-26E3-A049-AC3A1B2FB61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432560" y="0"/>
            <a:ext cx="762000" cy="577088"/>
          </a:xfrm>
          <a:prstGeom prst="rect">
            <a:avLst/>
          </a:prstGeom>
        </xdr:spPr>
      </xdr:pic>
    </xdr:grpSp>
    <xdr:clientData/>
  </xdr:twoCellAnchor>
  <xdr:twoCellAnchor>
    <xdr:from>
      <xdr:col>16</xdr:col>
      <xdr:colOff>15240</xdr:colOff>
      <xdr:row>4</xdr:row>
      <xdr:rowOff>87630</xdr:rowOff>
    </xdr:from>
    <xdr:to>
      <xdr:col>23</xdr:col>
      <xdr:colOff>883920</xdr:colOff>
      <xdr:row>16</xdr:row>
      <xdr:rowOff>68580</xdr:rowOff>
    </xdr:to>
    <xdr:graphicFrame macro="">
      <xdr:nvGraphicFramePr>
        <xdr:cNvPr id="9" name="Grafiek 8">
          <a:extLst>
            <a:ext uri="{FF2B5EF4-FFF2-40B4-BE49-F238E27FC236}">
              <a16:creationId xmlns:a16="http://schemas.microsoft.com/office/drawing/2014/main" id="{FF4C9D5F-B3EA-0E1A-DBB3-0F60CB735C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15240</xdr:colOff>
      <xdr:row>17</xdr:row>
      <xdr:rowOff>7620</xdr:rowOff>
    </xdr:from>
    <xdr:to>
      <xdr:col>23</xdr:col>
      <xdr:colOff>883920</xdr:colOff>
      <xdr:row>29</xdr:row>
      <xdr:rowOff>3810</xdr:rowOff>
    </xdr:to>
    <xdr:graphicFrame macro="">
      <xdr:nvGraphicFramePr>
        <xdr:cNvPr id="10" name="Grafiek 9">
          <a:extLst>
            <a:ext uri="{FF2B5EF4-FFF2-40B4-BE49-F238E27FC236}">
              <a16:creationId xmlns:a16="http://schemas.microsoft.com/office/drawing/2014/main" id="{C0CD6980-EBB6-4477-B3A8-09A270624D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22860</xdr:colOff>
      <xdr:row>29</xdr:row>
      <xdr:rowOff>144780</xdr:rowOff>
    </xdr:from>
    <xdr:to>
      <xdr:col>23</xdr:col>
      <xdr:colOff>891540</xdr:colOff>
      <xdr:row>41</xdr:row>
      <xdr:rowOff>133350</xdr:rowOff>
    </xdr:to>
    <xdr:graphicFrame macro="">
      <xdr:nvGraphicFramePr>
        <xdr:cNvPr id="11" name="Grafiek 10">
          <a:extLst>
            <a:ext uri="{FF2B5EF4-FFF2-40B4-BE49-F238E27FC236}">
              <a16:creationId xmlns:a16="http://schemas.microsoft.com/office/drawing/2014/main" id="{8108C99B-3A95-4976-B3C5-69C5AF4E54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15240</xdr:colOff>
      <xdr:row>42</xdr:row>
      <xdr:rowOff>80010</xdr:rowOff>
    </xdr:from>
    <xdr:to>
      <xdr:col>23</xdr:col>
      <xdr:colOff>891540</xdr:colOff>
      <xdr:row>57</xdr:row>
      <xdr:rowOff>26670</xdr:rowOff>
    </xdr:to>
    <xdr:graphicFrame macro="">
      <xdr:nvGraphicFramePr>
        <xdr:cNvPr id="14" name="Grafiek 13">
          <a:extLst>
            <a:ext uri="{FF2B5EF4-FFF2-40B4-BE49-F238E27FC236}">
              <a16:creationId xmlns:a16="http://schemas.microsoft.com/office/drawing/2014/main" id="{25CAB09E-CC94-461E-028E-48E1837BDF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1150620</xdr:colOff>
      <xdr:row>49</xdr:row>
      <xdr:rowOff>76200</xdr:rowOff>
    </xdr:from>
    <xdr:to>
      <xdr:col>2</xdr:col>
      <xdr:colOff>22860</xdr:colOff>
      <xdr:row>53</xdr:row>
      <xdr:rowOff>144780</xdr:rowOff>
    </xdr:to>
    <xdr:pic>
      <xdr:nvPicPr>
        <xdr:cNvPr id="2" name="Afbeelding 1" descr="Afbeelding met cirkel, Graphics, symbool, grafische vormgeving&#10;&#10;Automatisch gegenereerde beschrijving">
          <a:extLst>
            <a:ext uri="{FF2B5EF4-FFF2-40B4-BE49-F238E27FC236}">
              <a16:creationId xmlns:a16="http://schemas.microsoft.com/office/drawing/2014/main" id="{73EFBA77-C7E2-4FA3-B16C-01A32D050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32660" y="9151620"/>
          <a:ext cx="601980" cy="6019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769620</xdr:colOff>
      <xdr:row>3</xdr:row>
      <xdr:rowOff>28448</xdr:rowOff>
    </xdr:to>
    <xdr:grpSp>
      <xdr:nvGrpSpPr>
        <xdr:cNvPr id="5" name="Groep 4">
          <a:extLst>
            <a:ext uri="{FF2B5EF4-FFF2-40B4-BE49-F238E27FC236}">
              <a16:creationId xmlns:a16="http://schemas.microsoft.com/office/drawing/2014/main" id="{C06F5777-7972-F653-31AB-367773A42672}"/>
            </a:ext>
          </a:extLst>
        </xdr:cNvPr>
        <xdr:cNvGrpSpPr/>
      </xdr:nvGrpSpPr>
      <xdr:grpSpPr>
        <a:xfrm>
          <a:off x="0" y="0"/>
          <a:ext cx="2287781" cy="575862"/>
          <a:chOff x="0" y="0"/>
          <a:chExt cx="2247900" cy="577088"/>
        </a:xfrm>
      </xdr:grpSpPr>
      <xdr:pic>
        <xdr:nvPicPr>
          <xdr:cNvPr id="3" name="Afbeelding 2">
            <a:extLst>
              <a:ext uri="{FF2B5EF4-FFF2-40B4-BE49-F238E27FC236}">
                <a16:creationId xmlns:a16="http://schemas.microsoft.com/office/drawing/2014/main" id="{C61859E9-4826-34C9-56FB-17890A1ECB8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0"/>
            <a:ext cx="1478280" cy="556260"/>
          </a:xfrm>
          <a:prstGeom prst="rect">
            <a:avLst/>
          </a:prstGeom>
          <a:solidFill>
            <a:schemeClr val="accent6"/>
          </a:solidFill>
        </xdr:spPr>
      </xdr:pic>
      <xdr:pic>
        <xdr:nvPicPr>
          <xdr:cNvPr id="4" name="Graphic 3" descr="Introductiepagina met effen opvulling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A8671134-7F11-B811-6E96-B6B58A7E1F1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485900" y="0"/>
            <a:ext cx="762000" cy="577088"/>
          </a:xfrm>
          <a:prstGeom prst="rect">
            <a:avLst/>
          </a:prstGeom>
        </xdr:spPr>
      </xdr:pic>
    </xdr:grpSp>
    <xdr:clientData/>
  </xdr:twoCellAnchor>
  <xdr:twoCellAnchor>
    <xdr:from>
      <xdr:col>4</xdr:col>
      <xdr:colOff>394138</xdr:colOff>
      <xdr:row>2049</xdr:row>
      <xdr:rowOff>43794</xdr:rowOff>
    </xdr:from>
    <xdr:to>
      <xdr:col>5</xdr:col>
      <xdr:colOff>137773</xdr:colOff>
      <xdr:row>2053</xdr:row>
      <xdr:rowOff>120256</xdr:rowOff>
    </xdr:to>
    <xdr:pic>
      <xdr:nvPicPr>
        <xdr:cNvPr id="2" name="Afbeelding 1" descr="Afbeelding met cirkel, Graphics, symbool, grafische vormgeving&#10;&#10;Automatisch gegenereerde beschrijving">
          <a:extLst>
            <a:ext uri="{FF2B5EF4-FFF2-40B4-BE49-F238E27FC236}">
              <a16:creationId xmlns:a16="http://schemas.microsoft.com/office/drawing/2014/main" id="{4CCC0915-0AF3-4F8D-A097-96AC88A59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7517" y="147398828"/>
          <a:ext cx="601980" cy="6019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769620</xdr:colOff>
      <xdr:row>3</xdr:row>
      <xdr:rowOff>28448</xdr:rowOff>
    </xdr:to>
    <xdr:grpSp>
      <xdr:nvGrpSpPr>
        <xdr:cNvPr id="2" name="Groep 1">
          <a:extLst>
            <a:ext uri="{FF2B5EF4-FFF2-40B4-BE49-F238E27FC236}">
              <a16:creationId xmlns:a16="http://schemas.microsoft.com/office/drawing/2014/main" id="{854922E4-BCE5-4D57-A5F5-DA8548AEF9F2}"/>
            </a:ext>
          </a:extLst>
        </xdr:cNvPr>
        <xdr:cNvGrpSpPr/>
      </xdr:nvGrpSpPr>
      <xdr:grpSpPr>
        <a:xfrm>
          <a:off x="0" y="0"/>
          <a:ext cx="2287781" cy="575862"/>
          <a:chOff x="0" y="0"/>
          <a:chExt cx="2247900" cy="577088"/>
        </a:xfrm>
      </xdr:grpSpPr>
      <xdr:pic>
        <xdr:nvPicPr>
          <xdr:cNvPr id="3" name="Afbeelding 2">
            <a:extLst>
              <a:ext uri="{FF2B5EF4-FFF2-40B4-BE49-F238E27FC236}">
                <a16:creationId xmlns:a16="http://schemas.microsoft.com/office/drawing/2014/main" id="{A8FE610B-7D75-64E4-16E9-A771E8E1370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0"/>
            <a:ext cx="1478280" cy="556260"/>
          </a:xfrm>
          <a:prstGeom prst="rect">
            <a:avLst/>
          </a:prstGeom>
          <a:solidFill>
            <a:schemeClr val="accent6"/>
          </a:solidFill>
        </xdr:spPr>
      </xdr:pic>
      <xdr:pic>
        <xdr:nvPicPr>
          <xdr:cNvPr id="4" name="Graphic 3" descr="Introductiepagina met effen opvulling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6AB7641-EE65-F694-4F53-BBEA25A3A7E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485900" y="0"/>
            <a:ext cx="762000" cy="577088"/>
          </a:xfrm>
          <a:prstGeom prst="rect">
            <a:avLst/>
          </a:prstGeom>
        </xdr:spPr>
      </xdr:pic>
    </xdr:grpSp>
    <xdr:clientData/>
  </xdr:twoCellAnchor>
  <xdr:twoCellAnchor>
    <xdr:from>
      <xdr:col>4</xdr:col>
      <xdr:colOff>157655</xdr:colOff>
      <xdr:row>799</xdr:row>
      <xdr:rowOff>61311</xdr:rowOff>
    </xdr:from>
    <xdr:to>
      <xdr:col>4</xdr:col>
      <xdr:colOff>759635</xdr:colOff>
      <xdr:row>803</xdr:row>
      <xdr:rowOff>137773</xdr:rowOff>
    </xdr:to>
    <xdr:pic>
      <xdr:nvPicPr>
        <xdr:cNvPr id="5" name="Afbeelding 4" descr="Afbeelding met cirkel, Graphics, symbool, grafische vormgeving&#10;&#10;Automatisch gegenereerde beschrijving">
          <a:extLst>
            <a:ext uri="{FF2B5EF4-FFF2-40B4-BE49-F238E27FC236}">
              <a16:creationId xmlns:a16="http://schemas.microsoft.com/office/drawing/2014/main" id="{8C760FEC-EE7B-4708-986B-B5BEF9047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94275" y="146578671"/>
          <a:ext cx="601980" cy="60224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769620</xdr:colOff>
      <xdr:row>3</xdr:row>
      <xdr:rowOff>28448</xdr:rowOff>
    </xdr:to>
    <xdr:grpSp>
      <xdr:nvGrpSpPr>
        <xdr:cNvPr id="2" name="Groep 1">
          <a:extLst>
            <a:ext uri="{FF2B5EF4-FFF2-40B4-BE49-F238E27FC236}">
              <a16:creationId xmlns:a16="http://schemas.microsoft.com/office/drawing/2014/main" id="{FFAEC22A-AB7A-4739-BBEA-22ECABD00976}"/>
            </a:ext>
          </a:extLst>
        </xdr:cNvPr>
        <xdr:cNvGrpSpPr/>
      </xdr:nvGrpSpPr>
      <xdr:grpSpPr>
        <a:xfrm>
          <a:off x="0" y="0"/>
          <a:ext cx="2287781" cy="575862"/>
          <a:chOff x="0" y="0"/>
          <a:chExt cx="2247900" cy="577088"/>
        </a:xfrm>
      </xdr:grpSpPr>
      <xdr:pic>
        <xdr:nvPicPr>
          <xdr:cNvPr id="3" name="Afbeelding 2">
            <a:extLst>
              <a:ext uri="{FF2B5EF4-FFF2-40B4-BE49-F238E27FC236}">
                <a16:creationId xmlns:a16="http://schemas.microsoft.com/office/drawing/2014/main" id="{943C98B9-EA99-9228-E03B-FB0BEA480EC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0"/>
            <a:ext cx="1478280" cy="556260"/>
          </a:xfrm>
          <a:prstGeom prst="rect">
            <a:avLst/>
          </a:prstGeom>
          <a:solidFill>
            <a:schemeClr val="accent6"/>
          </a:solidFill>
        </xdr:spPr>
      </xdr:pic>
      <xdr:pic>
        <xdr:nvPicPr>
          <xdr:cNvPr id="4" name="Graphic 3" descr="Introductiepagina met effen opvulling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3D6A9017-7DFE-AFB6-98AB-159EA3E49C0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485900" y="0"/>
            <a:ext cx="762000" cy="577088"/>
          </a:xfrm>
          <a:prstGeom prst="rect">
            <a:avLst/>
          </a:prstGeom>
        </xdr:spPr>
      </xdr:pic>
    </xdr:grpSp>
    <xdr:clientData/>
  </xdr:twoCellAnchor>
  <xdr:twoCellAnchor>
    <xdr:from>
      <xdr:col>4</xdr:col>
      <xdr:colOff>157655</xdr:colOff>
      <xdr:row>799</xdr:row>
      <xdr:rowOff>61311</xdr:rowOff>
    </xdr:from>
    <xdr:to>
      <xdr:col>4</xdr:col>
      <xdr:colOff>759635</xdr:colOff>
      <xdr:row>803</xdr:row>
      <xdr:rowOff>137773</xdr:rowOff>
    </xdr:to>
    <xdr:pic>
      <xdr:nvPicPr>
        <xdr:cNvPr id="5" name="Afbeelding 4" descr="Afbeelding met cirkel, Graphics, symbool, grafische vormgeving&#10;&#10;Automatisch gegenereerde beschrijving">
          <a:extLst>
            <a:ext uri="{FF2B5EF4-FFF2-40B4-BE49-F238E27FC236}">
              <a16:creationId xmlns:a16="http://schemas.microsoft.com/office/drawing/2014/main" id="{0E9F7D1B-8605-440C-8C4E-B5AC74A20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94275" y="146578671"/>
          <a:ext cx="601980" cy="60224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502920</xdr:colOff>
      <xdr:row>29</xdr:row>
      <xdr:rowOff>15240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67A82C06-21AE-4D7E-9049-2A724B31C6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6175FA4-9129-4535-B7E3-CFDD912D4C00}" name="TBL_Investering" displayName="TBL_Investering" ref="F10:F14" totalsRowShown="0" headerRowDxfId="11">
  <autoFilter ref="F10:F14" xr:uid="{E6175FA4-9129-4535-B7E3-CFDD912D4C00}"/>
  <tableColumns count="1">
    <tableColumn id="1" xr3:uid="{386F7A52-4AAA-4610-B156-BB16E1CE71AF}" name="Investering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95209CA-37A2-4BCE-B8FF-6A857F975A0D}" name="TBL_Prive" displayName="TBL_Prive" ref="E10:E14" totalsRowShown="0" headerRowDxfId="10">
  <autoFilter ref="E10:E14" xr:uid="{395209CA-37A2-4BCE-B8FF-6A857F975A0D}"/>
  <tableColumns count="1">
    <tableColumn id="1" xr3:uid="{5945206C-D92E-49B2-A679-0037911C6719}" name="Prive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3C019D9-5000-4977-92F7-4612054146E2}" name="TBL_Balans" displayName="TBL_Balans" ref="G10:G16" totalsRowShown="0" headerRowDxfId="9">
  <autoFilter ref="G10:G16" xr:uid="{F3C019D9-5000-4977-92F7-4612054146E2}"/>
  <tableColumns count="1">
    <tableColumn id="1" xr3:uid="{8E30C42F-EC5F-4BAE-906D-DD6EC4C6CBEB}" name="Balans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3897755-FB1A-44B8-84E7-85B34225B863}" name="TBL_Kosten" displayName="TBL_Kosten" ref="D10:D21" totalsRowShown="0" headerRowDxfId="8">
  <autoFilter ref="D10:D21" xr:uid="{13897755-FB1A-44B8-84E7-85B34225B863}"/>
  <tableColumns count="1">
    <tableColumn id="1" xr3:uid="{9D160D95-7791-49FE-9C73-FD813F64797B}" name="Kosten"/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86B0951-56F3-4D0A-BF4F-9AC5CAD5C86D}" name="TBL_Omzet" displayName="TBL_Omzet" ref="C10:C13" totalsRowShown="0" headerRowDxfId="7">
  <autoFilter ref="C10:C13" xr:uid="{686B0951-56F3-4D0A-BF4F-9AC5CAD5C86D}"/>
  <tableColumns count="1">
    <tableColumn id="1" xr3:uid="{CE551087-F5C7-4DD1-A039-BED1F182E3CF}" name="Omzet"/>
  </tableColumns>
  <tableStyleInfo name="TableStyleMedium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84DEA10-4A6B-428A-8F62-D8A091809929}" name="TBL_Categorie" displayName="TBL_Categorie" ref="B10:B15" totalsRowShown="0" headerRowDxfId="6">
  <autoFilter ref="B10:B15" xr:uid="{D84DEA10-4A6B-428A-8F62-D8A091809929}"/>
  <tableColumns count="1">
    <tableColumn id="1" xr3:uid="{574BA56E-330F-42CC-AE69-C6F2F193E0E3}" name="Categorie"/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962B1D57-91A7-43C7-9D88-7001AF676E40}" name="TBL_BTWtarief" displayName="TBL_BTWtarief" ref="I10:I14" totalsRowShown="0" headerRowDxfId="5" dataDxfId="4" headerRowCellStyle="Procent" dataCellStyle="Procent">
  <autoFilter ref="I10:I14" xr:uid="{962B1D57-91A7-43C7-9D88-7001AF676E40}"/>
  <tableColumns count="1">
    <tableColumn id="1" xr3:uid="{2A624E6E-8AD5-4930-B763-AEDAD047D090}" name="BTW tartief" dataDxfId="3" dataCellStyle="Procent"/>
  </tableColumns>
  <tableStyleInfo name="TableStyleMedium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2DF7760-95BD-4DED-9159-504D45E73181}" name="TBL_Maand" displayName="TBL_Maand" ref="K10:K22" totalsRowShown="0" headerRowDxfId="2" dataDxfId="1">
  <autoFilter ref="K10:K22" xr:uid="{22DF7760-95BD-4DED-9159-504D45E73181}"/>
  <tableColumns count="1">
    <tableColumn id="1" xr3:uid="{32BEC199-1F0E-46C3-93F9-7333736509C1}" name="Maand" dataDxfId="0"/>
  </tableColumns>
  <tableStyleInfo name="TableStyleMedium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048304-06D1-46A7-A380-1BBFE7056609}" name="TBL_Kwartaal" displayName="TBL_Kwartaal" ref="L10:L22" totalsRowShown="0">
  <autoFilter ref="L10:L22" xr:uid="{4C048304-06D1-46A7-A380-1BBFE7056609}"/>
  <tableColumns count="1">
    <tableColumn id="1" xr3:uid="{B3872F36-9279-4D8D-B113-1ADAC6B1B2A1}" name="Kwartaal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zelfboekhouden.org/excel-template-download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zelfboekhouden.org/excel-boekhouding-kosten-verlagen-tips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zelfboekhouden.org/excel-boekhouding-kosten-verlagen-tips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C65B7-8F10-42FC-813C-85A6591141AF}">
  <sheetPr codeName="Blad1">
    <tabColor rgb="FF00B050"/>
    <pageSetUpPr fitToPage="1"/>
  </sheetPr>
  <dimension ref="A1:J53"/>
  <sheetViews>
    <sheetView showGridLines="0" zoomScaleNormal="100" workbookViewId="0">
      <selection activeCell="E47" sqref="E47"/>
    </sheetView>
  </sheetViews>
  <sheetFormatPr defaultColWidth="0" defaultRowHeight="14.5" zeroHeight="1" x14ac:dyDescent="0.35"/>
  <cols>
    <col min="1" max="10" width="8.90625" style="74" customWidth="1"/>
    <col min="11" max="16384" width="8.90625" hidden="1"/>
  </cols>
  <sheetData>
    <row r="1" spans="1:10" x14ac:dyDescent="0.35">
      <c r="A1" s="25"/>
      <c r="B1" s="26"/>
      <c r="C1" s="26"/>
      <c r="D1" s="26"/>
      <c r="E1" s="26"/>
      <c r="F1" s="26"/>
      <c r="G1" s="26"/>
      <c r="H1" s="26"/>
      <c r="I1" s="26"/>
      <c r="J1" s="29"/>
    </row>
    <row r="2" spans="1:10" x14ac:dyDescent="0.35">
      <c r="A2" s="27"/>
      <c r="B2" s="28"/>
      <c r="C2" s="28"/>
      <c r="D2" s="28"/>
      <c r="E2" s="28"/>
      <c r="F2" s="28"/>
      <c r="G2" s="28"/>
      <c r="H2" s="28"/>
      <c r="I2" s="28"/>
      <c r="J2" s="29"/>
    </row>
    <row r="3" spans="1:10" x14ac:dyDescent="0.35">
      <c r="A3" s="27"/>
      <c r="B3" s="28"/>
      <c r="C3" s="28"/>
      <c r="D3" s="28"/>
      <c r="E3" s="28"/>
      <c r="F3" s="28"/>
      <c r="G3" s="28"/>
      <c r="H3" s="28"/>
      <c r="I3" s="28"/>
      <c r="J3" s="29"/>
    </row>
    <row r="4" spans="1:10" x14ac:dyDescent="0.35">
      <c r="A4" s="27"/>
      <c r="B4" s="28"/>
      <c r="C4" s="28"/>
      <c r="D4" s="28"/>
      <c r="E4" s="28"/>
      <c r="F4" s="28"/>
      <c r="G4" s="28"/>
      <c r="H4" s="28"/>
      <c r="I4" s="28"/>
      <c r="J4" s="29"/>
    </row>
    <row r="5" spans="1:10" x14ac:dyDescent="0.35">
      <c r="A5" s="27"/>
      <c r="B5" s="28"/>
      <c r="C5" s="28"/>
      <c r="D5" s="28"/>
      <c r="E5" s="28"/>
      <c r="F5" s="28"/>
      <c r="G5" s="28"/>
      <c r="H5" s="28"/>
      <c r="I5" s="28"/>
      <c r="J5" s="29"/>
    </row>
    <row r="6" spans="1:10" x14ac:dyDescent="0.35">
      <c r="A6" s="27"/>
      <c r="B6" s="28"/>
      <c r="C6" s="28"/>
      <c r="D6" s="28"/>
      <c r="E6" s="28"/>
      <c r="F6" s="28"/>
      <c r="G6" s="28"/>
      <c r="H6" s="28"/>
      <c r="I6" s="28"/>
      <c r="J6" s="29"/>
    </row>
    <row r="7" spans="1:10" x14ac:dyDescent="0.35">
      <c r="A7" s="27"/>
      <c r="B7" s="28"/>
      <c r="C7" s="28"/>
      <c r="D7" s="28"/>
      <c r="E7" s="28"/>
      <c r="F7" s="28"/>
      <c r="G7" s="28"/>
      <c r="H7" s="28"/>
      <c r="I7" s="28"/>
      <c r="J7" s="29"/>
    </row>
    <row r="8" spans="1:10" x14ac:dyDescent="0.35">
      <c r="A8" s="27"/>
      <c r="B8" s="28"/>
      <c r="C8" s="28"/>
      <c r="D8" s="28"/>
      <c r="E8" s="28"/>
      <c r="F8" s="28"/>
      <c r="G8" s="28"/>
      <c r="H8" s="28"/>
      <c r="I8" s="28"/>
      <c r="J8" s="29"/>
    </row>
    <row r="9" spans="1:10" x14ac:dyDescent="0.35">
      <c r="A9" s="27"/>
      <c r="B9" s="28"/>
      <c r="C9" s="28"/>
      <c r="D9" s="28"/>
      <c r="E9" s="28"/>
      <c r="F9" s="28"/>
      <c r="G9" s="28"/>
      <c r="H9" s="28"/>
      <c r="I9" s="28"/>
      <c r="J9" s="29"/>
    </row>
    <row r="10" spans="1:10" x14ac:dyDescent="0.35">
      <c r="A10" s="27"/>
      <c r="B10" s="28"/>
      <c r="C10" s="28"/>
      <c r="D10" s="28"/>
      <c r="E10" s="28"/>
      <c r="F10" s="28"/>
      <c r="G10" s="28"/>
      <c r="H10" s="28"/>
      <c r="I10" s="28"/>
      <c r="J10" s="29"/>
    </row>
    <row r="11" spans="1:10" x14ac:dyDescent="0.35">
      <c r="A11" s="27"/>
      <c r="B11" s="28"/>
      <c r="C11" s="28"/>
      <c r="D11" s="28"/>
      <c r="E11" s="28"/>
      <c r="F11" s="28"/>
      <c r="G11" s="28"/>
      <c r="H11" s="28"/>
      <c r="I11" s="28"/>
      <c r="J11" s="29"/>
    </row>
    <row r="12" spans="1:10" x14ac:dyDescent="0.35">
      <c r="A12" s="27"/>
      <c r="B12" s="28"/>
      <c r="C12" s="28"/>
      <c r="D12" s="28"/>
      <c r="E12" s="28"/>
      <c r="F12" s="28"/>
      <c r="G12" s="28"/>
      <c r="H12" s="28"/>
      <c r="I12" s="28"/>
      <c r="J12" s="29"/>
    </row>
    <row r="13" spans="1:10" ht="18.5" x14ac:dyDescent="0.45">
      <c r="A13" s="27"/>
      <c r="B13" s="30"/>
      <c r="C13" s="32"/>
      <c r="D13" s="32"/>
      <c r="E13" s="32"/>
      <c r="F13" s="32"/>
      <c r="G13" s="32"/>
      <c r="H13" s="32"/>
      <c r="I13" s="32"/>
      <c r="J13" s="33"/>
    </row>
    <row r="14" spans="1:10" x14ac:dyDescent="0.35">
      <c r="A14" s="27"/>
      <c r="B14" s="34"/>
      <c r="C14" s="32"/>
      <c r="D14" s="32"/>
      <c r="E14" s="32"/>
      <c r="F14" s="32"/>
      <c r="G14" s="32"/>
      <c r="H14" s="32"/>
      <c r="I14" s="32"/>
      <c r="J14" s="33"/>
    </row>
    <row r="15" spans="1:10" x14ac:dyDescent="0.35">
      <c r="A15" s="27"/>
      <c r="B15" s="34"/>
      <c r="C15" s="32"/>
      <c r="D15" s="32"/>
      <c r="E15" s="32"/>
      <c r="F15" s="32"/>
      <c r="G15" s="32"/>
      <c r="H15" s="32"/>
      <c r="I15" s="32"/>
      <c r="J15" s="33"/>
    </row>
    <row r="16" spans="1:10" x14ac:dyDescent="0.35">
      <c r="A16" s="27"/>
      <c r="B16" s="32"/>
      <c r="C16" s="32"/>
      <c r="D16" s="32"/>
      <c r="E16" s="32"/>
      <c r="F16" s="32"/>
      <c r="G16" s="32"/>
      <c r="H16" s="32"/>
      <c r="I16" s="32"/>
      <c r="J16" s="33"/>
    </row>
    <row r="17" spans="1:10" x14ac:dyDescent="0.35">
      <c r="A17" s="27"/>
      <c r="B17" s="32"/>
      <c r="C17" s="32"/>
      <c r="D17" s="32"/>
      <c r="E17" s="32"/>
      <c r="F17" s="32"/>
      <c r="G17" s="32"/>
      <c r="H17" s="32"/>
      <c r="I17" s="32"/>
      <c r="J17" s="33"/>
    </row>
    <row r="18" spans="1:10" x14ac:dyDescent="0.35">
      <c r="A18" s="27"/>
      <c r="B18" s="32"/>
      <c r="C18" s="32"/>
      <c r="D18" s="32"/>
      <c r="E18" s="32"/>
      <c r="F18" s="32"/>
      <c r="G18" s="32"/>
      <c r="H18" s="32"/>
      <c r="I18" s="32"/>
      <c r="J18" s="33"/>
    </row>
    <row r="19" spans="1:10" x14ac:dyDescent="0.35">
      <c r="A19" s="31"/>
      <c r="B19" s="32"/>
      <c r="C19" s="32"/>
      <c r="D19" s="32"/>
      <c r="E19" s="32"/>
      <c r="F19" s="32"/>
      <c r="G19" s="32"/>
      <c r="H19" s="32"/>
      <c r="I19" s="32"/>
      <c r="J19" s="33"/>
    </row>
    <row r="20" spans="1:10" x14ac:dyDescent="0.35">
      <c r="A20" s="31"/>
      <c r="B20" s="32"/>
      <c r="C20" s="32"/>
      <c r="D20" s="32"/>
      <c r="E20" s="32"/>
      <c r="F20" s="32"/>
      <c r="G20" s="32"/>
      <c r="H20" s="32"/>
      <c r="I20" s="32"/>
      <c r="J20" s="33"/>
    </row>
    <row r="21" spans="1:10" x14ac:dyDescent="0.35">
      <c r="A21" s="31"/>
      <c r="B21" s="32"/>
      <c r="C21" s="32"/>
      <c r="D21" s="32"/>
      <c r="E21" s="32"/>
      <c r="F21" s="32"/>
      <c r="G21" s="32"/>
      <c r="H21" s="32"/>
      <c r="I21" s="32"/>
      <c r="J21" s="33"/>
    </row>
    <row r="22" spans="1:10" x14ac:dyDescent="0.35">
      <c r="A22" s="31"/>
      <c r="B22" s="32"/>
      <c r="C22" s="32"/>
      <c r="D22" s="32"/>
      <c r="E22" s="32"/>
      <c r="F22" s="32"/>
      <c r="G22" s="32"/>
      <c r="H22" s="32"/>
      <c r="I22" s="32"/>
      <c r="J22" s="33"/>
    </row>
    <row r="23" spans="1:10" x14ac:dyDescent="0.35">
      <c r="A23" s="31"/>
      <c r="B23" s="32"/>
      <c r="C23" s="32"/>
      <c r="D23" s="32"/>
      <c r="E23" s="32"/>
      <c r="F23" s="32"/>
      <c r="G23" s="32"/>
      <c r="H23" s="32"/>
      <c r="I23" s="32"/>
      <c r="J23" s="33"/>
    </row>
    <row r="24" spans="1:10" x14ac:dyDescent="0.35">
      <c r="A24" s="31"/>
      <c r="B24" s="32"/>
      <c r="C24" s="32"/>
      <c r="D24" s="32"/>
      <c r="E24" s="32"/>
      <c r="F24" s="32"/>
      <c r="G24" s="32"/>
      <c r="H24" s="32"/>
      <c r="I24" s="32"/>
      <c r="J24" s="33"/>
    </row>
    <row r="25" spans="1:10" x14ac:dyDescent="0.35">
      <c r="A25" s="31"/>
      <c r="B25" s="32"/>
      <c r="C25" s="32"/>
      <c r="D25" s="32"/>
      <c r="E25" s="32"/>
      <c r="F25" s="32"/>
      <c r="G25" s="32"/>
      <c r="H25" s="32"/>
      <c r="I25" s="32"/>
      <c r="J25" s="33"/>
    </row>
    <row r="26" spans="1:10" x14ac:dyDescent="0.35">
      <c r="A26" s="31"/>
      <c r="B26" s="32"/>
      <c r="C26" s="32"/>
      <c r="D26" s="32"/>
      <c r="E26" s="32"/>
      <c r="F26" s="32"/>
      <c r="G26" s="32"/>
      <c r="H26" s="32"/>
      <c r="I26" s="32"/>
      <c r="J26" s="33"/>
    </row>
    <row r="27" spans="1:10" x14ac:dyDescent="0.35">
      <c r="A27" s="31"/>
      <c r="B27" s="32"/>
      <c r="C27" s="32"/>
      <c r="D27" s="32"/>
      <c r="E27" s="32"/>
      <c r="F27" s="32"/>
      <c r="G27" s="32"/>
      <c r="H27" s="32"/>
      <c r="I27" s="32"/>
      <c r="J27" s="33"/>
    </row>
    <row r="28" spans="1:10" x14ac:dyDescent="0.35">
      <c r="A28" s="31"/>
      <c r="B28" s="32"/>
      <c r="C28" s="32"/>
      <c r="D28" s="32"/>
      <c r="E28" s="32"/>
      <c r="F28" s="32"/>
      <c r="G28" s="32"/>
      <c r="H28" s="32"/>
      <c r="I28" s="32"/>
      <c r="J28" s="33"/>
    </row>
    <row r="29" spans="1:10" x14ac:dyDescent="0.35">
      <c r="A29" s="31"/>
      <c r="B29" s="32"/>
      <c r="C29" s="32"/>
      <c r="D29" s="32"/>
      <c r="E29" s="32"/>
      <c r="F29" s="32"/>
      <c r="G29" s="32"/>
      <c r="H29" s="32"/>
      <c r="I29" s="32"/>
      <c r="J29" s="33"/>
    </row>
    <row r="30" spans="1:10" x14ac:dyDescent="0.35">
      <c r="A30" s="31"/>
      <c r="B30" s="32"/>
      <c r="C30" s="32"/>
      <c r="D30" s="32"/>
      <c r="E30" s="32"/>
      <c r="F30" s="32"/>
      <c r="G30" s="32"/>
      <c r="H30" s="32"/>
      <c r="I30" s="32"/>
      <c r="J30" s="33"/>
    </row>
    <row r="31" spans="1:10" x14ac:dyDescent="0.35">
      <c r="A31" s="31"/>
      <c r="B31" s="32"/>
      <c r="C31" s="32"/>
      <c r="D31" s="32"/>
      <c r="E31" s="32"/>
      <c r="F31" s="32"/>
      <c r="G31" s="32"/>
      <c r="H31" s="32"/>
      <c r="I31" s="32"/>
      <c r="J31" s="33"/>
    </row>
    <row r="32" spans="1:10" x14ac:dyDescent="0.35">
      <c r="A32" s="31"/>
      <c r="B32" s="32"/>
      <c r="C32" s="32"/>
      <c r="D32" s="32"/>
      <c r="E32" s="32"/>
      <c r="F32" s="32"/>
      <c r="G32" s="32"/>
      <c r="H32" s="32"/>
      <c r="I32" s="32"/>
      <c r="J32" s="33"/>
    </row>
    <row r="33" spans="1:10" x14ac:dyDescent="0.35">
      <c r="A33" s="31"/>
      <c r="B33" s="32"/>
      <c r="C33" s="32"/>
      <c r="D33" s="32"/>
      <c r="E33" s="32"/>
      <c r="F33" s="32"/>
      <c r="G33" s="32"/>
      <c r="H33" s="32"/>
      <c r="I33" s="32"/>
      <c r="J33" s="33"/>
    </row>
    <row r="34" spans="1:10" x14ac:dyDescent="0.35">
      <c r="A34" s="31"/>
      <c r="B34" s="32"/>
      <c r="C34" s="32"/>
      <c r="D34" s="32"/>
      <c r="E34" s="32"/>
      <c r="F34" s="32"/>
      <c r="G34" s="32"/>
      <c r="H34" s="32"/>
      <c r="I34" s="32"/>
      <c r="J34" s="33"/>
    </row>
    <row r="35" spans="1:10" x14ac:dyDescent="0.35">
      <c r="A35" s="31"/>
      <c r="B35" s="32"/>
      <c r="C35" s="32"/>
      <c r="D35" s="32"/>
      <c r="E35" s="32"/>
      <c r="F35" s="32"/>
      <c r="G35" s="32"/>
      <c r="H35" s="32"/>
      <c r="I35" s="32"/>
      <c r="J35" s="33"/>
    </row>
    <row r="36" spans="1:10" x14ac:dyDescent="0.35">
      <c r="A36" s="31"/>
      <c r="B36" s="32"/>
      <c r="C36" s="32"/>
      <c r="D36" s="32"/>
      <c r="E36" s="32"/>
      <c r="F36" s="32"/>
      <c r="G36" s="32"/>
      <c r="H36" s="32"/>
      <c r="I36" s="32"/>
      <c r="J36" s="33"/>
    </row>
    <row r="37" spans="1:10" x14ac:dyDescent="0.35">
      <c r="A37" s="31"/>
      <c r="B37" s="32"/>
      <c r="C37" s="32"/>
      <c r="D37" s="32"/>
      <c r="E37" s="32"/>
      <c r="F37" s="32"/>
      <c r="G37" s="32"/>
      <c r="H37" s="32"/>
      <c r="I37" s="32"/>
      <c r="J37" s="33"/>
    </row>
    <row r="38" spans="1:10" x14ac:dyDescent="0.35">
      <c r="A38" s="31"/>
      <c r="B38" s="32"/>
      <c r="C38" s="32"/>
      <c r="D38" s="32"/>
      <c r="E38" s="32"/>
      <c r="F38" s="32"/>
      <c r="G38" s="32"/>
      <c r="H38" s="32"/>
      <c r="I38" s="32"/>
      <c r="J38" s="33"/>
    </row>
    <row r="39" spans="1:10" x14ac:dyDescent="0.35">
      <c r="A39" s="31"/>
      <c r="B39" s="32"/>
      <c r="C39" s="32"/>
      <c r="D39" s="32"/>
      <c r="E39" s="32"/>
      <c r="F39" s="32"/>
      <c r="G39" s="32"/>
      <c r="H39" s="32"/>
      <c r="I39" s="32"/>
      <c r="J39" s="33"/>
    </row>
    <row r="40" spans="1:10" x14ac:dyDescent="0.35">
      <c r="A40" s="31"/>
      <c r="B40" s="32"/>
      <c r="C40" s="32"/>
      <c r="D40" s="32"/>
      <c r="E40" s="32"/>
      <c r="F40" s="32"/>
      <c r="G40" s="32"/>
      <c r="H40" s="32"/>
      <c r="I40" s="32"/>
      <c r="J40" s="33"/>
    </row>
    <row r="41" spans="1:10" x14ac:dyDescent="0.35">
      <c r="A41" s="31"/>
      <c r="B41" s="36" t="s">
        <v>7</v>
      </c>
      <c r="C41" s="36"/>
      <c r="D41" s="35"/>
      <c r="E41" s="35"/>
      <c r="F41" s="32"/>
      <c r="G41" s="32"/>
      <c r="H41" s="32"/>
      <c r="I41" s="32"/>
      <c r="J41" s="33"/>
    </row>
    <row r="42" spans="1:10" x14ac:dyDescent="0.35">
      <c r="A42" s="31"/>
      <c r="B42" s="35" t="s">
        <v>58</v>
      </c>
      <c r="C42" s="35"/>
      <c r="D42" s="35"/>
      <c r="E42" s="35"/>
      <c r="F42" s="32"/>
      <c r="G42" s="32"/>
      <c r="H42" s="32"/>
      <c r="I42" s="32"/>
      <c r="J42" s="33"/>
    </row>
    <row r="43" spans="1:10" x14ac:dyDescent="0.35">
      <c r="A43" s="31"/>
      <c r="B43" s="35" t="s">
        <v>57</v>
      </c>
      <c r="C43" s="35"/>
      <c r="D43" s="35"/>
      <c r="E43" s="35"/>
      <c r="F43" s="32"/>
      <c r="G43" s="32"/>
      <c r="H43" s="32"/>
      <c r="I43" s="32"/>
      <c r="J43" s="33"/>
    </row>
    <row r="44" spans="1:10" x14ac:dyDescent="0.35">
      <c r="A44" s="31"/>
      <c r="B44" s="35" t="s">
        <v>56</v>
      </c>
      <c r="C44" s="35"/>
      <c r="D44" s="35"/>
      <c r="E44" s="35"/>
      <c r="F44" s="32"/>
      <c r="G44" s="32"/>
      <c r="H44" s="32"/>
      <c r="I44" s="32"/>
      <c r="J44" s="33"/>
    </row>
    <row r="45" spans="1:10" x14ac:dyDescent="0.35">
      <c r="A45" s="31"/>
      <c r="B45" s="83" t="s">
        <v>85</v>
      </c>
      <c r="C45" s="32"/>
      <c r="D45" s="32"/>
      <c r="E45" s="32"/>
      <c r="F45" s="32"/>
      <c r="G45" s="32"/>
      <c r="H45" s="32"/>
      <c r="I45" s="32"/>
      <c r="J45" s="33"/>
    </row>
    <row r="46" spans="1:10" x14ac:dyDescent="0.35">
      <c r="A46" s="31"/>
      <c r="B46" s="32"/>
      <c r="C46" s="32"/>
      <c r="D46" s="32"/>
      <c r="E46" s="32"/>
      <c r="F46" s="32"/>
      <c r="G46" s="32"/>
      <c r="H46" s="32"/>
      <c r="I46" s="32"/>
      <c r="J46" s="33"/>
    </row>
    <row r="47" spans="1:10" x14ac:dyDescent="0.35">
      <c r="A47" s="31"/>
      <c r="B47" s="32" t="s">
        <v>8</v>
      </c>
      <c r="C47" s="32"/>
      <c r="D47" s="32"/>
      <c r="E47" s="32"/>
      <c r="F47" s="32"/>
      <c r="G47" s="32"/>
      <c r="H47" s="32"/>
      <c r="I47" s="32"/>
      <c r="J47" s="33"/>
    </row>
    <row r="48" spans="1:10" x14ac:dyDescent="0.35">
      <c r="A48" s="31"/>
      <c r="B48" s="36" t="s">
        <v>9</v>
      </c>
      <c r="C48" s="36"/>
      <c r="D48" s="32"/>
      <c r="E48" s="32"/>
      <c r="F48" s="32"/>
      <c r="G48" s="32"/>
      <c r="H48" s="32"/>
      <c r="I48" s="32"/>
      <c r="J48" s="33"/>
    </row>
    <row r="49" spans="1:10" x14ac:dyDescent="0.35">
      <c r="A49" s="31"/>
      <c r="B49" s="28"/>
      <c r="C49" s="28"/>
      <c r="D49" s="28"/>
      <c r="E49" s="28"/>
      <c r="F49" s="28"/>
      <c r="G49" s="28"/>
      <c r="H49" s="28"/>
      <c r="I49" s="32"/>
      <c r="J49" s="33"/>
    </row>
    <row r="50" spans="1:10" ht="5" customHeight="1" x14ac:dyDescent="0.35"/>
    <row r="51" spans="1:10" ht="15.5" x14ac:dyDescent="0.35">
      <c r="A51" s="75" t="s">
        <v>88</v>
      </c>
      <c r="B51" s="59"/>
      <c r="C51" s="57"/>
      <c r="D51" s="57"/>
      <c r="E51" s="57"/>
      <c r="F51" s="57"/>
      <c r="G51" s="57"/>
      <c r="H51" s="57"/>
      <c r="I51" s="57"/>
      <c r="J51" s="58"/>
    </row>
    <row r="52" spans="1:10" ht="5" customHeight="1" x14ac:dyDescent="0.35"/>
    <row r="53" spans="1:10" x14ac:dyDescent="0.35">
      <c r="A53" s="76"/>
      <c r="B53" s="76"/>
      <c r="C53" s="76"/>
      <c r="D53" s="76"/>
      <c r="E53" s="76"/>
      <c r="F53" s="76"/>
      <c r="G53" s="76"/>
      <c r="H53" s="76"/>
      <c r="I53" s="76"/>
      <c r="J53" s="76"/>
    </row>
  </sheetData>
  <sheetProtection algorithmName="SHA-512" hashValue="6uTNk3mSUaVELbgRUywhQT9Aa4hOjpRKZqG/0vr9mn+EGsoTMNvy3EPXjuFp1Zo83m2Qxcd0cv73Etvh6gYmBA==" saltValue="/K8OWvf2U2xWH45cqJb47A==" spinCount="100000" sheet="1" objects="1" scenarios="1"/>
  <hyperlinks>
    <hyperlink ref="B45" r:id="rId1" xr:uid="{CAAC0EDE-4A3C-4461-A59A-77308C685A4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B3BA4-2C32-4A18-ABC1-4FABA5B36439}">
  <sheetPr codeName="Blad2">
    <tabColor rgb="FF00B050"/>
    <pageSetUpPr fitToPage="1"/>
  </sheetPr>
  <dimension ref="A1:L28"/>
  <sheetViews>
    <sheetView showGridLines="0" tabSelected="1" workbookViewId="0">
      <selection activeCell="C48" sqref="C48"/>
    </sheetView>
  </sheetViews>
  <sheetFormatPr defaultRowHeight="14.5" x14ac:dyDescent="0.35"/>
  <cols>
    <col min="1" max="1" width="13.1796875" customWidth="1"/>
    <col min="2" max="2" width="15.81640625" customWidth="1"/>
    <col min="3" max="5" width="18.81640625" customWidth="1"/>
    <col min="6" max="7" width="23.81640625" customWidth="1"/>
    <col min="8" max="8" width="5.81640625" customWidth="1"/>
    <col min="9" max="9" width="12.54296875" bestFit="1" customWidth="1"/>
    <col min="10" max="10" width="5.81640625" customWidth="1"/>
    <col min="11" max="11" width="9.81640625" bestFit="1" customWidth="1"/>
    <col min="12" max="12" width="10.1796875" customWidth="1"/>
  </cols>
  <sheetData>
    <row r="1" spans="1:12" ht="14.5" customHeight="1" x14ac:dyDescent="0.35"/>
    <row r="2" spans="1:12" ht="14.5" customHeight="1" x14ac:dyDescent="0.35"/>
    <row r="3" spans="1:12" ht="14.5" customHeight="1" x14ac:dyDescent="0.35"/>
    <row r="4" spans="1:12" ht="17" x14ac:dyDescent="0.4">
      <c r="A4" s="40"/>
      <c r="B4" s="40" t="s">
        <v>49</v>
      </c>
      <c r="C4" s="41"/>
      <c r="D4" s="42" t="s">
        <v>5</v>
      </c>
      <c r="E4" s="42"/>
      <c r="F4" s="90" t="s">
        <v>86</v>
      </c>
      <c r="G4" s="40"/>
      <c r="H4" s="40"/>
      <c r="I4" s="40"/>
      <c r="J4" s="40"/>
      <c r="K4" s="40"/>
      <c r="L4" s="40"/>
    </row>
    <row r="6" spans="1:12" x14ac:dyDescent="0.35">
      <c r="C6" s="16" t="s">
        <v>77</v>
      </c>
      <c r="D6" s="86" t="s">
        <v>78</v>
      </c>
      <c r="E6" s="73"/>
    </row>
    <row r="7" spans="1:12" x14ac:dyDescent="0.35">
      <c r="C7" s="16" t="s">
        <v>83</v>
      </c>
      <c r="D7" s="86" t="s">
        <v>84</v>
      </c>
      <c r="E7" s="86"/>
      <c r="F7" s="88"/>
    </row>
    <row r="8" spans="1:12" x14ac:dyDescent="0.35">
      <c r="C8" s="87" t="s">
        <v>53</v>
      </c>
      <c r="D8" s="86" t="s">
        <v>79</v>
      </c>
      <c r="E8" s="88"/>
      <c r="F8" s="88"/>
    </row>
    <row r="10" spans="1:12" x14ac:dyDescent="0.35">
      <c r="B10" s="48" t="s">
        <v>25</v>
      </c>
      <c r="C10" s="48" t="s">
        <v>1</v>
      </c>
      <c r="D10" s="48" t="s">
        <v>2</v>
      </c>
      <c r="E10" s="48" t="s">
        <v>31</v>
      </c>
      <c r="F10" s="48" t="s">
        <v>32</v>
      </c>
      <c r="G10" s="48" t="s">
        <v>23</v>
      </c>
      <c r="I10" s="49" t="s">
        <v>24</v>
      </c>
      <c r="K10" s="48" t="s">
        <v>22</v>
      </c>
      <c r="L10" t="s">
        <v>26</v>
      </c>
    </row>
    <row r="11" spans="1:12" x14ac:dyDescent="0.35">
      <c r="B11" t="s">
        <v>1</v>
      </c>
      <c r="C11" s="48" t="s">
        <v>53</v>
      </c>
      <c r="D11" t="s">
        <v>104</v>
      </c>
      <c r="E11" t="s">
        <v>48</v>
      </c>
      <c r="F11" t="s">
        <v>45</v>
      </c>
      <c r="G11" t="s">
        <v>89</v>
      </c>
      <c r="I11" s="89">
        <v>0.21</v>
      </c>
      <c r="K11" t="s">
        <v>10</v>
      </c>
      <c r="L11" t="s">
        <v>27</v>
      </c>
    </row>
    <row r="12" spans="1:12" x14ac:dyDescent="0.35">
      <c r="B12" t="s">
        <v>2</v>
      </c>
      <c r="C12" s="48" t="s">
        <v>53</v>
      </c>
      <c r="D12" t="s">
        <v>33</v>
      </c>
      <c r="E12" t="s">
        <v>44</v>
      </c>
      <c r="F12" t="s">
        <v>46</v>
      </c>
      <c r="G12" t="s">
        <v>42</v>
      </c>
      <c r="I12" s="89">
        <v>0.09</v>
      </c>
      <c r="K12" t="s">
        <v>11</v>
      </c>
      <c r="L12" t="s">
        <v>27</v>
      </c>
    </row>
    <row r="13" spans="1:12" x14ac:dyDescent="0.35">
      <c r="B13" t="s">
        <v>31</v>
      </c>
      <c r="C13" s="48" t="s">
        <v>53</v>
      </c>
      <c r="D13" t="s">
        <v>34</v>
      </c>
      <c r="E13" t="s">
        <v>87</v>
      </c>
      <c r="F13" t="s">
        <v>47</v>
      </c>
      <c r="G13" t="s">
        <v>43</v>
      </c>
      <c r="I13" s="8">
        <v>0</v>
      </c>
      <c r="K13" t="s">
        <v>12</v>
      </c>
      <c r="L13" t="s">
        <v>27</v>
      </c>
    </row>
    <row r="14" spans="1:12" ht="17" x14ac:dyDescent="0.4">
      <c r="B14" t="s">
        <v>32</v>
      </c>
      <c r="C14" s="40"/>
      <c r="D14" t="s">
        <v>35</v>
      </c>
      <c r="E14" s="48" t="s">
        <v>53</v>
      </c>
      <c r="F14" s="48" t="s">
        <v>53</v>
      </c>
      <c r="G14" t="s">
        <v>75</v>
      </c>
      <c r="I14" s="8" t="s">
        <v>90</v>
      </c>
      <c r="K14" t="s">
        <v>13</v>
      </c>
      <c r="L14" t="s">
        <v>28</v>
      </c>
    </row>
    <row r="15" spans="1:12" ht="17" x14ac:dyDescent="0.4">
      <c r="B15" t="s">
        <v>23</v>
      </c>
      <c r="D15" t="s">
        <v>36</v>
      </c>
      <c r="E15" s="40"/>
      <c r="F15" s="40"/>
      <c r="G15" t="s">
        <v>76</v>
      </c>
      <c r="I15" s="40"/>
      <c r="K15" t="s">
        <v>14</v>
      </c>
      <c r="L15" t="s">
        <v>28</v>
      </c>
    </row>
    <row r="16" spans="1:12" ht="17" x14ac:dyDescent="0.4">
      <c r="B16" s="40"/>
      <c r="D16" t="s">
        <v>37</v>
      </c>
      <c r="G16" s="48" t="s">
        <v>53</v>
      </c>
      <c r="K16" t="s">
        <v>15</v>
      </c>
      <c r="L16" t="s">
        <v>28</v>
      </c>
    </row>
    <row r="17" spans="1:12" ht="17" x14ac:dyDescent="0.4">
      <c r="D17" t="s">
        <v>38</v>
      </c>
      <c r="G17" s="40"/>
      <c r="K17" t="s">
        <v>16</v>
      </c>
      <c r="L17" t="s">
        <v>29</v>
      </c>
    </row>
    <row r="18" spans="1:12" x14ac:dyDescent="0.35">
      <c r="D18" t="s">
        <v>39</v>
      </c>
      <c r="K18" t="s">
        <v>17</v>
      </c>
      <c r="L18" t="s">
        <v>29</v>
      </c>
    </row>
    <row r="19" spans="1:12" x14ac:dyDescent="0.35">
      <c r="D19" t="s">
        <v>40</v>
      </c>
      <c r="K19" t="s">
        <v>18</v>
      </c>
      <c r="L19" t="s">
        <v>29</v>
      </c>
    </row>
    <row r="20" spans="1:12" x14ac:dyDescent="0.35">
      <c r="D20" t="s">
        <v>41</v>
      </c>
      <c r="K20" t="s">
        <v>19</v>
      </c>
      <c r="L20" t="s">
        <v>30</v>
      </c>
    </row>
    <row r="21" spans="1:12" x14ac:dyDescent="0.35">
      <c r="D21" s="48" t="s">
        <v>53</v>
      </c>
      <c r="K21" t="s">
        <v>20</v>
      </c>
      <c r="L21" t="s">
        <v>30</v>
      </c>
    </row>
    <row r="22" spans="1:12" ht="17" x14ac:dyDescent="0.4">
      <c r="D22" s="40"/>
      <c r="K22" t="s">
        <v>21</v>
      </c>
      <c r="L22" t="s">
        <v>30</v>
      </c>
    </row>
    <row r="23" spans="1:12" x14ac:dyDescent="0.35">
      <c r="K23" s="65"/>
      <c r="L23" s="65"/>
    </row>
    <row r="25" spans="1:12" ht="5" customHeight="1" x14ac:dyDescent="0.35"/>
    <row r="26" spans="1:12" ht="15.5" x14ac:dyDescent="0.35">
      <c r="A26" s="75" t="s">
        <v>88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</row>
    <row r="27" spans="1:12" ht="5" customHeight="1" x14ac:dyDescent="0.35"/>
    <row r="28" spans="1:12" x14ac:dyDescent="0.35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</row>
  </sheetData>
  <sheetProtection algorithmName="SHA-512" hashValue="3Bwy3ETZ1QgvC0r0F8n9ErYtejd/OyZaRrtn8vMdk4JMmYnzw/q45T9OSoV6w4e3Spk6Hp+GgN98nlWYl/I9XQ==" saltValue="rup8HaPaipmPwGDQpUw1gA==" spinCount="100000" sheet="1" objects="1" scenarios="1"/>
  <phoneticPr fontId="1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79" orientation="landscape" horizontalDpi="0" verticalDpi="0" r:id="rId1"/>
  <drawing r:id="rId2"/>
  <tableParts count="9"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AA98D-C57F-4C45-967E-70DA0E0F2F18}">
  <sheetPr codeName="Blad5">
    <tabColor rgb="FFFFC000"/>
    <pageSetUpPr fitToPage="1"/>
  </sheetPr>
  <dimension ref="A1:L33"/>
  <sheetViews>
    <sheetView showGridLines="0" zoomScaleNormal="100" workbookViewId="0">
      <selection activeCell="E39" sqref="E39"/>
    </sheetView>
  </sheetViews>
  <sheetFormatPr defaultRowHeight="14.5" x14ac:dyDescent="0.35"/>
  <cols>
    <col min="2" max="3" width="10.81640625" customWidth="1"/>
    <col min="4" max="6" width="11.81640625" customWidth="1"/>
    <col min="7" max="7" width="13.08984375" customWidth="1"/>
    <col min="8" max="8" width="11.81640625" customWidth="1"/>
  </cols>
  <sheetData>
    <row r="1" spans="1:12" ht="14.5" customHeight="1" x14ac:dyDescent="0.35"/>
    <row r="2" spans="1:12" ht="14.5" customHeight="1" x14ac:dyDescent="0.35"/>
    <row r="3" spans="1:12" ht="14.5" customHeight="1" x14ac:dyDescent="0.35"/>
    <row r="4" spans="1:12" ht="17" x14ac:dyDescent="0.4">
      <c r="A4" s="40"/>
      <c r="B4" s="40" t="s">
        <v>91</v>
      </c>
      <c r="C4" s="40"/>
      <c r="D4" s="41"/>
      <c r="E4" s="42" t="s">
        <v>5</v>
      </c>
      <c r="F4" s="42"/>
      <c r="G4" s="45" t="str">
        <f>Instellingen!$F$4</f>
        <v>&lt;VUL JAAR IN&gt;</v>
      </c>
      <c r="H4" s="45"/>
    </row>
    <row r="6" spans="1:12" ht="29" x14ac:dyDescent="0.35">
      <c r="B6" s="46" t="s">
        <v>22</v>
      </c>
      <c r="C6" s="47" t="s">
        <v>59</v>
      </c>
      <c r="D6" s="47" t="s">
        <v>92</v>
      </c>
      <c r="E6" s="47" t="s">
        <v>60</v>
      </c>
      <c r="F6" s="47" t="s">
        <v>93</v>
      </c>
      <c r="G6" s="47" t="s">
        <v>94</v>
      </c>
      <c r="H6" s="47" t="s">
        <v>95</v>
      </c>
    </row>
    <row r="7" spans="1:12" x14ac:dyDescent="0.35">
      <c r="B7" s="18"/>
      <c r="C7" s="19" t="s">
        <v>61</v>
      </c>
      <c r="D7" s="19" t="s">
        <v>61</v>
      </c>
      <c r="E7" s="19" t="s">
        <v>62</v>
      </c>
      <c r="F7" s="19" t="s">
        <v>62</v>
      </c>
      <c r="G7" s="19" t="s">
        <v>63</v>
      </c>
      <c r="H7" s="19" t="s">
        <v>64</v>
      </c>
    </row>
    <row r="8" spans="1:12" x14ac:dyDescent="0.35">
      <c r="B8" t="s">
        <v>10</v>
      </c>
      <c r="C8" s="64">
        <f>$D8/Instellingen!$I$11</f>
        <v>0</v>
      </c>
      <c r="D8" s="64">
        <f>SUMIF(Bankoverzicht!$A$7:$A$2050,$B8,Bankoverzicht!O$7:O$2050)
+SUMIF(Kasboek!$A$7:$A$800,$B8,Kasboek!O$7:O$800)
+SUMIF('Zelf betaalde kosten'!$A$7:$A$800,$B8,'Zelf betaalde kosten'!O$7:O$800)</f>
        <v>0</v>
      </c>
      <c r="E8" s="64">
        <f>$F8/Instellingen!$I$12</f>
        <v>0</v>
      </c>
      <c r="F8" s="64">
        <f>SUMIF(Bankoverzicht!$A$7:$A$2050,$B8,Bankoverzicht!P$7:P$2050)
+SUMIF(Kasboek!$A$7:$A$800,$B8,Kasboek!P$7:P$800)
+SUMIF('Zelf betaalde kosten'!$A$7:$A$800,$B8,'Zelf betaalde kosten'!P$7:P$800)</f>
        <v>0</v>
      </c>
      <c r="G8" s="64">
        <f>SUMIF(Bankoverzicht!$A$7:$A$2050,$B8,Bankoverzicht!Q$7:Q$2050)
+SUMIF(Kasboek!$A$7:$A$800,$B8,Kasboek!Q$7:Q$800)
+SUMIF('Zelf betaalde kosten'!$A$7:$A$800,$B8,'Zelf betaalde kosten'!Q$7:Q$800)</f>
        <v>0</v>
      </c>
      <c r="H8" s="39">
        <f>D8+F8-G8</f>
        <v>0</v>
      </c>
      <c r="I8" s="62"/>
      <c r="J8" s="64"/>
      <c r="L8" s="64"/>
    </row>
    <row r="9" spans="1:12" x14ac:dyDescent="0.35">
      <c r="B9" t="s">
        <v>11</v>
      </c>
      <c r="C9" s="64">
        <f>$D9/Instellingen!$I$11</f>
        <v>0</v>
      </c>
      <c r="D9" s="64">
        <f>SUMIF(Bankoverzicht!$A$7:$A$2050,$B9,Bankoverzicht!O$7:O$2050)
+SUMIF(Kasboek!$A$7:$A$800,$B9,Kasboek!O$7:O$800)
+SUMIF('Zelf betaalde kosten'!$A$7:$A$800,$B9,'Zelf betaalde kosten'!O$7:O$800)</f>
        <v>0</v>
      </c>
      <c r="E9" s="64">
        <f>$F9/Instellingen!$I$12</f>
        <v>0</v>
      </c>
      <c r="F9" s="64">
        <f>SUMIF(Bankoverzicht!$A$7:$A$2050,$B9,Bankoverzicht!P$7:P$2050)
+SUMIF(Kasboek!$A$7:$A$800,$B9,Kasboek!P$7:P$800)
+SUMIF('Zelf betaalde kosten'!$A$7:$A$800,$B9,'Zelf betaalde kosten'!P$7:P$800)</f>
        <v>0</v>
      </c>
      <c r="G9" s="64">
        <f>SUMIF(Bankoverzicht!$A$7:$A$2050,$B9,Bankoverzicht!Q$7:Q$2050)
+SUMIF(Kasboek!$A$7:$A$800,$B9,Kasboek!Q$7:Q$800)
+SUMIF('Zelf betaalde kosten'!$A$7:$A$800,$B9,'Zelf betaalde kosten'!Q$7:Q$800)</f>
        <v>0</v>
      </c>
      <c r="H9" s="39">
        <f t="shared" ref="H9:H19" si="0">D9+F9-G9</f>
        <v>0</v>
      </c>
    </row>
    <row r="10" spans="1:12" x14ac:dyDescent="0.35">
      <c r="B10" t="s">
        <v>12</v>
      </c>
      <c r="C10" s="64">
        <f>$D10/Instellingen!$I$11</f>
        <v>0</v>
      </c>
      <c r="D10" s="64">
        <f>SUMIF(Bankoverzicht!$A$7:$A$2050,$B10,Bankoverzicht!O$7:O$2050)
+SUMIF(Kasboek!$A$7:$A$800,$B10,Kasboek!O$7:O$800)
+SUMIF('Zelf betaalde kosten'!$A$7:$A$800,$B10,'Zelf betaalde kosten'!O$7:O$800)</f>
        <v>0</v>
      </c>
      <c r="E10" s="64">
        <f>$F10/Instellingen!$I$12</f>
        <v>0</v>
      </c>
      <c r="F10" s="64">
        <f>SUMIF(Bankoverzicht!$A$7:$A$2050,$B10,Bankoverzicht!P$7:P$2050)
+SUMIF(Kasboek!$A$7:$A$800,$B10,Kasboek!P$7:P$800)
+SUMIF('Zelf betaalde kosten'!$A$7:$A$800,$B10,'Zelf betaalde kosten'!P$7:P$800)</f>
        <v>0</v>
      </c>
      <c r="G10" s="64">
        <f>SUMIF(Bankoverzicht!$A$7:$A$2050,$B10,Bankoverzicht!Q$7:Q$2050)
+SUMIF(Kasboek!$A$7:$A$800,$B10,Kasboek!Q$7:Q$800)
+SUMIF('Zelf betaalde kosten'!$A$7:$A$800,$B10,'Zelf betaalde kosten'!Q$7:Q$800)</f>
        <v>0</v>
      </c>
      <c r="H10" s="39">
        <f t="shared" si="0"/>
        <v>0</v>
      </c>
    </row>
    <row r="11" spans="1:12" x14ac:dyDescent="0.35">
      <c r="B11" t="s">
        <v>13</v>
      </c>
      <c r="C11" s="64">
        <f>$D11/Instellingen!$I$11</f>
        <v>0</v>
      </c>
      <c r="D11" s="64">
        <f>SUMIF(Bankoverzicht!$A$7:$A$2050,$B11,Bankoverzicht!O$7:O$2050)
+SUMIF(Kasboek!$A$7:$A$800,$B11,Kasboek!O$7:O$800)
+SUMIF('Zelf betaalde kosten'!$A$7:$A$800,$B11,'Zelf betaalde kosten'!O$7:O$800)</f>
        <v>0</v>
      </c>
      <c r="E11" s="64">
        <f>$F11/Instellingen!$I$12</f>
        <v>0</v>
      </c>
      <c r="F11" s="64">
        <f>SUMIF(Bankoverzicht!$A$7:$A$2050,$B11,Bankoverzicht!P$7:P$2050)
+SUMIF(Kasboek!$A$7:$A$800,$B11,Kasboek!P$7:P$800)
+SUMIF('Zelf betaalde kosten'!$A$7:$A$800,$B11,'Zelf betaalde kosten'!P$7:P$800)</f>
        <v>0</v>
      </c>
      <c r="G11" s="64">
        <f>SUMIF(Bankoverzicht!$A$7:$A$2050,$B11,Bankoverzicht!Q$7:Q$2050)
+SUMIF(Kasboek!$A$7:$A$800,$B11,Kasboek!Q$7:Q$800)
+SUMIF('Zelf betaalde kosten'!$A$7:$A$800,$B11,'Zelf betaalde kosten'!Q$7:Q$800)</f>
        <v>0</v>
      </c>
      <c r="H11" s="39">
        <f t="shared" si="0"/>
        <v>0</v>
      </c>
    </row>
    <row r="12" spans="1:12" x14ac:dyDescent="0.35">
      <c r="B12" t="s">
        <v>14</v>
      </c>
      <c r="C12" s="64">
        <f>$D12/Instellingen!$I$11</f>
        <v>0</v>
      </c>
      <c r="D12" s="64">
        <f>SUMIF(Bankoverzicht!$A$7:$A$2050,$B12,Bankoverzicht!O$7:O$2050)
+SUMIF(Kasboek!$A$7:$A$800,$B12,Kasboek!O$7:O$800)
+SUMIF('Zelf betaalde kosten'!$A$7:$A$800,$B12,'Zelf betaalde kosten'!O$7:O$800)</f>
        <v>0</v>
      </c>
      <c r="E12" s="64">
        <f>$F12/Instellingen!$I$12</f>
        <v>0</v>
      </c>
      <c r="F12" s="64">
        <f>SUMIF(Bankoverzicht!$A$7:$A$2050,$B12,Bankoverzicht!P$7:P$2050)
+SUMIF(Kasboek!$A$7:$A$800,$B12,Kasboek!P$7:P$800)
+SUMIF('Zelf betaalde kosten'!$A$7:$A$800,$B12,'Zelf betaalde kosten'!P$7:P$800)</f>
        <v>0</v>
      </c>
      <c r="G12" s="64">
        <f>SUMIF(Bankoverzicht!$A$7:$A$2050,$B12,Bankoverzicht!Q$7:Q$2050)
+SUMIF(Kasboek!$A$7:$A$800,$B12,Kasboek!Q$7:Q$800)
+SUMIF('Zelf betaalde kosten'!$A$7:$A$800,$B12,'Zelf betaalde kosten'!Q$7:Q$800)</f>
        <v>0</v>
      </c>
      <c r="H12" s="39">
        <f t="shared" si="0"/>
        <v>0</v>
      </c>
    </row>
    <row r="13" spans="1:12" x14ac:dyDescent="0.35">
      <c r="B13" t="s">
        <v>15</v>
      </c>
      <c r="C13" s="64">
        <f>$D13/Instellingen!$I$11</f>
        <v>0</v>
      </c>
      <c r="D13" s="64">
        <f>SUMIF(Bankoverzicht!$A$7:$A$2050,$B13,Bankoverzicht!O$7:O$2050)
+SUMIF(Kasboek!$A$7:$A$800,$B13,Kasboek!O$7:O$800)
+SUMIF('Zelf betaalde kosten'!$A$7:$A$800,$B13,'Zelf betaalde kosten'!O$7:O$800)</f>
        <v>0</v>
      </c>
      <c r="E13" s="64">
        <f>$F13/Instellingen!$I$12</f>
        <v>0</v>
      </c>
      <c r="F13" s="64">
        <f>SUMIF(Bankoverzicht!$A$7:$A$2050,$B13,Bankoverzicht!P$7:P$2050)
+SUMIF(Kasboek!$A$7:$A$800,$B13,Kasboek!P$7:P$800)
+SUMIF('Zelf betaalde kosten'!$A$7:$A$800,$B13,'Zelf betaalde kosten'!P$7:P$800)</f>
        <v>0</v>
      </c>
      <c r="G13" s="64">
        <f>SUMIF(Bankoverzicht!$A$7:$A$2050,$B13,Bankoverzicht!Q$7:Q$2050)
+SUMIF(Kasboek!$A$7:$A$800,$B13,Kasboek!Q$7:Q$800)
+SUMIF('Zelf betaalde kosten'!$A$7:$A$800,$B13,'Zelf betaalde kosten'!Q$7:Q$800)</f>
        <v>0</v>
      </c>
      <c r="H13" s="39">
        <f t="shared" si="0"/>
        <v>0</v>
      </c>
    </row>
    <row r="14" spans="1:12" x14ac:dyDescent="0.35">
      <c r="B14" t="s">
        <v>16</v>
      </c>
      <c r="C14" s="64">
        <f>$D14/Instellingen!$I$11</f>
        <v>0</v>
      </c>
      <c r="D14" s="64">
        <f>SUMIF(Bankoverzicht!$A$7:$A$2050,$B14,Bankoverzicht!O$7:O$2050)
+SUMIF(Kasboek!$A$7:$A$800,$B14,Kasboek!O$7:O$800)
+SUMIF('Zelf betaalde kosten'!$A$7:$A$800,$B14,'Zelf betaalde kosten'!O$7:O$800)</f>
        <v>0</v>
      </c>
      <c r="E14" s="64">
        <f>$F14/Instellingen!$I$12</f>
        <v>0</v>
      </c>
      <c r="F14" s="64">
        <f>SUMIF(Bankoverzicht!$A$7:$A$2050,$B14,Bankoverzicht!P$7:P$2050)
+SUMIF(Kasboek!$A$7:$A$800,$B14,Kasboek!P$7:P$800)
+SUMIF('Zelf betaalde kosten'!$A$7:$A$800,$B14,'Zelf betaalde kosten'!P$7:P$800)</f>
        <v>0</v>
      </c>
      <c r="G14" s="64">
        <f>SUMIF(Bankoverzicht!$A$7:$A$2050,$B14,Bankoverzicht!Q$7:Q$2050)
+SUMIF(Kasboek!$A$7:$A$800,$B14,Kasboek!Q$7:Q$800)
+SUMIF('Zelf betaalde kosten'!$A$7:$A$800,$B14,'Zelf betaalde kosten'!Q$7:Q$800)</f>
        <v>0</v>
      </c>
      <c r="H14" s="39">
        <f t="shared" si="0"/>
        <v>0</v>
      </c>
    </row>
    <row r="15" spans="1:12" x14ac:dyDescent="0.35">
      <c r="B15" t="s">
        <v>17</v>
      </c>
      <c r="C15" s="64">
        <f>$D15/Instellingen!$I$11</f>
        <v>0</v>
      </c>
      <c r="D15" s="64">
        <f>SUMIF(Bankoverzicht!$A$7:$A$2050,$B15,Bankoverzicht!O$7:O$2050)
+SUMIF(Kasboek!$A$7:$A$800,$B15,Kasboek!O$7:O$800)
+SUMIF('Zelf betaalde kosten'!$A$7:$A$800,$B15,'Zelf betaalde kosten'!O$7:O$800)</f>
        <v>0</v>
      </c>
      <c r="E15" s="64">
        <f>$F15/Instellingen!$I$12</f>
        <v>0</v>
      </c>
      <c r="F15" s="64">
        <f>SUMIF(Bankoverzicht!$A$7:$A$2050,$B15,Bankoverzicht!P$7:P$2050)
+SUMIF(Kasboek!$A$7:$A$800,$B15,Kasboek!P$7:P$800)
+SUMIF('Zelf betaalde kosten'!$A$7:$A$800,$B15,'Zelf betaalde kosten'!P$7:P$800)</f>
        <v>0</v>
      </c>
      <c r="G15" s="64">
        <f>SUMIF(Bankoverzicht!$A$7:$A$2050,$B15,Bankoverzicht!Q$7:Q$2050)
+SUMIF(Kasboek!$A$7:$A$800,$B15,Kasboek!Q$7:Q$800)
+SUMIF('Zelf betaalde kosten'!$A$7:$A$800,$B15,'Zelf betaalde kosten'!Q$7:Q$800)</f>
        <v>0</v>
      </c>
      <c r="H15" s="39">
        <f t="shared" si="0"/>
        <v>0</v>
      </c>
    </row>
    <row r="16" spans="1:12" x14ac:dyDescent="0.35">
      <c r="B16" t="s">
        <v>18</v>
      </c>
      <c r="C16" s="64">
        <f>$D16/Instellingen!$I$11</f>
        <v>0</v>
      </c>
      <c r="D16" s="64">
        <f>SUMIF(Bankoverzicht!$A$7:$A$2050,$B16,Bankoverzicht!O$7:O$2050)
+SUMIF(Kasboek!$A$7:$A$800,$B16,Kasboek!O$7:O$800)
+SUMIF('Zelf betaalde kosten'!$A$7:$A$800,$B16,'Zelf betaalde kosten'!O$7:O$800)</f>
        <v>0</v>
      </c>
      <c r="E16" s="64">
        <f>$F16/Instellingen!$I$12</f>
        <v>0</v>
      </c>
      <c r="F16" s="64">
        <f>SUMIF(Bankoverzicht!$A$7:$A$2050,$B16,Bankoverzicht!P$7:P$2050)
+SUMIF(Kasboek!$A$7:$A$800,$B16,Kasboek!P$7:P$800)
+SUMIF('Zelf betaalde kosten'!$A$7:$A$800,$B16,'Zelf betaalde kosten'!P$7:P$800)</f>
        <v>0</v>
      </c>
      <c r="G16" s="64">
        <f>SUMIF(Bankoverzicht!$A$7:$A$2050,$B16,Bankoverzicht!Q$7:Q$2050)
+SUMIF(Kasboek!$A$7:$A$800,$B16,Kasboek!Q$7:Q$800)
+SUMIF('Zelf betaalde kosten'!$A$7:$A$800,$B16,'Zelf betaalde kosten'!Q$7:Q$800)</f>
        <v>0</v>
      </c>
      <c r="H16" s="39">
        <f t="shared" si="0"/>
        <v>0</v>
      </c>
    </row>
    <row r="17" spans="2:8" x14ac:dyDescent="0.35">
      <c r="B17" t="s">
        <v>19</v>
      </c>
      <c r="C17" s="64">
        <f>$D17/Instellingen!$I$11</f>
        <v>0</v>
      </c>
      <c r="D17" s="64">
        <f>SUMIF(Bankoverzicht!$A$7:$A$2050,$B17,Bankoverzicht!O$7:O$2050)
+SUMIF(Kasboek!$A$7:$A$800,$B17,Kasboek!O$7:O$800)
+SUMIF('Zelf betaalde kosten'!$A$7:$A$800,$B17,'Zelf betaalde kosten'!O$7:O$800)</f>
        <v>0</v>
      </c>
      <c r="E17" s="64">
        <f>$F17/Instellingen!$I$12</f>
        <v>0</v>
      </c>
      <c r="F17" s="64">
        <f>SUMIF(Bankoverzicht!$A$7:$A$2050,$B17,Bankoverzicht!P$7:P$2050)
+SUMIF(Kasboek!$A$7:$A$800,$B17,Kasboek!P$7:P$800)
+SUMIF('Zelf betaalde kosten'!$A$7:$A$800,$B17,'Zelf betaalde kosten'!P$7:P$800)</f>
        <v>0</v>
      </c>
      <c r="G17" s="64">
        <f>SUMIF(Bankoverzicht!$A$7:$A$2050,$B17,Bankoverzicht!Q$7:Q$2050)
+SUMIF(Kasboek!$A$7:$A$800,$B17,Kasboek!Q$7:Q$800)
+SUMIF('Zelf betaalde kosten'!$A$7:$A$800,$B17,'Zelf betaalde kosten'!Q$7:Q$800)</f>
        <v>0</v>
      </c>
      <c r="H17" s="39">
        <f t="shared" si="0"/>
        <v>0</v>
      </c>
    </row>
    <row r="18" spans="2:8" x14ac:dyDescent="0.35">
      <c r="B18" t="s">
        <v>20</v>
      </c>
      <c r="C18" s="64">
        <f>$D18/Instellingen!$I$11</f>
        <v>0</v>
      </c>
      <c r="D18" s="64">
        <f>SUMIF(Bankoverzicht!$A$7:$A$2050,$B18,Bankoverzicht!O$7:O$2050)
+SUMIF(Kasboek!$A$7:$A$800,$B18,Kasboek!O$7:O$800)
+SUMIF('Zelf betaalde kosten'!$A$7:$A$800,$B18,'Zelf betaalde kosten'!O$7:O$800)</f>
        <v>0</v>
      </c>
      <c r="E18" s="64">
        <f>$F18/Instellingen!$I$12</f>
        <v>0</v>
      </c>
      <c r="F18" s="64">
        <f>SUMIF(Bankoverzicht!$A$7:$A$2050,$B18,Bankoverzicht!P$7:P$2050)
+SUMIF(Kasboek!$A$7:$A$800,$B18,Kasboek!P$7:P$800)
+SUMIF('Zelf betaalde kosten'!$A$7:$A$800,$B18,'Zelf betaalde kosten'!P$7:P$800)</f>
        <v>0</v>
      </c>
      <c r="G18" s="64">
        <f>SUMIF(Bankoverzicht!$A$7:$A$2050,$B18,Bankoverzicht!Q$7:Q$2050)
+SUMIF(Kasboek!$A$7:$A$800,$B18,Kasboek!Q$7:Q$800)
+SUMIF('Zelf betaalde kosten'!$A$7:$A$800,$B18,'Zelf betaalde kosten'!Q$7:Q$800)</f>
        <v>0</v>
      </c>
      <c r="H18" s="39">
        <f t="shared" si="0"/>
        <v>0</v>
      </c>
    </row>
    <row r="19" spans="2:8" x14ac:dyDescent="0.35">
      <c r="B19" t="s">
        <v>21</v>
      </c>
      <c r="C19" s="64">
        <f>$D19/Instellingen!$I$11</f>
        <v>0</v>
      </c>
      <c r="D19" s="64">
        <f>SUMIF(Bankoverzicht!$A$7:$A$2050,$B19,Bankoverzicht!O$7:O$2050)
+SUMIF(Kasboek!$A$7:$A$800,$B19,Kasboek!O$7:O$800)
+SUMIF('Zelf betaalde kosten'!$A$7:$A$800,$B19,'Zelf betaalde kosten'!O$7:O$800)</f>
        <v>0</v>
      </c>
      <c r="E19" s="64">
        <f>$F19/Instellingen!$I$12</f>
        <v>0</v>
      </c>
      <c r="F19" s="64">
        <f>SUMIF(Bankoverzicht!$A$7:$A$2050,$B19,Bankoverzicht!P$7:P$2050)
+SUMIF(Kasboek!$A$7:$A$800,$B19,Kasboek!P$7:P$800)
+SUMIF('Zelf betaalde kosten'!$A$7:$A$800,$B19,'Zelf betaalde kosten'!P$7:P$800)</f>
        <v>0</v>
      </c>
      <c r="G19" s="64">
        <f>SUMIF(Bankoverzicht!$A$7:$A$2050,$B19,Bankoverzicht!Q$7:Q$2050)
+SUMIF(Kasboek!$A$7:$A$800,$B19,Kasboek!Q$7:Q$800)
+SUMIF('Zelf betaalde kosten'!$A$7:$A$800,$B19,'Zelf betaalde kosten'!Q$7:Q$800)</f>
        <v>0</v>
      </c>
      <c r="H19" s="39">
        <f t="shared" si="0"/>
        <v>0</v>
      </c>
    </row>
    <row r="20" spans="2:8" ht="26" x14ac:dyDescent="0.35">
      <c r="B20" s="46" t="str">
        <f>CONCATENATE("Totaal"," ",Bankoverzicht!$G$4)</f>
        <v>Totaal &lt;VUL JAAR IN&gt;</v>
      </c>
      <c r="C20" s="84">
        <f>SUM(C8:C19)</f>
        <v>0</v>
      </c>
      <c r="D20" s="84">
        <f t="shared" ref="D20:H20" si="1">SUM(D8:D19)</f>
        <v>0</v>
      </c>
      <c r="E20" s="84">
        <f t="shared" si="1"/>
        <v>0</v>
      </c>
      <c r="F20" s="84">
        <f t="shared" si="1"/>
        <v>0</v>
      </c>
      <c r="G20" s="84">
        <f t="shared" si="1"/>
        <v>0</v>
      </c>
      <c r="H20" s="84">
        <f t="shared" si="1"/>
        <v>0</v>
      </c>
    </row>
    <row r="23" spans="2:8" ht="29" x14ac:dyDescent="0.35">
      <c r="B23" s="46" t="s">
        <v>26</v>
      </c>
      <c r="C23" s="47" t="s">
        <v>59</v>
      </c>
      <c r="D23" s="47" t="s">
        <v>92</v>
      </c>
      <c r="E23" s="47" t="s">
        <v>60</v>
      </c>
      <c r="F23" s="47" t="s">
        <v>93</v>
      </c>
      <c r="G23" s="47" t="s">
        <v>94</v>
      </c>
      <c r="H23" s="47" t="s">
        <v>95</v>
      </c>
    </row>
    <row r="24" spans="2:8" x14ac:dyDescent="0.35">
      <c r="B24" s="18"/>
      <c r="C24" s="19" t="s">
        <v>61</v>
      </c>
      <c r="D24" s="19" t="s">
        <v>61</v>
      </c>
      <c r="E24" s="19" t="s">
        <v>62</v>
      </c>
      <c r="F24" s="19" t="s">
        <v>62</v>
      </c>
      <c r="G24" s="19" t="s">
        <v>63</v>
      </c>
      <c r="H24" s="19" t="s">
        <v>64</v>
      </c>
    </row>
    <row r="25" spans="2:8" x14ac:dyDescent="0.35">
      <c r="B25" t="s">
        <v>27</v>
      </c>
      <c r="C25" s="64">
        <f>$D25/Instellingen!$I$11</f>
        <v>0</v>
      </c>
      <c r="D25" s="64">
        <f>SUMIF(Bankoverzicht!$B$7:$B$2050,$B25,Bankoverzicht!O$7:O$2050)
+SUMIF(Kasboek!$B$7:$B$800,$B25,Kasboek!O$7:O$800)
+SUMIF('Zelf betaalde kosten'!$B$7:$B$800,$B25,'Zelf betaalde kosten'!O$7:O$800)</f>
        <v>0</v>
      </c>
      <c r="E25" s="64">
        <f>$F25/Instellingen!$I$12</f>
        <v>0</v>
      </c>
      <c r="F25" s="64">
        <f>SUMIF(Bankoverzicht!$B$7:$B$2050,$B25,Bankoverzicht!P$7:P$2050)
+SUMIF(Kasboek!$B$7:$B$800,$B25,Kasboek!P$7:P$800)
+SUMIF('Zelf betaalde kosten'!$B$7:$B$800,$B25,'Zelf betaalde kosten'!P$7:P$800)</f>
        <v>0</v>
      </c>
      <c r="G25" s="64">
        <f>SUMIF(Bankoverzicht!$B$7:$B$2050,$B25,Bankoverzicht!Q$7:Q$2050)
+SUMIF(Kasboek!$B$7:$B$800,$B25,Kasboek!Q$7:Q$800)
+SUMIF('Zelf betaalde kosten'!$B$7:$B$800,$B25,'Zelf betaalde kosten'!Q$7:Q$800)</f>
        <v>0</v>
      </c>
      <c r="H25" s="39">
        <f t="shared" ref="H25" si="2">D25+F25-G25</f>
        <v>0</v>
      </c>
    </row>
    <row r="26" spans="2:8" x14ac:dyDescent="0.35">
      <c r="B26" t="s">
        <v>28</v>
      </c>
      <c r="C26" s="64">
        <f>$D26/Instellingen!$I$11</f>
        <v>0</v>
      </c>
      <c r="D26" s="64">
        <f>SUMIF(Bankoverzicht!$B$7:$B$2050,$B26,Bankoverzicht!O$7:O$2050)
+SUMIF(Kasboek!$B$7:$B$800,$B26,Kasboek!O$7:O$800)
+SUMIF('Zelf betaalde kosten'!$B$7:$B$800,$B26,'Zelf betaalde kosten'!O$7:O$800)</f>
        <v>0</v>
      </c>
      <c r="E26" s="64">
        <f>$F26/Instellingen!$I$12</f>
        <v>0</v>
      </c>
      <c r="F26" s="64">
        <f>SUMIF(Bankoverzicht!$B$7:$B$2050,$B26,Bankoverzicht!P$7:P$2050)
+SUMIF(Kasboek!$B$7:$B$800,$B26,Kasboek!P$7:P$800)
+SUMIF('Zelf betaalde kosten'!$B$7:$B$800,$B26,'Zelf betaalde kosten'!P$7:P$800)</f>
        <v>0</v>
      </c>
      <c r="G26" s="64">
        <f>SUMIF(Bankoverzicht!$B$7:$B$2050,$B26,Bankoverzicht!Q$7:Q$2050)
+SUMIF(Kasboek!$B$7:$B$800,$B26,Kasboek!Q$7:Q$800)
+SUMIF('Zelf betaalde kosten'!$B$7:$B$800,$B26,'Zelf betaalde kosten'!Q$7:Q$800)</f>
        <v>0</v>
      </c>
      <c r="H26" s="39">
        <f t="shared" ref="H26:H28" si="3">D26+F26-G26</f>
        <v>0</v>
      </c>
    </row>
    <row r="27" spans="2:8" x14ac:dyDescent="0.35">
      <c r="B27" t="s">
        <v>29</v>
      </c>
      <c r="C27" s="64">
        <f>$D27/Instellingen!$I$11</f>
        <v>0</v>
      </c>
      <c r="D27" s="64">
        <f>SUMIF(Bankoverzicht!$B$7:$B$2050,$B27,Bankoverzicht!O$7:O$2050)
+SUMIF(Kasboek!$B$7:$B$800,$B27,Kasboek!O$7:O$800)
+SUMIF('Zelf betaalde kosten'!$B$7:$B$800,$B27,'Zelf betaalde kosten'!O$7:O$800)</f>
        <v>0</v>
      </c>
      <c r="E27" s="64">
        <f>$F27/Instellingen!$I$12</f>
        <v>0</v>
      </c>
      <c r="F27" s="64">
        <f>SUMIF(Bankoverzicht!$B$7:$B$2050,$B27,Bankoverzicht!P$7:P$2050)
+SUMIF(Kasboek!$B$7:$B$800,$B27,Kasboek!P$7:P$800)
+SUMIF('Zelf betaalde kosten'!$B$7:$B$800,$B27,'Zelf betaalde kosten'!P$7:P$800)</f>
        <v>0</v>
      </c>
      <c r="G27" s="64">
        <f>SUMIF(Bankoverzicht!$B$7:$B$2050,$B27,Bankoverzicht!Q$7:Q$2050)
+SUMIF(Kasboek!$B$7:$B$800,$B27,Kasboek!Q$7:Q$800)
+SUMIF('Zelf betaalde kosten'!$B$7:$B$800,$B27,'Zelf betaalde kosten'!Q$7:Q$800)</f>
        <v>0</v>
      </c>
      <c r="H27" s="39">
        <f t="shared" si="3"/>
        <v>0</v>
      </c>
    </row>
    <row r="28" spans="2:8" x14ac:dyDescent="0.35">
      <c r="B28" t="s">
        <v>30</v>
      </c>
      <c r="C28" s="64">
        <f>$D28/Instellingen!$I$11</f>
        <v>0</v>
      </c>
      <c r="D28" s="64">
        <f>SUMIF(Bankoverzicht!$B$7:$B$2050,$B28,Bankoverzicht!O$7:O$2050)
+SUMIF(Kasboek!$B$7:$B$800,$B28,Kasboek!O$7:O$800)
+SUMIF('Zelf betaalde kosten'!$B$7:$B$800,$B28,'Zelf betaalde kosten'!O$7:O$800)</f>
        <v>0</v>
      </c>
      <c r="E28" s="64">
        <f>$F28/Instellingen!$I$12</f>
        <v>0</v>
      </c>
      <c r="F28" s="64">
        <f>SUMIF(Bankoverzicht!$B$7:$B$2050,$B28,Bankoverzicht!P$7:P$2050)
+SUMIF(Kasboek!$B$7:$B$800,$B28,Kasboek!P$7:P$800)
+SUMIF('Zelf betaalde kosten'!$B$7:$B$800,$B28,'Zelf betaalde kosten'!P$7:P$800)</f>
        <v>0</v>
      </c>
      <c r="G28" s="64">
        <f>SUMIF(Bankoverzicht!$B$7:$B$2050,$B28,Bankoverzicht!Q$7:Q$2050)
+SUMIF(Kasboek!$B$7:$B$800,$B28,Kasboek!Q$7:Q$800)
+SUMIF('Zelf betaalde kosten'!$B$7:$B$800,$B28,'Zelf betaalde kosten'!Q$7:Q$800)</f>
        <v>0</v>
      </c>
      <c r="H28" s="39">
        <f t="shared" si="3"/>
        <v>0</v>
      </c>
    </row>
    <row r="29" spans="2:8" ht="26" x14ac:dyDescent="0.35">
      <c r="B29" s="46" t="str">
        <f>CONCATENATE("Totaal"," ",Bankoverzicht!$G$4)</f>
        <v>Totaal &lt;VUL JAAR IN&gt;</v>
      </c>
      <c r="C29" s="84">
        <f>SUM(C25:C28)</f>
        <v>0</v>
      </c>
      <c r="D29" s="84">
        <f t="shared" ref="D29:H29" si="4">SUM(D25:D28)</f>
        <v>0</v>
      </c>
      <c r="E29" s="84">
        <f t="shared" si="4"/>
        <v>0</v>
      </c>
      <c r="F29" s="84">
        <f t="shared" si="4"/>
        <v>0</v>
      </c>
      <c r="G29" s="84">
        <f t="shared" si="4"/>
        <v>0</v>
      </c>
      <c r="H29" s="84">
        <f t="shared" si="4"/>
        <v>0</v>
      </c>
    </row>
    <row r="30" spans="2:8" ht="5" customHeight="1" x14ac:dyDescent="0.35"/>
    <row r="31" spans="2:8" ht="15.5" x14ac:dyDescent="0.35">
      <c r="B31" s="75" t="s">
        <v>88</v>
      </c>
      <c r="C31" s="59"/>
      <c r="D31" s="57"/>
      <c r="E31" s="57"/>
      <c r="F31" s="57"/>
      <c r="G31" s="57"/>
      <c r="H31" s="57"/>
    </row>
    <row r="32" spans="2:8" ht="5" customHeight="1" x14ac:dyDescent="0.35"/>
    <row r="33" spans="2:8" x14ac:dyDescent="0.35">
      <c r="B33" s="28"/>
      <c r="C33" s="28"/>
      <c r="D33" s="28"/>
      <c r="E33" s="28"/>
      <c r="F33" s="28"/>
      <c r="G33" s="28"/>
      <c r="H33" s="28"/>
    </row>
  </sheetData>
  <sheetProtection algorithmName="SHA-512" hashValue="ZZZPSIKkc1nRk/k3BaRPf/LmVIEx+nGxhQGjy8MctsLdaaJIfcKVInUdZ3jQge20ILoXXgBp9gNdXhM9uOkVaQ==" saltValue="sIHVNat2VbGugAO83ixztA==" spinCount="100000" sheet="1" objects="1" scenarios="1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6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E2D68-CC94-4FE0-A5BB-46CF2351213D}">
  <sheetPr codeName="Blad4">
    <tabColor rgb="FFFFC000"/>
    <pageSetUpPr fitToPage="1"/>
  </sheetPr>
  <dimension ref="A1:X54"/>
  <sheetViews>
    <sheetView showGridLines="0" showWhiteSpace="0" zoomScaleNormal="100" workbookViewId="0">
      <selection activeCell="D20" sqref="D20"/>
    </sheetView>
  </sheetViews>
  <sheetFormatPr defaultRowHeight="14.5" x14ac:dyDescent="0.35"/>
  <cols>
    <col min="1" max="1" width="15.81640625" customWidth="1"/>
    <col min="2" max="2" width="25.1796875" customWidth="1"/>
    <col min="3" max="15" width="13.81640625" customWidth="1"/>
    <col min="16" max="16" width="5.81640625" customWidth="1"/>
    <col min="17" max="18" width="15.81640625" customWidth="1"/>
    <col min="19" max="19" width="17.81640625" bestFit="1" customWidth="1"/>
    <col min="20" max="20" width="11.08984375" bestFit="1" customWidth="1"/>
    <col min="21" max="21" width="9.453125" bestFit="1" customWidth="1"/>
    <col min="22" max="22" width="10.81640625" bestFit="1" customWidth="1"/>
    <col min="23" max="23" width="10.90625" bestFit="1" customWidth="1"/>
    <col min="24" max="24" width="13.6328125" bestFit="1" customWidth="1"/>
    <col min="25" max="25" width="10.81640625" customWidth="1"/>
    <col min="26" max="26" width="17.81640625" bestFit="1" customWidth="1"/>
    <col min="27" max="27" width="11.08984375" bestFit="1" customWidth="1"/>
    <col min="28" max="28" width="9.453125" bestFit="1" customWidth="1"/>
    <col min="29" max="29" width="10.81640625" bestFit="1" customWidth="1"/>
    <col min="30" max="30" width="10.90625" bestFit="1" customWidth="1"/>
    <col min="31" max="31" width="13.6328125" bestFit="1" customWidth="1"/>
    <col min="32" max="32" width="17.1796875" bestFit="1" customWidth="1"/>
    <col min="33" max="33" width="13.54296875" bestFit="1" customWidth="1"/>
    <col min="34" max="34" width="18.453125" bestFit="1" customWidth="1"/>
    <col min="35" max="35" width="14.1796875" bestFit="1" customWidth="1"/>
    <col min="36" max="36" width="14" bestFit="1" customWidth="1"/>
    <col min="37" max="37" width="10.90625" bestFit="1" customWidth="1"/>
    <col min="38" max="38" width="9.6328125" bestFit="1" customWidth="1"/>
    <col min="39" max="39" width="9.54296875" bestFit="1" customWidth="1"/>
  </cols>
  <sheetData>
    <row r="1" spans="1:24" ht="14.5" customHeight="1" x14ac:dyDescent="0.35"/>
    <row r="2" spans="1:24" ht="14.5" customHeight="1" x14ac:dyDescent="0.35"/>
    <row r="3" spans="1:24" ht="14.5" customHeight="1" x14ac:dyDescent="0.35"/>
    <row r="4" spans="1:24" ht="17" x14ac:dyDescent="0.4">
      <c r="A4" s="4"/>
      <c r="B4" s="4" t="s">
        <v>6</v>
      </c>
      <c r="C4" s="5"/>
      <c r="D4" s="4"/>
      <c r="E4" s="6" t="s">
        <v>5</v>
      </c>
      <c r="F4" s="6"/>
      <c r="G4" s="3" t="str">
        <f>Instellingen!$F$4</f>
        <v>&lt;VUL JAAR IN&gt;</v>
      </c>
      <c r="H4" s="4"/>
      <c r="I4" s="4"/>
      <c r="J4" s="4"/>
      <c r="K4" s="4"/>
      <c r="L4" s="4"/>
      <c r="M4" s="4"/>
      <c r="N4" s="4"/>
      <c r="O4" s="4"/>
      <c r="Q4" s="43" t="s">
        <v>54</v>
      </c>
      <c r="R4" s="43"/>
      <c r="S4" s="43"/>
      <c r="T4" s="43"/>
      <c r="U4" s="43"/>
      <c r="V4" s="43"/>
      <c r="W4" s="43"/>
      <c r="X4" s="43"/>
    </row>
    <row r="6" spans="1:24" ht="26" x14ac:dyDescent="0.35">
      <c r="B6" s="16" t="s">
        <v>4</v>
      </c>
      <c r="C6" s="44" t="str">
        <f>CONCATENATE("Totaal"," ",Bankoverzicht!$G$4)</f>
        <v>Totaal &lt;VUL JAAR IN&gt;</v>
      </c>
      <c r="D6" s="17" t="s">
        <v>10</v>
      </c>
      <c r="E6" s="17" t="s">
        <v>11</v>
      </c>
      <c r="F6" s="17" t="s">
        <v>12</v>
      </c>
      <c r="G6" s="17" t="s">
        <v>13</v>
      </c>
      <c r="H6" s="17" t="s">
        <v>14</v>
      </c>
      <c r="I6" s="17" t="s">
        <v>15</v>
      </c>
      <c r="J6" s="17" t="s">
        <v>16</v>
      </c>
      <c r="K6" s="17" t="s">
        <v>17</v>
      </c>
      <c r="L6" s="17" t="s">
        <v>18</v>
      </c>
      <c r="M6" s="17" t="s">
        <v>19</v>
      </c>
      <c r="N6" s="17" t="s">
        <v>20</v>
      </c>
      <c r="O6" s="17" t="s">
        <v>21</v>
      </c>
    </row>
    <row r="7" spans="1:24" ht="15" thickBot="1" x14ac:dyDescent="0.4">
      <c r="C7" s="72">
        <f>C13-C27</f>
        <v>0</v>
      </c>
      <c r="D7" s="66">
        <f>D13-D27</f>
        <v>0</v>
      </c>
      <c r="E7" s="66">
        <f t="shared" ref="E7:O7" si="0">E13-E27</f>
        <v>0</v>
      </c>
      <c r="F7" s="66">
        <f t="shared" si="0"/>
        <v>0</v>
      </c>
      <c r="G7" s="66">
        <f t="shared" si="0"/>
        <v>0</v>
      </c>
      <c r="H7" s="66">
        <f t="shared" si="0"/>
        <v>0</v>
      </c>
      <c r="I7" s="66">
        <f t="shared" si="0"/>
        <v>0</v>
      </c>
      <c r="J7" s="66">
        <f t="shared" si="0"/>
        <v>0</v>
      </c>
      <c r="K7" s="66">
        <f t="shared" si="0"/>
        <v>0</v>
      </c>
      <c r="L7" s="66">
        <f t="shared" si="0"/>
        <v>0</v>
      </c>
      <c r="M7" s="66">
        <f t="shared" si="0"/>
        <v>0</v>
      </c>
      <c r="N7" s="66">
        <f t="shared" si="0"/>
        <v>0</v>
      </c>
      <c r="O7" s="66">
        <f t="shared" si="0"/>
        <v>0</v>
      </c>
    </row>
    <row r="8" spans="1:24" ht="15" thickTop="1" x14ac:dyDescent="0.35">
      <c r="D8" s="13" t="e">
        <f>-SUMIFS(Bankoverzicht!#REF!,Bankoverzicht!$H$7:$H$2050,$B10,Bankoverzicht!$A$7:$A$2050,D$6)</f>
        <v>#REF!</v>
      </c>
    </row>
    <row r="9" spans="1:24" ht="26" x14ac:dyDescent="0.35">
      <c r="B9" s="16" t="s">
        <v>1</v>
      </c>
      <c r="C9" s="44" t="str">
        <f>CONCATENATE("Totaal"," ",Bankoverzicht!$G$4)</f>
        <v>Totaal &lt;VUL JAAR IN&gt;</v>
      </c>
      <c r="D9" s="17" t="s">
        <v>10</v>
      </c>
      <c r="E9" s="17" t="s">
        <v>11</v>
      </c>
      <c r="F9" s="17" t="s">
        <v>12</v>
      </c>
      <c r="G9" s="17" t="s">
        <v>13</v>
      </c>
      <c r="H9" s="17" t="s">
        <v>14</v>
      </c>
      <c r="I9" s="17" t="s">
        <v>15</v>
      </c>
      <c r="J9" s="17" t="s">
        <v>16</v>
      </c>
      <c r="K9" s="17" t="s">
        <v>17</v>
      </c>
      <c r="L9" s="17" t="s">
        <v>18</v>
      </c>
      <c r="M9" s="17" t="s">
        <v>19</v>
      </c>
      <c r="N9" s="17" t="s">
        <v>20</v>
      </c>
      <c r="O9" s="17" t="s">
        <v>21</v>
      </c>
    </row>
    <row r="10" spans="1:24" x14ac:dyDescent="0.35">
      <c r="B10" s="1" t="str" cm="1">
        <f t="array" ref="B10:B12">Omzet</f>
        <v>[vul subcategorie in]</v>
      </c>
      <c r="C10" s="70">
        <f>SUM(D10:O10)</f>
        <v>0</v>
      </c>
      <c r="D10" s="64">
        <f>SUMIFS(Bankoverzicht!$M$7:$M$2050,Bankoverzicht!$H$7:$H$2050,$B10,Bankoverzicht!$A$7:$A$2050,D$6)
+SUMIFS(Kasboek!$M$7:$M$800,Kasboek!$H$7:$H$800,$B10,Kasboek!$A$7:$A$800,D$6)
+SUMIFS('Zelf betaalde kosten'!$M$7:$M$800,'Zelf betaalde kosten'!$H$7:$H$800,$B10,'Zelf betaalde kosten'!$A$7:$A$800,D$6)</f>
        <v>0</v>
      </c>
      <c r="E10" s="64">
        <f>SUMIFS(Bankoverzicht!$M$7:$M$2050,Bankoverzicht!$H$7:$H$2050,$B10,Bankoverzicht!$A$7:$A$2050,E$6)
+SUMIFS(Kasboek!$M$7:$M$800,Kasboek!$H$7:$H$800,$B10,Kasboek!$A$7:$A$800,E$6)
+SUMIFS('Zelf betaalde kosten'!$M$7:$M$800,'Zelf betaalde kosten'!$H$7:$H$800,$B10,'Zelf betaalde kosten'!$A$7:$A$800,E$6)</f>
        <v>0</v>
      </c>
      <c r="F10" s="64">
        <f>SUMIFS(Bankoverzicht!$M$7:$M$2050,Bankoverzicht!$H$7:$H$2050,$B10,Bankoverzicht!$A$7:$A$2050,F$6)
+SUMIFS(Kasboek!$M$7:$M$800,Kasboek!$H$7:$H$800,$B10,Kasboek!$A$7:$A$800,F$6)
+SUMIFS('Zelf betaalde kosten'!$M$7:$M$800,'Zelf betaalde kosten'!$H$7:$H$800,$B10,'Zelf betaalde kosten'!$A$7:$A$800,F$6)</f>
        <v>0</v>
      </c>
      <c r="G10" s="64">
        <f>SUMIFS(Bankoverzicht!$M$7:$M$2050,Bankoverzicht!$H$7:$H$2050,$B10,Bankoverzicht!$A$7:$A$2050,G$6)
+SUMIFS(Kasboek!$M$7:$M$800,Kasboek!$H$7:$H$800,$B10,Kasboek!$A$7:$A$800,G$6)
+SUMIFS('Zelf betaalde kosten'!$M$7:$M$800,'Zelf betaalde kosten'!$H$7:$H$800,$B10,'Zelf betaalde kosten'!$A$7:$A$800,G$6)</f>
        <v>0</v>
      </c>
      <c r="H10" s="64">
        <f>SUMIFS(Bankoverzicht!$M$7:$M$2050,Bankoverzicht!$H$7:$H$2050,$B10,Bankoverzicht!$A$7:$A$2050,H$6)
+SUMIFS(Kasboek!$M$7:$M$800,Kasboek!$H$7:$H$800,$B10,Kasboek!$A$7:$A$800,H$6)
+SUMIFS('Zelf betaalde kosten'!$M$7:$M$800,'Zelf betaalde kosten'!$H$7:$H$800,$B10,'Zelf betaalde kosten'!$A$7:$A$800,H$6)</f>
        <v>0</v>
      </c>
      <c r="I10" s="64">
        <f>SUMIFS(Bankoverzicht!$M$7:$M$2050,Bankoverzicht!$H$7:$H$2050,$B10,Bankoverzicht!$A$7:$A$2050,I$6)
+SUMIFS(Kasboek!$M$7:$M$800,Kasboek!$H$7:$H$800,$B10,Kasboek!$A$7:$A$800,I$6)
+SUMIFS('Zelf betaalde kosten'!$M$7:$M$800,'Zelf betaalde kosten'!$H$7:$H$800,$B10,'Zelf betaalde kosten'!$A$7:$A$800,I$6)</f>
        <v>0</v>
      </c>
      <c r="J10" s="64">
        <f>SUMIFS(Bankoverzicht!$M$7:$M$2050,Bankoverzicht!$H$7:$H$2050,$B10,Bankoverzicht!$A$7:$A$2050,J$6)
+SUMIFS(Kasboek!$M$7:$M$800,Kasboek!$H$7:$H$800,$B10,Kasboek!$A$7:$A$800,J$6)
+SUMIFS('Zelf betaalde kosten'!$M$7:$M$800,'Zelf betaalde kosten'!$H$7:$H$800,$B10,'Zelf betaalde kosten'!$A$7:$A$800,J$6)</f>
        <v>0</v>
      </c>
      <c r="K10" s="64">
        <f>SUMIFS(Bankoverzicht!$M$7:$M$2050,Bankoverzicht!$H$7:$H$2050,$B10,Bankoverzicht!$A$7:$A$2050,K$6)
+SUMIFS(Kasboek!$M$7:$M$800,Kasboek!$H$7:$H$800,$B10,Kasboek!$A$7:$A$800,K$6)
+SUMIFS('Zelf betaalde kosten'!$M$7:$M$800,'Zelf betaalde kosten'!$H$7:$H$800,$B10,'Zelf betaalde kosten'!$A$7:$A$800,K$6)</f>
        <v>0</v>
      </c>
      <c r="L10" s="64">
        <f>SUMIFS(Bankoverzicht!$M$7:$M$2050,Bankoverzicht!$H$7:$H$2050,$B10,Bankoverzicht!$A$7:$A$2050,L$6)
+SUMIFS(Kasboek!$M$7:$M$800,Kasboek!$H$7:$H$800,$B10,Kasboek!$A$7:$A$800,L$6)
+SUMIFS('Zelf betaalde kosten'!$M$7:$M$800,'Zelf betaalde kosten'!$H$7:$H$800,$B10,'Zelf betaalde kosten'!$A$7:$A$800,L$6)</f>
        <v>0</v>
      </c>
      <c r="M10" s="64">
        <f>SUMIFS(Bankoverzicht!$M$7:$M$2050,Bankoverzicht!$H$7:$H$2050,$B10,Bankoverzicht!$A$7:$A$2050,M$6)
+SUMIFS(Kasboek!$M$7:$M$800,Kasboek!$H$7:$H$800,$B10,Kasboek!$A$7:$A$800,M$6)
+SUMIFS('Zelf betaalde kosten'!$M$7:$M$800,'Zelf betaalde kosten'!$H$7:$H$800,$B10,'Zelf betaalde kosten'!$A$7:$A$800,M$6)</f>
        <v>0</v>
      </c>
      <c r="N10" s="64">
        <f>SUMIFS(Bankoverzicht!$M$7:$M$2050,Bankoverzicht!$H$7:$H$2050,$B10,Bankoverzicht!$A$7:$A$2050,N$6)
+SUMIFS(Kasboek!$M$7:$M$800,Kasboek!$H$7:$H$800,$B10,Kasboek!$A$7:$A$800,N$6)
+SUMIFS('Zelf betaalde kosten'!$M$7:$M$800,'Zelf betaalde kosten'!$H$7:$H$800,$B10,'Zelf betaalde kosten'!$A$7:$A$800,N$6)</f>
        <v>0</v>
      </c>
      <c r="O10" s="64">
        <f>SUMIFS(Bankoverzicht!$M$7:$M$2050,Bankoverzicht!$H$7:$H$2050,$B10,Bankoverzicht!$A$7:$A$2050,O$6)
+SUMIFS(Kasboek!$M$7:$M$800,Kasboek!$H$7:$H$800,$B10,Kasboek!$A$7:$A$800,O$6)
+SUMIFS('Zelf betaalde kosten'!$M$7:$M$800,'Zelf betaalde kosten'!$H$7:$H$800,$B10,'Zelf betaalde kosten'!$A$7:$A$800,O$6)</f>
        <v>0</v>
      </c>
    </row>
    <row r="11" spans="1:24" x14ac:dyDescent="0.35">
      <c r="B11" s="1" t="str">
        <v>[vul subcategorie in]</v>
      </c>
      <c r="C11" s="70">
        <f>SUM(D11:O11)</f>
        <v>0</v>
      </c>
      <c r="D11" s="64">
        <f>SUMIFS(Bankoverzicht!$M$7:$M$2050,Bankoverzicht!$H$7:$H$2050,$B11,Bankoverzicht!$A$7:$A$2050,D$6)
+SUMIFS(Kasboek!$M$7:$M$800,Kasboek!$H$7:$H$800,$B11,Kasboek!$A$7:$A$800,D$6)
+SUMIFS('Zelf betaalde kosten'!$M$7:$M$800,'Zelf betaalde kosten'!$H$7:$H$800,$B11,'Zelf betaalde kosten'!$A$7:$A$800,D$6)</f>
        <v>0</v>
      </c>
      <c r="E11" s="64">
        <f>SUMIFS(Bankoverzicht!$M$7:$M$2050,Bankoverzicht!$H$7:$H$2050,$B11,Bankoverzicht!$A$7:$A$2050,E$6)
+SUMIFS(Kasboek!$M$7:$M$800,Kasboek!$H$7:$H$800,$B11,Kasboek!$A$7:$A$800,E$6)
+SUMIFS('Zelf betaalde kosten'!$M$7:$M$800,'Zelf betaalde kosten'!$H$7:$H$800,$B11,'Zelf betaalde kosten'!$A$7:$A$800,E$6)</f>
        <v>0</v>
      </c>
      <c r="F11" s="64">
        <f>SUMIFS(Bankoverzicht!$M$7:$M$2050,Bankoverzicht!$H$7:$H$2050,$B11,Bankoverzicht!$A$7:$A$2050,F$6)
+SUMIFS(Kasboek!$M$7:$M$800,Kasboek!$H$7:$H$800,$B11,Kasboek!$A$7:$A$800,F$6)
+SUMIFS('Zelf betaalde kosten'!$M$7:$M$800,'Zelf betaalde kosten'!$H$7:$H$800,$B11,'Zelf betaalde kosten'!$A$7:$A$800,F$6)</f>
        <v>0</v>
      </c>
      <c r="G11" s="64">
        <f>SUMIFS(Bankoverzicht!$M$7:$M$2050,Bankoverzicht!$H$7:$H$2050,$B11,Bankoverzicht!$A$7:$A$2050,G$6)
+SUMIFS(Kasboek!$M$7:$M$800,Kasboek!$H$7:$H$800,$B11,Kasboek!$A$7:$A$800,G$6)
+SUMIFS('Zelf betaalde kosten'!$M$7:$M$800,'Zelf betaalde kosten'!$H$7:$H$800,$B11,'Zelf betaalde kosten'!$A$7:$A$800,G$6)</f>
        <v>0</v>
      </c>
      <c r="H11" s="64">
        <f>SUMIFS(Bankoverzicht!$M$7:$M$2050,Bankoverzicht!$H$7:$H$2050,$B11,Bankoverzicht!$A$7:$A$2050,H$6)
+SUMIFS(Kasboek!$M$7:$M$800,Kasboek!$H$7:$H$800,$B11,Kasboek!$A$7:$A$800,H$6)
+SUMIFS('Zelf betaalde kosten'!$M$7:$M$800,'Zelf betaalde kosten'!$H$7:$H$800,$B11,'Zelf betaalde kosten'!$A$7:$A$800,H$6)</f>
        <v>0</v>
      </c>
      <c r="I11" s="64">
        <f>SUMIFS(Bankoverzicht!$M$7:$M$2050,Bankoverzicht!$H$7:$H$2050,$B11,Bankoverzicht!$A$7:$A$2050,I$6)
+SUMIFS(Kasboek!$M$7:$M$800,Kasboek!$H$7:$H$800,$B11,Kasboek!$A$7:$A$800,I$6)
+SUMIFS('Zelf betaalde kosten'!$M$7:$M$800,'Zelf betaalde kosten'!$H$7:$H$800,$B11,'Zelf betaalde kosten'!$A$7:$A$800,I$6)</f>
        <v>0</v>
      </c>
      <c r="J11" s="64">
        <f>SUMIFS(Bankoverzicht!$M$7:$M$2050,Bankoverzicht!$H$7:$H$2050,$B11,Bankoverzicht!$A$7:$A$2050,J$6)
+SUMIFS(Kasboek!$M$7:$M$800,Kasboek!$H$7:$H$800,$B11,Kasboek!$A$7:$A$800,J$6)
+SUMIFS('Zelf betaalde kosten'!$M$7:$M$800,'Zelf betaalde kosten'!$H$7:$H$800,$B11,'Zelf betaalde kosten'!$A$7:$A$800,J$6)</f>
        <v>0</v>
      </c>
      <c r="K11" s="64">
        <f>SUMIFS(Bankoverzicht!$M$7:$M$2050,Bankoverzicht!$H$7:$H$2050,$B11,Bankoverzicht!$A$7:$A$2050,K$6)
+SUMIFS(Kasboek!$M$7:$M$800,Kasboek!$H$7:$H$800,$B11,Kasboek!$A$7:$A$800,K$6)
+SUMIFS('Zelf betaalde kosten'!$M$7:$M$800,'Zelf betaalde kosten'!$H$7:$H$800,$B11,'Zelf betaalde kosten'!$A$7:$A$800,K$6)</f>
        <v>0</v>
      </c>
      <c r="L11" s="64">
        <f>SUMIFS(Bankoverzicht!$M$7:$M$2050,Bankoverzicht!$H$7:$H$2050,$B11,Bankoverzicht!$A$7:$A$2050,L$6)
+SUMIFS(Kasboek!$M$7:$M$800,Kasboek!$H$7:$H$800,$B11,Kasboek!$A$7:$A$800,L$6)
+SUMIFS('Zelf betaalde kosten'!$M$7:$M$800,'Zelf betaalde kosten'!$H$7:$H$800,$B11,'Zelf betaalde kosten'!$A$7:$A$800,L$6)</f>
        <v>0</v>
      </c>
      <c r="M11" s="64">
        <f>SUMIFS(Bankoverzicht!$M$7:$M$2050,Bankoverzicht!$H$7:$H$2050,$B11,Bankoverzicht!$A$7:$A$2050,M$6)
+SUMIFS(Kasboek!$M$7:$M$800,Kasboek!$H$7:$H$800,$B11,Kasboek!$A$7:$A$800,M$6)
+SUMIFS('Zelf betaalde kosten'!$M$7:$M$800,'Zelf betaalde kosten'!$H$7:$H$800,$B11,'Zelf betaalde kosten'!$A$7:$A$800,M$6)</f>
        <v>0</v>
      </c>
      <c r="N11" s="64">
        <f>SUMIFS(Bankoverzicht!$M$7:$M$2050,Bankoverzicht!$H$7:$H$2050,$B11,Bankoverzicht!$A$7:$A$2050,N$6)
+SUMIFS(Kasboek!$M$7:$M$800,Kasboek!$H$7:$H$800,$B11,Kasboek!$A$7:$A$800,N$6)
+SUMIFS('Zelf betaalde kosten'!$M$7:$M$800,'Zelf betaalde kosten'!$H$7:$H$800,$B11,'Zelf betaalde kosten'!$A$7:$A$800,N$6)</f>
        <v>0</v>
      </c>
      <c r="O11" s="64">
        <f>SUMIFS(Bankoverzicht!$M$7:$M$2050,Bankoverzicht!$H$7:$H$2050,$B11,Bankoverzicht!$A$7:$A$2050,O$6)
+SUMIFS(Kasboek!$M$7:$M$800,Kasboek!$H$7:$H$800,$B11,Kasboek!$A$7:$A$800,O$6)
+SUMIFS('Zelf betaalde kosten'!$M$7:$M$800,'Zelf betaalde kosten'!$H$7:$H$800,$B11,'Zelf betaalde kosten'!$A$7:$A$800,O$6)</f>
        <v>0</v>
      </c>
    </row>
    <row r="12" spans="1:24" x14ac:dyDescent="0.35">
      <c r="B12" s="1" t="str">
        <v>[vul subcategorie in]</v>
      </c>
      <c r="C12" s="70">
        <f>SUM(D12:O12)</f>
        <v>0</v>
      </c>
      <c r="D12" s="64">
        <f>SUMIFS(Bankoverzicht!$M$7:$M$2050,Bankoverzicht!$H$7:$H$2050,$B12,Bankoverzicht!$A$7:$A$2050,D$6)
+SUMIFS(Kasboek!$M$7:$M$800,Kasboek!$H$7:$H$800,$B12,Kasboek!$A$7:$A$800,D$6)
+SUMIFS('Zelf betaalde kosten'!$M$7:$M$800,'Zelf betaalde kosten'!$H$7:$H$800,$B12,'Zelf betaalde kosten'!$A$7:$A$800,D$6)</f>
        <v>0</v>
      </c>
      <c r="E12" s="64">
        <f>SUMIFS(Bankoverzicht!$M$7:$M$2050,Bankoverzicht!$H$7:$H$2050,$B12,Bankoverzicht!$A$7:$A$2050,E$6)
+SUMIFS(Kasboek!$M$7:$M$800,Kasboek!$H$7:$H$800,$B12,Kasboek!$A$7:$A$800,E$6)
+SUMIFS('Zelf betaalde kosten'!$M$7:$M$800,'Zelf betaalde kosten'!$H$7:$H$800,$B12,'Zelf betaalde kosten'!$A$7:$A$800,E$6)</f>
        <v>0</v>
      </c>
      <c r="F12" s="64">
        <f>SUMIFS(Bankoverzicht!$M$7:$M$2050,Bankoverzicht!$H$7:$H$2050,$B12,Bankoverzicht!$A$7:$A$2050,F$6)
+SUMIFS(Kasboek!$M$7:$M$800,Kasboek!$H$7:$H$800,$B12,Kasboek!$A$7:$A$800,F$6)
+SUMIFS('Zelf betaalde kosten'!$M$7:$M$800,'Zelf betaalde kosten'!$H$7:$H$800,$B12,'Zelf betaalde kosten'!$A$7:$A$800,F$6)</f>
        <v>0</v>
      </c>
      <c r="G12" s="64">
        <f>SUMIFS(Bankoverzicht!$M$7:$M$2050,Bankoverzicht!$H$7:$H$2050,$B12,Bankoverzicht!$A$7:$A$2050,G$6)
+SUMIFS(Kasboek!$M$7:$M$800,Kasboek!$H$7:$H$800,$B12,Kasboek!$A$7:$A$800,G$6)
+SUMIFS('Zelf betaalde kosten'!$M$7:$M$800,'Zelf betaalde kosten'!$H$7:$H$800,$B12,'Zelf betaalde kosten'!$A$7:$A$800,G$6)</f>
        <v>0</v>
      </c>
      <c r="H12" s="64">
        <f>SUMIFS(Bankoverzicht!$M$7:$M$2050,Bankoverzicht!$H$7:$H$2050,$B12,Bankoverzicht!$A$7:$A$2050,H$6)
+SUMIFS(Kasboek!$M$7:$M$800,Kasboek!$H$7:$H$800,$B12,Kasboek!$A$7:$A$800,H$6)
+SUMIFS('Zelf betaalde kosten'!$M$7:$M$800,'Zelf betaalde kosten'!$H$7:$H$800,$B12,'Zelf betaalde kosten'!$A$7:$A$800,H$6)</f>
        <v>0</v>
      </c>
      <c r="I12" s="64">
        <f>SUMIFS(Bankoverzicht!$M$7:$M$2050,Bankoverzicht!$H$7:$H$2050,$B12,Bankoverzicht!$A$7:$A$2050,I$6)
+SUMIFS(Kasboek!$M$7:$M$800,Kasboek!$H$7:$H$800,$B12,Kasboek!$A$7:$A$800,I$6)
+SUMIFS('Zelf betaalde kosten'!$M$7:$M$800,'Zelf betaalde kosten'!$H$7:$H$800,$B12,'Zelf betaalde kosten'!$A$7:$A$800,I$6)</f>
        <v>0</v>
      </c>
      <c r="J12" s="64">
        <f>SUMIFS(Bankoverzicht!$M$7:$M$2050,Bankoverzicht!$H$7:$H$2050,$B12,Bankoverzicht!$A$7:$A$2050,J$6)
+SUMIFS(Kasboek!$M$7:$M$800,Kasboek!$H$7:$H$800,$B12,Kasboek!$A$7:$A$800,J$6)
+SUMIFS('Zelf betaalde kosten'!$M$7:$M$800,'Zelf betaalde kosten'!$H$7:$H$800,$B12,'Zelf betaalde kosten'!$A$7:$A$800,J$6)</f>
        <v>0</v>
      </c>
      <c r="K12" s="64">
        <f>SUMIFS(Bankoverzicht!$M$7:$M$2050,Bankoverzicht!$H$7:$H$2050,$B12,Bankoverzicht!$A$7:$A$2050,K$6)
+SUMIFS(Kasboek!$M$7:$M$800,Kasboek!$H$7:$H$800,$B12,Kasboek!$A$7:$A$800,K$6)
+SUMIFS('Zelf betaalde kosten'!$M$7:$M$800,'Zelf betaalde kosten'!$H$7:$H$800,$B12,'Zelf betaalde kosten'!$A$7:$A$800,K$6)</f>
        <v>0</v>
      </c>
      <c r="L12" s="64">
        <f>SUMIFS(Bankoverzicht!$M$7:$M$2050,Bankoverzicht!$H$7:$H$2050,$B12,Bankoverzicht!$A$7:$A$2050,L$6)
+SUMIFS(Kasboek!$M$7:$M$800,Kasboek!$H$7:$H$800,$B12,Kasboek!$A$7:$A$800,L$6)
+SUMIFS('Zelf betaalde kosten'!$M$7:$M$800,'Zelf betaalde kosten'!$H$7:$H$800,$B12,'Zelf betaalde kosten'!$A$7:$A$800,L$6)</f>
        <v>0</v>
      </c>
      <c r="M12" s="64">
        <f>SUMIFS(Bankoverzicht!$M$7:$M$2050,Bankoverzicht!$H$7:$H$2050,$B12,Bankoverzicht!$A$7:$A$2050,M$6)
+SUMIFS(Kasboek!$M$7:$M$800,Kasboek!$H$7:$H$800,$B12,Kasboek!$A$7:$A$800,M$6)
+SUMIFS('Zelf betaalde kosten'!$M$7:$M$800,'Zelf betaalde kosten'!$H$7:$H$800,$B12,'Zelf betaalde kosten'!$A$7:$A$800,M$6)</f>
        <v>0</v>
      </c>
      <c r="N12" s="64">
        <f>SUMIFS(Bankoverzicht!$M$7:$M$2050,Bankoverzicht!$H$7:$H$2050,$B12,Bankoverzicht!$A$7:$A$2050,N$6)
+SUMIFS(Kasboek!$M$7:$M$800,Kasboek!$H$7:$H$800,$B12,Kasboek!$A$7:$A$800,N$6)
+SUMIFS('Zelf betaalde kosten'!$M$7:$M$800,'Zelf betaalde kosten'!$H$7:$H$800,$B12,'Zelf betaalde kosten'!$A$7:$A$800,N$6)</f>
        <v>0</v>
      </c>
      <c r="O12" s="64">
        <f>SUMIFS(Bankoverzicht!$M$7:$M$2050,Bankoverzicht!$H$7:$H$2050,$B12,Bankoverzicht!$A$7:$A$2050,O$6)
+SUMIFS(Kasboek!$M$7:$M$800,Kasboek!$H$7:$H$800,$B12,Kasboek!$A$7:$A$800,O$6)
+SUMIFS('Zelf betaalde kosten'!$M$7:$M$800,'Zelf betaalde kosten'!$H$7:$H$800,$B12,'Zelf betaalde kosten'!$A$7:$A$800,O$6)</f>
        <v>0</v>
      </c>
    </row>
    <row r="13" spans="1:24" ht="15" thickBot="1" x14ac:dyDescent="0.4">
      <c r="B13" s="1"/>
      <c r="C13" s="71">
        <f>SUM(C10:C12)</f>
        <v>0</v>
      </c>
      <c r="D13" s="67">
        <f>SUM(D10:D12)</f>
        <v>0</v>
      </c>
      <c r="E13" s="67">
        <f t="shared" ref="E13:O13" si="1">SUM(E10:E12)</f>
        <v>0</v>
      </c>
      <c r="F13" s="67">
        <f t="shared" si="1"/>
        <v>0</v>
      </c>
      <c r="G13" s="67">
        <f t="shared" si="1"/>
        <v>0</v>
      </c>
      <c r="H13" s="67">
        <f t="shared" si="1"/>
        <v>0</v>
      </c>
      <c r="I13" s="67">
        <f t="shared" si="1"/>
        <v>0</v>
      </c>
      <c r="J13" s="67">
        <f t="shared" si="1"/>
        <v>0</v>
      </c>
      <c r="K13" s="67">
        <f t="shared" si="1"/>
        <v>0</v>
      </c>
      <c r="L13" s="67">
        <f t="shared" si="1"/>
        <v>0</v>
      </c>
      <c r="M13" s="67">
        <f t="shared" si="1"/>
        <v>0</v>
      </c>
      <c r="N13" s="67">
        <f t="shared" si="1"/>
        <v>0</v>
      </c>
      <c r="O13" s="67">
        <f t="shared" si="1"/>
        <v>0</v>
      </c>
    </row>
    <row r="14" spans="1:24" ht="15" thickTop="1" x14ac:dyDescent="0.35">
      <c r="B14" s="1"/>
    </row>
    <row r="15" spans="1:24" ht="26" x14ac:dyDescent="0.35">
      <c r="B15" s="16" t="s">
        <v>2</v>
      </c>
      <c r="C15" s="44" t="str">
        <f>CONCATENATE("Totaal"," ",Bankoverzicht!$G$4)</f>
        <v>Totaal &lt;VUL JAAR IN&gt;</v>
      </c>
      <c r="D15" s="17" t="s">
        <v>10</v>
      </c>
      <c r="E15" s="17" t="s">
        <v>11</v>
      </c>
      <c r="F15" s="17" t="s">
        <v>12</v>
      </c>
      <c r="G15" s="17" t="s">
        <v>13</v>
      </c>
      <c r="H15" s="17" t="s">
        <v>14</v>
      </c>
      <c r="I15" s="17" t="s">
        <v>15</v>
      </c>
      <c r="J15" s="17" t="s">
        <v>16</v>
      </c>
      <c r="K15" s="17" t="s">
        <v>17</v>
      </c>
      <c r="L15" s="17" t="s">
        <v>18</v>
      </c>
      <c r="M15" s="17" t="s">
        <v>19</v>
      </c>
      <c r="N15" s="17" t="s">
        <v>20</v>
      </c>
      <c r="O15" s="17" t="s">
        <v>21</v>
      </c>
    </row>
    <row r="16" spans="1:24" x14ac:dyDescent="0.35">
      <c r="B16" s="1" t="str" cm="1">
        <f t="array" ref="B16:B26">Kosten</f>
        <v>Vervoerskosten</v>
      </c>
      <c r="C16" s="70">
        <f>SUM(D16:O16)</f>
        <v>0</v>
      </c>
      <c r="D16" s="64">
        <f>SUMIFS(Bankoverzicht!$N$7:$N$2050,Bankoverzicht!$H$7:$H$2050,$B16,Bankoverzicht!$A$7:$A$2050,D$6)
+SUMIFS(Kasboek!$N$7:$N$800,Kasboek!$H$7:$H$800,$B16,Kasboek!$A$7:$A$800,D$6)
+SUMIFS('Zelf betaalde kosten'!$N$7:$N$800,'Zelf betaalde kosten'!$H$7:$H$800,$B16,'Zelf betaalde kosten'!$A$7:$A$800,D$6)</f>
        <v>0</v>
      </c>
      <c r="E16" s="64">
        <f>SUMIFS(Bankoverzicht!$N$7:$N$2050,Bankoverzicht!$H$7:$H$2050,$B16,Bankoverzicht!$A$7:$A$2050,E$6)
+SUMIFS(Kasboek!$N$7:$N$800,Kasboek!$H$7:$H$800,$B16,Kasboek!$A$7:$A$800,E$6)
+SUMIFS('Zelf betaalde kosten'!$N$7:$N$800,'Zelf betaalde kosten'!$H$7:$H$800,$B16,'Zelf betaalde kosten'!$A$7:$A$800,E$6)</f>
        <v>0</v>
      </c>
      <c r="F16" s="64">
        <f>SUMIFS(Bankoverzicht!$N$7:$N$2050,Bankoverzicht!$H$7:$H$2050,$B16,Bankoverzicht!$A$7:$A$2050,F$6)
+SUMIFS(Kasboek!$N$7:$N$800,Kasboek!$H$7:$H$800,$B16,Kasboek!$A$7:$A$800,F$6)
+SUMIFS('Zelf betaalde kosten'!$N$7:$N$800,'Zelf betaalde kosten'!$H$7:$H$800,$B16,'Zelf betaalde kosten'!$A$7:$A$800,F$6)</f>
        <v>0</v>
      </c>
      <c r="G16" s="64">
        <f>SUMIFS(Bankoverzicht!$N$7:$N$2050,Bankoverzicht!$H$7:$H$2050,$B16,Bankoverzicht!$A$7:$A$2050,G$6)
+SUMIFS(Kasboek!$N$7:$N$800,Kasboek!$H$7:$H$800,$B16,Kasboek!$A$7:$A$800,G$6)
+SUMIFS('Zelf betaalde kosten'!$N$7:$N$800,'Zelf betaalde kosten'!$H$7:$H$800,$B16,'Zelf betaalde kosten'!$A$7:$A$800,G$6)</f>
        <v>0</v>
      </c>
      <c r="H16" s="64">
        <f>SUMIFS(Bankoverzicht!$N$7:$N$2050,Bankoverzicht!$H$7:$H$2050,$B16,Bankoverzicht!$A$7:$A$2050,H$6)
+SUMIFS(Kasboek!$N$7:$N$800,Kasboek!$H$7:$H$800,$B16,Kasboek!$A$7:$A$800,H$6)
+SUMIFS('Zelf betaalde kosten'!$N$7:$N$800,'Zelf betaalde kosten'!$H$7:$H$800,$B16,'Zelf betaalde kosten'!$A$7:$A$800,H$6)</f>
        <v>0</v>
      </c>
      <c r="I16" s="64">
        <f>SUMIFS(Bankoverzicht!$N$7:$N$2050,Bankoverzicht!$H$7:$H$2050,$B16,Bankoverzicht!$A$7:$A$2050,I$6)
+SUMIFS(Kasboek!$N$7:$N$800,Kasboek!$H$7:$H$800,$B16,Kasboek!$A$7:$A$800,I$6)
+SUMIFS('Zelf betaalde kosten'!$N$7:$N$800,'Zelf betaalde kosten'!$H$7:$H$800,$B16,'Zelf betaalde kosten'!$A$7:$A$800,I$6)</f>
        <v>0</v>
      </c>
      <c r="J16" s="64">
        <f>SUMIFS(Bankoverzicht!$N$7:$N$2050,Bankoverzicht!$H$7:$H$2050,$B16,Bankoverzicht!$A$7:$A$2050,J$6)
+SUMIFS(Kasboek!$N$7:$N$800,Kasboek!$H$7:$H$800,$B16,Kasboek!$A$7:$A$800,J$6)
+SUMIFS('Zelf betaalde kosten'!$N$7:$N$800,'Zelf betaalde kosten'!$H$7:$H$800,$B16,'Zelf betaalde kosten'!$A$7:$A$800,J$6)</f>
        <v>0</v>
      </c>
      <c r="K16" s="64">
        <f>SUMIFS(Bankoverzicht!$N$7:$N$2050,Bankoverzicht!$H$7:$H$2050,$B16,Bankoverzicht!$A$7:$A$2050,K$6)
+SUMIFS(Kasboek!$N$7:$N$800,Kasboek!$H$7:$H$800,$B16,Kasboek!$A$7:$A$800,K$6)
+SUMIFS('Zelf betaalde kosten'!$N$7:$N$800,'Zelf betaalde kosten'!$H$7:$H$800,$B16,'Zelf betaalde kosten'!$A$7:$A$800,K$6)</f>
        <v>0</v>
      </c>
      <c r="L16" s="64">
        <f>SUMIFS(Bankoverzicht!$N$7:$N$2050,Bankoverzicht!$H$7:$H$2050,$B16,Bankoverzicht!$A$7:$A$2050,L$6)
+SUMIFS(Kasboek!$N$7:$N$800,Kasboek!$H$7:$H$800,$B16,Kasboek!$A$7:$A$800,L$6)
+SUMIFS('Zelf betaalde kosten'!$N$7:$N$800,'Zelf betaalde kosten'!$H$7:$H$800,$B16,'Zelf betaalde kosten'!$A$7:$A$800,L$6)</f>
        <v>0</v>
      </c>
      <c r="M16" s="64">
        <f>SUMIFS(Bankoverzicht!$N$7:$N$2050,Bankoverzicht!$H$7:$H$2050,$B16,Bankoverzicht!$A$7:$A$2050,M$6)
+SUMIFS(Kasboek!$N$7:$N$800,Kasboek!$H$7:$H$800,$B16,Kasboek!$A$7:$A$800,M$6)
+SUMIFS('Zelf betaalde kosten'!$N$7:$N$800,'Zelf betaalde kosten'!$H$7:$H$800,$B16,'Zelf betaalde kosten'!$A$7:$A$800,M$6)</f>
        <v>0</v>
      </c>
      <c r="N16" s="64">
        <f>SUMIFS(Bankoverzicht!$N$7:$N$2050,Bankoverzicht!$H$7:$H$2050,$B16,Bankoverzicht!$A$7:$A$2050,N$6)
+SUMIFS(Kasboek!$N$7:$N$800,Kasboek!$H$7:$H$800,$B16,Kasboek!$A$7:$A$800,N$6)
+SUMIFS('Zelf betaalde kosten'!$N$7:$N$800,'Zelf betaalde kosten'!$H$7:$H$800,$B16,'Zelf betaalde kosten'!$A$7:$A$800,N$6)</f>
        <v>0</v>
      </c>
      <c r="O16" s="64">
        <f>SUMIFS(Bankoverzicht!$N$7:$N$2050,Bankoverzicht!$H$7:$H$2050,$B16,Bankoverzicht!$A$7:$A$2050,O$6)
+SUMIFS(Kasboek!$N$7:$N$800,Kasboek!$H$7:$H$800,$B16,Kasboek!$A$7:$A$800,O$6)
+SUMIFS('Zelf betaalde kosten'!$N$7:$N$800,'Zelf betaalde kosten'!$H$7:$H$800,$B16,'Zelf betaalde kosten'!$A$7:$A$800,O$6)</f>
        <v>0</v>
      </c>
    </row>
    <row r="17" spans="2:15" x14ac:dyDescent="0.35">
      <c r="B17" s="1" t="str">
        <v>Bankkosten</v>
      </c>
      <c r="C17" s="70">
        <f t="shared" ref="C17:C26" si="2">SUM(D17:O17)</f>
        <v>0</v>
      </c>
      <c r="D17" s="64">
        <f>SUMIFS(Bankoverzicht!$N$7:$N$2050,Bankoverzicht!$H$7:$H$2050,$B17,Bankoverzicht!$A$7:$A$2050,D$6)
+SUMIFS(Kasboek!$N$7:$N$800,Kasboek!$H$7:$H$800,$B17,Kasboek!$A$7:$A$800,D$6)
+SUMIFS('Zelf betaalde kosten'!$N$7:$N$800,'Zelf betaalde kosten'!$H$7:$H$800,$B17,'Zelf betaalde kosten'!$A$7:$A$800,D$6)</f>
        <v>0</v>
      </c>
      <c r="E17" s="64">
        <f>SUMIFS(Bankoverzicht!$N$7:$N$2050,Bankoverzicht!$H$7:$H$2050,$B17,Bankoverzicht!$A$7:$A$2050,E$6)
+SUMIFS(Kasboek!$N$7:$N$800,Kasboek!$H$7:$H$800,$B17,Kasboek!$A$7:$A$800,E$6)
+SUMIFS('Zelf betaalde kosten'!$N$7:$N$800,'Zelf betaalde kosten'!$H$7:$H$800,$B17,'Zelf betaalde kosten'!$A$7:$A$800,E$6)</f>
        <v>0</v>
      </c>
      <c r="F17" s="64">
        <f>SUMIFS(Bankoverzicht!$N$7:$N$2050,Bankoverzicht!$H$7:$H$2050,$B17,Bankoverzicht!$A$7:$A$2050,F$6)
+SUMIFS(Kasboek!$N$7:$N$800,Kasboek!$H$7:$H$800,$B17,Kasboek!$A$7:$A$800,F$6)
+SUMIFS('Zelf betaalde kosten'!$N$7:$N$800,'Zelf betaalde kosten'!$H$7:$H$800,$B17,'Zelf betaalde kosten'!$A$7:$A$800,F$6)</f>
        <v>0</v>
      </c>
      <c r="G17" s="64">
        <f>SUMIFS(Bankoverzicht!$N$7:$N$2050,Bankoverzicht!$H$7:$H$2050,$B17,Bankoverzicht!$A$7:$A$2050,G$6)
+SUMIFS(Kasboek!$N$7:$N$800,Kasboek!$H$7:$H$800,$B17,Kasboek!$A$7:$A$800,G$6)
+SUMIFS('Zelf betaalde kosten'!$N$7:$N$800,'Zelf betaalde kosten'!$H$7:$H$800,$B17,'Zelf betaalde kosten'!$A$7:$A$800,G$6)</f>
        <v>0</v>
      </c>
      <c r="H17" s="64">
        <f>SUMIFS(Bankoverzicht!$N$7:$N$2050,Bankoverzicht!$H$7:$H$2050,$B17,Bankoverzicht!$A$7:$A$2050,H$6)
+SUMIFS(Kasboek!$N$7:$N$800,Kasboek!$H$7:$H$800,$B17,Kasboek!$A$7:$A$800,H$6)
+SUMIFS('Zelf betaalde kosten'!$N$7:$N$800,'Zelf betaalde kosten'!$H$7:$H$800,$B17,'Zelf betaalde kosten'!$A$7:$A$800,H$6)</f>
        <v>0</v>
      </c>
      <c r="I17" s="64">
        <f>SUMIFS(Bankoverzicht!$N$7:$N$2050,Bankoverzicht!$H$7:$H$2050,$B17,Bankoverzicht!$A$7:$A$2050,I$6)
+SUMIFS(Kasboek!$N$7:$N$800,Kasboek!$H$7:$H$800,$B17,Kasboek!$A$7:$A$800,I$6)
+SUMIFS('Zelf betaalde kosten'!$N$7:$N$800,'Zelf betaalde kosten'!$H$7:$H$800,$B17,'Zelf betaalde kosten'!$A$7:$A$800,I$6)</f>
        <v>0</v>
      </c>
      <c r="J17" s="64">
        <f>SUMIFS(Bankoverzicht!$N$7:$N$2050,Bankoverzicht!$H$7:$H$2050,$B17,Bankoverzicht!$A$7:$A$2050,J$6)
+SUMIFS(Kasboek!$N$7:$N$800,Kasboek!$H$7:$H$800,$B17,Kasboek!$A$7:$A$800,J$6)
+SUMIFS('Zelf betaalde kosten'!$N$7:$N$800,'Zelf betaalde kosten'!$H$7:$H$800,$B17,'Zelf betaalde kosten'!$A$7:$A$800,J$6)</f>
        <v>0</v>
      </c>
      <c r="K17" s="64">
        <f>SUMIFS(Bankoverzicht!$N$7:$N$2050,Bankoverzicht!$H$7:$H$2050,$B17,Bankoverzicht!$A$7:$A$2050,K$6)
+SUMIFS(Kasboek!$N$7:$N$800,Kasboek!$H$7:$H$800,$B17,Kasboek!$A$7:$A$800,K$6)
+SUMIFS('Zelf betaalde kosten'!$N$7:$N$800,'Zelf betaalde kosten'!$H$7:$H$800,$B17,'Zelf betaalde kosten'!$A$7:$A$800,K$6)</f>
        <v>0</v>
      </c>
      <c r="L17" s="64">
        <f>SUMIFS(Bankoverzicht!$N$7:$N$2050,Bankoverzicht!$H$7:$H$2050,$B17,Bankoverzicht!$A$7:$A$2050,L$6)
+SUMIFS(Kasboek!$N$7:$N$800,Kasboek!$H$7:$H$800,$B17,Kasboek!$A$7:$A$800,L$6)
+SUMIFS('Zelf betaalde kosten'!$N$7:$N$800,'Zelf betaalde kosten'!$H$7:$H$800,$B17,'Zelf betaalde kosten'!$A$7:$A$800,L$6)</f>
        <v>0</v>
      </c>
      <c r="M17" s="64">
        <f>SUMIFS(Bankoverzicht!$N$7:$N$2050,Bankoverzicht!$H$7:$H$2050,$B17,Bankoverzicht!$A$7:$A$2050,M$6)
+SUMIFS(Kasboek!$N$7:$N$800,Kasboek!$H$7:$H$800,$B17,Kasboek!$A$7:$A$800,M$6)
+SUMIFS('Zelf betaalde kosten'!$N$7:$N$800,'Zelf betaalde kosten'!$H$7:$H$800,$B17,'Zelf betaalde kosten'!$A$7:$A$800,M$6)</f>
        <v>0</v>
      </c>
      <c r="N17" s="64">
        <f>SUMIFS(Bankoverzicht!$N$7:$N$2050,Bankoverzicht!$H$7:$H$2050,$B17,Bankoverzicht!$A$7:$A$2050,N$6)
+SUMIFS(Kasboek!$N$7:$N$800,Kasboek!$H$7:$H$800,$B17,Kasboek!$A$7:$A$800,N$6)
+SUMIFS('Zelf betaalde kosten'!$N$7:$N$800,'Zelf betaalde kosten'!$H$7:$H$800,$B17,'Zelf betaalde kosten'!$A$7:$A$800,N$6)</f>
        <v>0</v>
      </c>
      <c r="O17" s="64">
        <f>SUMIFS(Bankoverzicht!$N$7:$N$2050,Bankoverzicht!$H$7:$H$2050,$B17,Bankoverzicht!$A$7:$A$2050,O$6)
+SUMIFS(Kasboek!$N$7:$N$800,Kasboek!$H$7:$H$800,$B17,Kasboek!$A$7:$A$800,O$6)
+SUMIFS('Zelf betaalde kosten'!$N$7:$N$800,'Zelf betaalde kosten'!$H$7:$H$800,$B17,'Zelf betaalde kosten'!$A$7:$A$800,O$6)</f>
        <v>0</v>
      </c>
    </row>
    <row r="18" spans="2:15" x14ac:dyDescent="0.35">
      <c r="B18" s="1" t="str">
        <v>Eten &amp; drinken</v>
      </c>
      <c r="C18" s="70">
        <f t="shared" si="2"/>
        <v>0</v>
      </c>
      <c r="D18" s="64">
        <f>SUMIFS(Bankoverzicht!$N$7:$N$2050,Bankoverzicht!$H$7:$H$2050,$B18,Bankoverzicht!$A$7:$A$2050,D$6)
+SUMIFS(Kasboek!$N$7:$N$800,Kasboek!$H$7:$H$800,$B18,Kasboek!$A$7:$A$800,D$6)
+SUMIFS('Zelf betaalde kosten'!$N$7:$N$800,'Zelf betaalde kosten'!$H$7:$H$800,$B18,'Zelf betaalde kosten'!$A$7:$A$800,D$6)</f>
        <v>0</v>
      </c>
      <c r="E18" s="64">
        <f>SUMIFS(Bankoverzicht!$N$7:$N$2050,Bankoverzicht!$H$7:$H$2050,$B18,Bankoverzicht!$A$7:$A$2050,E$6)
+SUMIFS(Kasboek!$N$7:$N$800,Kasboek!$H$7:$H$800,$B18,Kasboek!$A$7:$A$800,E$6)
+SUMIFS('Zelf betaalde kosten'!$N$7:$N$800,'Zelf betaalde kosten'!$H$7:$H$800,$B18,'Zelf betaalde kosten'!$A$7:$A$800,E$6)</f>
        <v>0</v>
      </c>
      <c r="F18" s="64">
        <f>SUMIFS(Bankoverzicht!$N$7:$N$2050,Bankoverzicht!$H$7:$H$2050,$B18,Bankoverzicht!$A$7:$A$2050,F$6)
+SUMIFS(Kasboek!$N$7:$N$800,Kasboek!$H$7:$H$800,$B18,Kasboek!$A$7:$A$800,F$6)
+SUMIFS('Zelf betaalde kosten'!$N$7:$N$800,'Zelf betaalde kosten'!$H$7:$H$800,$B18,'Zelf betaalde kosten'!$A$7:$A$800,F$6)</f>
        <v>0</v>
      </c>
      <c r="G18" s="64">
        <f>SUMIFS(Bankoverzicht!$N$7:$N$2050,Bankoverzicht!$H$7:$H$2050,$B18,Bankoverzicht!$A$7:$A$2050,G$6)
+SUMIFS(Kasboek!$N$7:$N$800,Kasboek!$H$7:$H$800,$B18,Kasboek!$A$7:$A$800,G$6)
+SUMIFS('Zelf betaalde kosten'!$N$7:$N$800,'Zelf betaalde kosten'!$H$7:$H$800,$B18,'Zelf betaalde kosten'!$A$7:$A$800,G$6)</f>
        <v>0</v>
      </c>
      <c r="H18" s="64">
        <f>SUMIFS(Bankoverzicht!$N$7:$N$2050,Bankoverzicht!$H$7:$H$2050,$B18,Bankoverzicht!$A$7:$A$2050,H$6)
+SUMIFS(Kasboek!$N$7:$N$800,Kasboek!$H$7:$H$800,$B18,Kasboek!$A$7:$A$800,H$6)
+SUMIFS('Zelf betaalde kosten'!$N$7:$N$800,'Zelf betaalde kosten'!$H$7:$H$800,$B18,'Zelf betaalde kosten'!$A$7:$A$800,H$6)</f>
        <v>0</v>
      </c>
      <c r="I18" s="64">
        <f>SUMIFS(Bankoverzicht!$N$7:$N$2050,Bankoverzicht!$H$7:$H$2050,$B18,Bankoverzicht!$A$7:$A$2050,I$6)
+SUMIFS(Kasboek!$N$7:$N$800,Kasboek!$H$7:$H$800,$B18,Kasboek!$A$7:$A$800,I$6)
+SUMIFS('Zelf betaalde kosten'!$N$7:$N$800,'Zelf betaalde kosten'!$H$7:$H$800,$B18,'Zelf betaalde kosten'!$A$7:$A$800,I$6)</f>
        <v>0</v>
      </c>
      <c r="J18" s="64">
        <f>SUMIFS(Bankoverzicht!$N$7:$N$2050,Bankoverzicht!$H$7:$H$2050,$B18,Bankoverzicht!$A$7:$A$2050,J$6)
+SUMIFS(Kasboek!$N$7:$N$800,Kasboek!$H$7:$H$800,$B18,Kasboek!$A$7:$A$800,J$6)
+SUMIFS('Zelf betaalde kosten'!$N$7:$N$800,'Zelf betaalde kosten'!$H$7:$H$800,$B18,'Zelf betaalde kosten'!$A$7:$A$800,J$6)</f>
        <v>0</v>
      </c>
      <c r="K18" s="64">
        <f>SUMIFS(Bankoverzicht!$N$7:$N$2050,Bankoverzicht!$H$7:$H$2050,$B18,Bankoverzicht!$A$7:$A$2050,K$6)
+SUMIFS(Kasboek!$N$7:$N$800,Kasboek!$H$7:$H$800,$B18,Kasboek!$A$7:$A$800,K$6)
+SUMIFS('Zelf betaalde kosten'!$N$7:$N$800,'Zelf betaalde kosten'!$H$7:$H$800,$B18,'Zelf betaalde kosten'!$A$7:$A$800,K$6)</f>
        <v>0</v>
      </c>
      <c r="L18" s="64">
        <f>SUMIFS(Bankoverzicht!$N$7:$N$2050,Bankoverzicht!$H$7:$H$2050,$B18,Bankoverzicht!$A$7:$A$2050,L$6)
+SUMIFS(Kasboek!$N$7:$N$800,Kasboek!$H$7:$H$800,$B18,Kasboek!$A$7:$A$800,L$6)
+SUMIFS('Zelf betaalde kosten'!$N$7:$N$800,'Zelf betaalde kosten'!$H$7:$H$800,$B18,'Zelf betaalde kosten'!$A$7:$A$800,L$6)</f>
        <v>0</v>
      </c>
      <c r="M18" s="64">
        <f>SUMIFS(Bankoverzicht!$N$7:$N$2050,Bankoverzicht!$H$7:$H$2050,$B18,Bankoverzicht!$A$7:$A$2050,M$6)
+SUMIFS(Kasboek!$N$7:$N$800,Kasboek!$H$7:$H$800,$B18,Kasboek!$A$7:$A$800,M$6)
+SUMIFS('Zelf betaalde kosten'!$N$7:$N$800,'Zelf betaalde kosten'!$H$7:$H$800,$B18,'Zelf betaalde kosten'!$A$7:$A$800,M$6)</f>
        <v>0</v>
      </c>
      <c r="N18" s="64">
        <f>SUMIFS(Bankoverzicht!$N$7:$N$2050,Bankoverzicht!$H$7:$H$2050,$B18,Bankoverzicht!$A$7:$A$2050,N$6)
+SUMIFS(Kasboek!$N$7:$N$800,Kasboek!$H$7:$H$800,$B18,Kasboek!$A$7:$A$800,N$6)
+SUMIFS('Zelf betaalde kosten'!$N$7:$N$800,'Zelf betaalde kosten'!$H$7:$H$800,$B18,'Zelf betaalde kosten'!$A$7:$A$800,N$6)</f>
        <v>0</v>
      </c>
      <c r="O18" s="64">
        <f>SUMIFS(Bankoverzicht!$N$7:$N$2050,Bankoverzicht!$H$7:$H$2050,$B18,Bankoverzicht!$A$7:$A$2050,O$6)
+SUMIFS(Kasboek!$N$7:$N$800,Kasboek!$H$7:$H$800,$B18,Kasboek!$A$7:$A$800,O$6)
+SUMIFS('Zelf betaalde kosten'!$N$7:$N$800,'Zelf betaalde kosten'!$H$7:$H$800,$B18,'Zelf betaalde kosten'!$A$7:$A$800,O$6)</f>
        <v>0</v>
      </c>
    </row>
    <row r="19" spans="2:15" x14ac:dyDescent="0.35">
      <c r="B19" s="1" t="str">
        <v>Huisvestingskosten</v>
      </c>
      <c r="C19" s="70">
        <f t="shared" si="2"/>
        <v>0</v>
      </c>
      <c r="D19" s="64">
        <f>SUMIFS(Bankoverzicht!$N$7:$N$2050,Bankoverzicht!$H$7:$H$2050,$B19,Bankoverzicht!$A$7:$A$2050,D$6)
+SUMIFS(Kasboek!$N$7:$N$800,Kasboek!$H$7:$H$800,$B19,Kasboek!$A$7:$A$800,D$6)
+SUMIFS('Zelf betaalde kosten'!$N$7:$N$800,'Zelf betaalde kosten'!$H$7:$H$800,$B19,'Zelf betaalde kosten'!$A$7:$A$800,D$6)</f>
        <v>0</v>
      </c>
      <c r="E19" s="64">
        <f>SUMIFS(Bankoverzicht!$N$7:$N$2050,Bankoverzicht!$H$7:$H$2050,$B19,Bankoverzicht!$A$7:$A$2050,E$6)
+SUMIFS(Kasboek!$N$7:$N$800,Kasboek!$H$7:$H$800,$B19,Kasboek!$A$7:$A$800,E$6)
+SUMIFS('Zelf betaalde kosten'!$N$7:$N$800,'Zelf betaalde kosten'!$H$7:$H$800,$B19,'Zelf betaalde kosten'!$A$7:$A$800,E$6)</f>
        <v>0</v>
      </c>
      <c r="F19" s="64">
        <f>SUMIFS(Bankoverzicht!$N$7:$N$2050,Bankoverzicht!$H$7:$H$2050,$B19,Bankoverzicht!$A$7:$A$2050,F$6)
+SUMIFS(Kasboek!$N$7:$N$800,Kasboek!$H$7:$H$800,$B19,Kasboek!$A$7:$A$800,F$6)
+SUMIFS('Zelf betaalde kosten'!$N$7:$N$800,'Zelf betaalde kosten'!$H$7:$H$800,$B19,'Zelf betaalde kosten'!$A$7:$A$800,F$6)</f>
        <v>0</v>
      </c>
      <c r="G19" s="64">
        <f>SUMIFS(Bankoverzicht!$N$7:$N$2050,Bankoverzicht!$H$7:$H$2050,$B19,Bankoverzicht!$A$7:$A$2050,G$6)
+SUMIFS(Kasboek!$N$7:$N$800,Kasboek!$H$7:$H$800,$B19,Kasboek!$A$7:$A$800,G$6)
+SUMIFS('Zelf betaalde kosten'!$N$7:$N$800,'Zelf betaalde kosten'!$H$7:$H$800,$B19,'Zelf betaalde kosten'!$A$7:$A$800,G$6)</f>
        <v>0</v>
      </c>
      <c r="H19" s="64">
        <f>SUMIFS(Bankoverzicht!$N$7:$N$2050,Bankoverzicht!$H$7:$H$2050,$B19,Bankoverzicht!$A$7:$A$2050,H$6)
+SUMIFS(Kasboek!$N$7:$N$800,Kasboek!$H$7:$H$800,$B19,Kasboek!$A$7:$A$800,H$6)
+SUMIFS('Zelf betaalde kosten'!$N$7:$N$800,'Zelf betaalde kosten'!$H$7:$H$800,$B19,'Zelf betaalde kosten'!$A$7:$A$800,H$6)</f>
        <v>0</v>
      </c>
      <c r="I19" s="64">
        <f>SUMIFS(Bankoverzicht!$N$7:$N$2050,Bankoverzicht!$H$7:$H$2050,$B19,Bankoverzicht!$A$7:$A$2050,I$6)
+SUMIFS(Kasboek!$N$7:$N$800,Kasboek!$H$7:$H$800,$B19,Kasboek!$A$7:$A$800,I$6)
+SUMIFS('Zelf betaalde kosten'!$N$7:$N$800,'Zelf betaalde kosten'!$H$7:$H$800,$B19,'Zelf betaalde kosten'!$A$7:$A$800,I$6)</f>
        <v>0</v>
      </c>
      <c r="J19" s="64">
        <f>SUMIFS(Bankoverzicht!$N$7:$N$2050,Bankoverzicht!$H$7:$H$2050,$B19,Bankoverzicht!$A$7:$A$2050,J$6)
+SUMIFS(Kasboek!$N$7:$N$800,Kasboek!$H$7:$H$800,$B19,Kasboek!$A$7:$A$800,J$6)
+SUMIFS('Zelf betaalde kosten'!$N$7:$N$800,'Zelf betaalde kosten'!$H$7:$H$800,$B19,'Zelf betaalde kosten'!$A$7:$A$800,J$6)</f>
        <v>0</v>
      </c>
      <c r="K19" s="64">
        <f>SUMIFS(Bankoverzicht!$N$7:$N$2050,Bankoverzicht!$H$7:$H$2050,$B19,Bankoverzicht!$A$7:$A$2050,K$6)
+SUMIFS(Kasboek!$N$7:$N$800,Kasboek!$H$7:$H$800,$B19,Kasboek!$A$7:$A$800,K$6)
+SUMIFS('Zelf betaalde kosten'!$N$7:$N$800,'Zelf betaalde kosten'!$H$7:$H$800,$B19,'Zelf betaalde kosten'!$A$7:$A$800,K$6)</f>
        <v>0</v>
      </c>
      <c r="L19" s="64">
        <f>SUMIFS(Bankoverzicht!$N$7:$N$2050,Bankoverzicht!$H$7:$H$2050,$B19,Bankoverzicht!$A$7:$A$2050,L$6)
+SUMIFS(Kasboek!$N$7:$N$800,Kasboek!$H$7:$H$800,$B19,Kasboek!$A$7:$A$800,L$6)
+SUMIFS('Zelf betaalde kosten'!$N$7:$N$800,'Zelf betaalde kosten'!$H$7:$H$800,$B19,'Zelf betaalde kosten'!$A$7:$A$800,L$6)</f>
        <v>0</v>
      </c>
      <c r="M19" s="64">
        <f>SUMIFS(Bankoverzicht!$N$7:$N$2050,Bankoverzicht!$H$7:$H$2050,$B19,Bankoverzicht!$A$7:$A$2050,M$6)
+SUMIFS(Kasboek!$N$7:$N$800,Kasboek!$H$7:$H$800,$B19,Kasboek!$A$7:$A$800,M$6)
+SUMIFS('Zelf betaalde kosten'!$N$7:$N$800,'Zelf betaalde kosten'!$H$7:$H$800,$B19,'Zelf betaalde kosten'!$A$7:$A$800,M$6)</f>
        <v>0</v>
      </c>
      <c r="N19" s="64">
        <f>SUMIFS(Bankoverzicht!$N$7:$N$2050,Bankoverzicht!$H$7:$H$2050,$B19,Bankoverzicht!$A$7:$A$2050,N$6)
+SUMIFS(Kasboek!$N$7:$N$800,Kasboek!$H$7:$H$800,$B19,Kasboek!$A$7:$A$800,N$6)
+SUMIFS('Zelf betaalde kosten'!$N$7:$N$800,'Zelf betaalde kosten'!$H$7:$H$800,$B19,'Zelf betaalde kosten'!$A$7:$A$800,N$6)</f>
        <v>0</v>
      </c>
      <c r="O19" s="64">
        <f>SUMIFS(Bankoverzicht!$N$7:$N$2050,Bankoverzicht!$H$7:$H$2050,$B19,Bankoverzicht!$A$7:$A$2050,O$6)
+SUMIFS(Kasboek!$N$7:$N$800,Kasboek!$H$7:$H$800,$B19,Kasboek!$A$7:$A$800,O$6)
+SUMIFS('Zelf betaalde kosten'!$N$7:$N$800,'Zelf betaalde kosten'!$H$7:$H$800,$B19,'Zelf betaalde kosten'!$A$7:$A$800,O$6)</f>
        <v>0</v>
      </c>
    </row>
    <row r="20" spans="2:15" x14ac:dyDescent="0.35">
      <c r="B20" s="1" t="str">
        <v>Kantoorkosten</v>
      </c>
      <c r="C20" s="70">
        <f t="shared" si="2"/>
        <v>0</v>
      </c>
      <c r="D20" s="64">
        <f>SUMIFS(Bankoverzicht!$N$7:$N$2050,Bankoverzicht!$H$7:$H$2050,$B20,Bankoverzicht!$A$7:$A$2050,D$6)
+SUMIFS(Kasboek!$N$7:$N$800,Kasboek!$H$7:$H$800,$B20,Kasboek!$A$7:$A$800,D$6)
+SUMIFS('Zelf betaalde kosten'!$N$7:$N$800,'Zelf betaalde kosten'!$H$7:$H$800,$B20,'Zelf betaalde kosten'!$A$7:$A$800,D$6)</f>
        <v>0</v>
      </c>
      <c r="E20" s="64">
        <f>SUMIFS(Bankoverzicht!$N$7:$N$2050,Bankoverzicht!$H$7:$H$2050,$B20,Bankoverzicht!$A$7:$A$2050,E$6)
+SUMIFS(Kasboek!$N$7:$N$800,Kasboek!$H$7:$H$800,$B20,Kasboek!$A$7:$A$800,E$6)
+SUMIFS('Zelf betaalde kosten'!$N$7:$N$800,'Zelf betaalde kosten'!$H$7:$H$800,$B20,'Zelf betaalde kosten'!$A$7:$A$800,E$6)</f>
        <v>0</v>
      </c>
      <c r="F20" s="64">
        <f>SUMIFS(Bankoverzicht!$N$7:$N$2050,Bankoverzicht!$H$7:$H$2050,$B20,Bankoverzicht!$A$7:$A$2050,F$6)
+SUMIFS(Kasboek!$N$7:$N$800,Kasboek!$H$7:$H$800,$B20,Kasboek!$A$7:$A$800,F$6)
+SUMIFS('Zelf betaalde kosten'!$N$7:$N$800,'Zelf betaalde kosten'!$H$7:$H$800,$B20,'Zelf betaalde kosten'!$A$7:$A$800,F$6)</f>
        <v>0</v>
      </c>
      <c r="G20" s="64">
        <f>SUMIFS(Bankoverzicht!$N$7:$N$2050,Bankoverzicht!$H$7:$H$2050,$B20,Bankoverzicht!$A$7:$A$2050,G$6)
+SUMIFS(Kasboek!$N$7:$N$800,Kasboek!$H$7:$H$800,$B20,Kasboek!$A$7:$A$800,G$6)
+SUMIFS('Zelf betaalde kosten'!$N$7:$N$800,'Zelf betaalde kosten'!$H$7:$H$800,$B20,'Zelf betaalde kosten'!$A$7:$A$800,G$6)</f>
        <v>0</v>
      </c>
      <c r="H20" s="64">
        <f>SUMIFS(Bankoverzicht!$N$7:$N$2050,Bankoverzicht!$H$7:$H$2050,$B20,Bankoverzicht!$A$7:$A$2050,H$6)
+SUMIFS(Kasboek!$N$7:$N$800,Kasboek!$H$7:$H$800,$B20,Kasboek!$A$7:$A$800,H$6)
+SUMIFS('Zelf betaalde kosten'!$N$7:$N$800,'Zelf betaalde kosten'!$H$7:$H$800,$B20,'Zelf betaalde kosten'!$A$7:$A$800,H$6)</f>
        <v>0</v>
      </c>
      <c r="I20" s="64">
        <f>SUMIFS(Bankoverzicht!$N$7:$N$2050,Bankoverzicht!$H$7:$H$2050,$B20,Bankoverzicht!$A$7:$A$2050,I$6)
+SUMIFS(Kasboek!$N$7:$N$800,Kasboek!$H$7:$H$800,$B20,Kasboek!$A$7:$A$800,I$6)
+SUMIFS('Zelf betaalde kosten'!$N$7:$N$800,'Zelf betaalde kosten'!$H$7:$H$800,$B20,'Zelf betaalde kosten'!$A$7:$A$800,I$6)</f>
        <v>0</v>
      </c>
      <c r="J20" s="64">
        <f>SUMIFS(Bankoverzicht!$N$7:$N$2050,Bankoverzicht!$H$7:$H$2050,$B20,Bankoverzicht!$A$7:$A$2050,J$6)
+SUMIFS(Kasboek!$N$7:$N$800,Kasboek!$H$7:$H$800,$B20,Kasboek!$A$7:$A$800,J$6)
+SUMIFS('Zelf betaalde kosten'!$N$7:$N$800,'Zelf betaalde kosten'!$H$7:$H$800,$B20,'Zelf betaalde kosten'!$A$7:$A$800,J$6)</f>
        <v>0</v>
      </c>
      <c r="K20" s="64">
        <f>SUMIFS(Bankoverzicht!$N$7:$N$2050,Bankoverzicht!$H$7:$H$2050,$B20,Bankoverzicht!$A$7:$A$2050,K$6)
+SUMIFS(Kasboek!$N$7:$N$800,Kasboek!$H$7:$H$800,$B20,Kasboek!$A$7:$A$800,K$6)
+SUMIFS('Zelf betaalde kosten'!$N$7:$N$800,'Zelf betaalde kosten'!$H$7:$H$800,$B20,'Zelf betaalde kosten'!$A$7:$A$800,K$6)</f>
        <v>0</v>
      </c>
      <c r="L20" s="64">
        <f>SUMIFS(Bankoverzicht!$N$7:$N$2050,Bankoverzicht!$H$7:$H$2050,$B20,Bankoverzicht!$A$7:$A$2050,L$6)
+SUMIFS(Kasboek!$N$7:$N$800,Kasboek!$H$7:$H$800,$B20,Kasboek!$A$7:$A$800,L$6)
+SUMIFS('Zelf betaalde kosten'!$N$7:$N$800,'Zelf betaalde kosten'!$H$7:$H$800,$B20,'Zelf betaalde kosten'!$A$7:$A$800,L$6)</f>
        <v>0</v>
      </c>
      <c r="M20" s="64">
        <f>SUMIFS(Bankoverzicht!$N$7:$N$2050,Bankoverzicht!$H$7:$H$2050,$B20,Bankoverzicht!$A$7:$A$2050,M$6)
+SUMIFS(Kasboek!$N$7:$N$800,Kasboek!$H$7:$H$800,$B20,Kasboek!$A$7:$A$800,M$6)
+SUMIFS('Zelf betaalde kosten'!$N$7:$N$800,'Zelf betaalde kosten'!$H$7:$H$800,$B20,'Zelf betaalde kosten'!$A$7:$A$800,M$6)</f>
        <v>0</v>
      </c>
      <c r="N20" s="64">
        <f>SUMIFS(Bankoverzicht!$N$7:$N$2050,Bankoverzicht!$H$7:$H$2050,$B20,Bankoverzicht!$A$7:$A$2050,N$6)
+SUMIFS(Kasboek!$N$7:$N$800,Kasboek!$H$7:$H$800,$B20,Kasboek!$A$7:$A$800,N$6)
+SUMIFS('Zelf betaalde kosten'!$N$7:$N$800,'Zelf betaalde kosten'!$H$7:$H$800,$B20,'Zelf betaalde kosten'!$A$7:$A$800,N$6)</f>
        <v>0</v>
      </c>
      <c r="O20" s="64">
        <f>SUMIFS(Bankoverzicht!$N$7:$N$2050,Bankoverzicht!$H$7:$H$2050,$B20,Bankoverzicht!$A$7:$A$2050,O$6)
+SUMIFS(Kasboek!$N$7:$N$800,Kasboek!$H$7:$H$800,$B20,Kasboek!$A$7:$A$800,O$6)
+SUMIFS('Zelf betaalde kosten'!$N$7:$N$800,'Zelf betaalde kosten'!$H$7:$H$800,$B20,'Zelf betaalde kosten'!$A$7:$A$800,O$6)</f>
        <v>0</v>
      </c>
    </row>
    <row r="21" spans="2:15" x14ac:dyDescent="0.35">
      <c r="B21" s="1" t="str">
        <v>Reis &amp; verblijfkosten</v>
      </c>
      <c r="C21" s="70">
        <f t="shared" si="2"/>
        <v>0</v>
      </c>
      <c r="D21" s="64">
        <f>SUMIFS(Bankoverzicht!$N$7:$N$2050,Bankoverzicht!$H$7:$H$2050,$B21,Bankoverzicht!$A$7:$A$2050,D$6)
+SUMIFS(Kasboek!$N$7:$N$800,Kasboek!$H$7:$H$800,$B21,Kasboek!$A$7:$A$800,D$6)
+SUMIFS('Zelf betaalde kosten'!$N$7:$N$800,'Zelf betaalde kosten'!$H$7:$H$800,$B21,'Zelf betaalde kosten'!$A$7:$A$800,D$6)</f>
        <v>0</v>
      </c>
      <c r="E21" s="64">
        <f>SUMIFS(Bankoverzicht!$N$7:$N$2050,Bankoverzicht!$H$7:$H$2050,$B21,Bankoverzicht!$A$7:$A$2050,E$6)
+SUMIFS(Kasboek!$N$7:$N$800,Kasboek!$H$7:$H$800,$B21,Kasboek!$A$7:$A$800,E$6)
+SUMIFS('Zelf betaalde kosten'!$N$7:$N$800,'Zelf betaalde kosten'!$H$7:$H$800,$B21,'Zelf betaalde kosten'!$A$7:$A$800,E$6)</f>
        <v>0</v>
      </c>
      <c r="F21" s="64">
        <f>SUMIFS(Bankoverzicht!$N$7:$N$2050,Bankoverzicht!$H$7:$H$2050,$B21,Bankoverzicht!$A$7:$A$2050,F$6)
+SUMIFS(Kasboek!$N$7:$N$800,Kasboek!$H$7:$H$800,$B21,Kasboek!$A$7:$A$800,F$6)
+SUMIFS('Zelf betaalde kosten'!$N$7:$N$800,'Zelf betaalde kosten'!$H$7:$H$800,$B21,'Zelf betaalde kosten'!$A$7:$A$800,F$6)</f>
        <v>0</v>
      </c>
      <c r="G21" s="64">
        <f>SUMIFS(Bankoverzicht!$N$7:$N$2050,Bankoverzicht!$H$7:$H$2050,$B21,Bankoverzicht!$A$7:$A$2050,G$6)
+SUMIFS(Kasboek!$N$7:$N$800,Kasboek!$H$7:$H$800,$B21,Kasboek!$A$7:$A$800,G$6)
+SUMIFS('Zelf betaalde kosten'!$N$7:$N$800,'Zelf betaalde kosten'!$H$7:$H$800,$B21,'Zelf betaalde kosten'!$A$7:$A$800,G$6)</f>
        <v>0</v>
      </c>
      <c r="H21" s="64">
        <f>SUMIFS(Bankoverzicht!$N$7:$N$2050,Bankoverzicht!$H$7:$H$2050,$B21,Bankoverzicht!$A$7:$A$2050,H$6)
+SUMIFS(Kasboek!$N$7:$N$800,Kasboek!$H$7:$H$800,$B21,Kasboek!$A$7:$A$800,H$6)
+SUMIFS('Zelf betaalde kosten'!$N$7:$N$800,'Zelf betaalde kosten'!$H$7:$H$800,$B21,'Zelf betaalde kosten'!$A$7:$A$800,H$6)</f>
        <v>0</v>
      </c>
      <c r="I21" s="64">
        <f>SUMIFS(Bankoverzicht!$N$7:$N$2050,Bankoverzicht!$H$7:$H$2050,$B21,Bankoverzicht!$A$7:$A$2050,I$6)
+SUMIFS(Kasboek!$N$7:$N$800,Kasboek!$H$7:$H$800,$B21,Kasboek!$A$7:$A$800,I$6)
+SUMIFS('Zelf betaalde kosten'!$N$7:$N$800,'Zelf betaalde kosten'!$H$7:$H$800,$B21,'Zelf betaalde kosten'!$A$7:$A$800,I$6)</f>
        <v>0</v>
      </c>
      <c r="J21" s="64">
        <f>SUMIFS(Bankoverzicht!$N$7:$N$2050,Bankoverzicht!$H$7:$H$2050,$B21,Bankoverzicht!$A$7:$A$2050,J$6)
+SUMIFS(Kasboek!$N$7:$N$800,Kasboek!$H$7:$H$800,$B21,Kasboek!$A$7:$A$800,J$6)
+SUMIFS('Zelf betaalde kosten'!$N$7:$N$800,'Zelf betaalde kosten'!$H$7:$H$800,$B21,'Zelf betaalde kosten'!$A$7:$A$800,J$6)</f>
        <v>0</v>
      </c>
      <c r="K21" s="64">
        <f>SUMIFS(Bankoverzicht!$N$7:$N$2050,Bankoverzicht!$H$7:$H$2050,$B21,Bankoverzicht!$A$7:$A$2050,K$6)
+SUMIFS(Kasboek!$N$7:$N$800,Kasboek!$H$7:$H$800,$B21,Kasboek!$A$7:$A$800,K$6)
+SUMIFS('Zelf betaalde kosten'!$N$7:$N$800,'Zelf betaalde kosten'!$H$7:$H$800,$B21,'Zelf betaalde kosten'!$A$7:$A$800,K$6)</f>
        <v>0</v>
      </c>
      <c r="L21" s="64">
        <f>SUMIFS(Bankoverzicht!$N$7:$N$2050,Bankoverzicht!$H$7:$H$2050,$B21,Bankoverzicht!$A$7:$A$2050,L$6)
+SUMIFS(Kasboek!$N$7:$N$800,Kasboek!$H$7:$H$800,$B21,Kasboek!$A$7:$A$800,L$6)
+SUMIFS('Zelf betaalde kosten'!$N$7:$N$800,'Zelf betaalde kosten'!$H$7:$H$800,$B21,'Zelf betaalde kosten'!$A$7:$A$800,L$6)</f>
        <v>0</v>
      </c>
      <c r="M21" s="64">
        <f>SUMIFS(Bankoverzicht!$N$7:$N$2050,Bankoverzicht!$H$7:$H$2050,$B21,Bankoverzicht!$A$7:$A$2050,M$6)
+SUMIFS(Kasboek!$N$7:$N$800,Kasboek!$H$7:$H$800,$B21,Kasboek!$A$7:$A$800,M$6)
+SUMIFS('Zelf betaalde kosten'!$N$7:$N$800,'Zelf betaalde kosten'!$H$7:$H$800,$B21,'Zelf betaalde kosten'!$A$7:$A$800,M$6)</f>
        <v>0</v>
      </c>
      <c r="N21" s="64">
        <f>SUMIFS(Bankoverzicht!$N$7:$N$2050,Bankoverzicht!$H$7:$H$2050,$B21,Bankoverzicht!$A$7:$A$2050,N$6)
+SUMIFS(Kasboek!$N$7:$N$800,Kasboek!$H$7:$H$800,$B21,Kasboek!$A$7:$A$800,N$6)
+SUMIFS('Zelf betaalde kosten'!$N$7:$N$800,'Zelf betaalde kosten'!$H$7:$H$800,$B21,'Zelf betaalde kosten'!$A$7:$A$800,N$6)</f>
        <v>0</v>
      </c>
      <c r="O21" s="64">
        <f>SUMIFS(Bankoverzicht!$N$7:$N$2050,Bankoverzicht!$H$7:$H$2050,$B21,Bankoverzicht!$A$7:$A$2050,O$6)
+SUMIFS(Kasboek!$N$7:$N$800,Kasboek!$H$7:$H$800,$B21,Kasboek!$A$7:$A$800,O$6)
+SUMIFS('Zelf betaalde kosten'!$N$7:$N$800,'Zelf betaalde kosten'!$H$7:$H$800,$B21,'Zelf betaalde kosten'!$A$7:$A$800,O$6)</f>
        <v>0</v>
      </c>
    </row>
    <row r="22" spans="2:15" x14ac:dyDescent="0.35">
      <c r="B22" s="1" t="str">
        <v>Telefoonkosten</v>
      </c>
      <c r="C22" s="70">
        <f t="shared" si="2"/>
        <v>0</v>
      </c>
      <c r="D22" s="64">
        <f>SUMIFS(Bankoverzicht!$N$7:$N$2050,Bankoverzicht!$H$7:$H$2050,$B22,Bankoverzicht!$A$7:$A$2050,D$6)
+SUMIFS(Kasboek!$N$7:$N$800,Kasboek!$H$7:$H$800,$B22,Kasboek!$A$7:$A$800,D$6)
+SUMIFS('Zelf betaalde kosten'!$N$7:$N$800,'Zelf betaalde kosten'!$H$7:$H$800,$B22,'Zelf betaalde kosten'!$A$7:$A$800,D$6)</f>
        <v>0</v>
      </c>
      <c r="E22" s="64">
        <f>SUMIFS(Bankoverzicht!$N$7:$N$2050,Bankoverzicht!$H$7:$H$2050,$B22,Bankoverzicht!$A$7:$A$2050,E$6)
+SUMIFS(Kasboek!$N$7:$N$800,Kasboek!$H$7:$H$800,$B22,Kasboek!$A$7:$A$800,E$6)
+SUMIFS('Zelf betaalde kosten'!$N$7:$N$800,'Zelf betaalde kosten'!$H$7:$H$800,$B22,'Zelf betaalde kosten'!$A$7:$A$800,E$6)</f>
        <v>0</v>
      </c>
      <c r="F22" s="64">
        <f>SUMIFS(Bankoverzicht!$N$7:$N$2050,Bankoverzicht!$H$7:$H$2050,$B22,Bankoverzicht!$A$7:$A$2050,F$6)
+SUMIFS(Kasboek!$N$7:$N$800,Kasboek!$H$7:$H$800,$B22,Kasboek!$A$7:$A$800,F$6)
+SUMIFS('Zelf betaalde kosten'!$N$7:$N$800,'Zelf betaalde kosten'!$H$7:$H$800,$B22,'Zelf betaalde kosten'!$A$7:$A$800,F$6)</f>
        <v>0</v>
      </c>
      <c r="G22" s="64">
        <f>SUMIFS(Bankoverzicht!$N$7:$N$2050,Bankoverzicht!$H$7:$H$2050,$B22,Bankoverzicht!$A$7:$A$2050,G$6)
+SUMIFS(Kasboek!$N$7:$N$800,Kasboek!$H$7:$H$800,$B22,Kasboek!$A$7:$A$800,G$6)
+SUMIFS('Zelf betaalde kosten'!$N$7:$N$800,'Zelf betaalde kosten'!$H$7:$H$800,$B22,'Zelf betaalde kosten'!$A$7:$A$800,G$6)</f>
        <v>0</v>
      </c>
      <c r="H22" s="64">
        <f>SUMIFS(Bankoverzicht!$N$7:$N$2050,Bankoverzicht!$H$7:$H$2050,$B22,Bankoverzicht!$A$7:$A$2050,H$6)
+SUMIFS(Kasboek!$N$7:$N$800,Kasboek!$H$7:$H$800,$B22,Kasboek!$A$7:$A$800,H$6)
+SUMIFS('Zelf betaalde kosten'!$N$7:$N$800,'Zelf betaalde kosten'!$H$7:$H$800,$B22,'Zelf betaalde kosten'!$A$7:$A$800,H$6)</f>
        <v>0</v>
      </c>
      <c r="I22" s="64">
        <f>SUMIFS(Bankoverzicht!$N$7:$N$2050,Bankoverzicht!$H$7:$H$2050,$B22,Bankoverzicht!$A$7:$A$2050,I$6)
+SUMIFS(Kasboek!$N$7:$N$800,Kasboek!$H$7:$H$800,$B22,Kasboek!$A$7:$A$800,I$6)
+SUMIFS('Zelf betaalde kosten'!$N$7:$N$800,'Zelf betaalde kosten'!$H$7:$H$800,$B22,'Zelf betaalde kosten'!$A$7:$A$800,I$6)</f>
        <v>0</v>
      </c>
      <c r="J22" s="64">
        <f>SUMIFS(Bankoverzicht!$N$7:$N$2050,Bankoverzicht!$H$7:$H$2050,$B22,Bankoverzicht!$A$7:$A$2050,J$6)
+SUMIFS(Kasboek!$N$7:$N$800,Kasboek!$H$7:$H$800,$B22,Kasboek!$A$7:$A$800,J$6)
+SUMIFS('Zelf betaalde kosten'!$N$7:$N$800,'Zelf betaalde kosten'!$H$7:$H$800,$B22,'Zelf betaalde kosten'!$A$7:$A$800,J$6)</f>
        <v>0</v>
      </c>
      <c r="K22" s="64">
        <f>SUMIFS(Bankoverzicht!$N$7:$N$2050,Bankoverzicht!$H$7:$H$2050,$B22,Bankoverzicht!$A$7:$A$2050,K$6)
+SUMIFS(Kasboek!$N$7:$N$800,Kasboek!$H$7:$H$800,$B22,Kasboek!$A$7:$A$800,K$6)
+SUMIFS('Zelf betaalde kosten'!$N$7:$N$800,'Zelf betaalde kosten'!$H$7:$H$800,$B22,'Zelf betaalde kosten'!$A$7:$A$800,K$6)</f>
        <v>0</v>
      </c>
      <c r="L22" s="64">
        <f>SUMIFS(Bankoverzicht!$N$7:$N$2050,Bankoverzicht!$H$7:$H$2050,$B22,Bankoverzicht!$A$7:$A$2050,L$6)
+SUMIFS(Kasboek!$N$7:$N$800,Kasboek!$H$7:$H$800,$B22,Kasboek!$A$7:$A$800,L$6)
+SUMIFS('Zelf betaalde kosten'!$N$7:$N$800,'Zelf betaalde kosten'!$H$7:$H$800,$B22,'Zelf betaalde kosten'!$A$7:$A$800,L$6)</f>
        <v>0</v>
      </c>
      <c r="M22" s="64">
        <f>SUMIFS(Bankoverzicht!$N$7:$N$2050,Bankoverzicht!$H$7:$H$2050,$B22,Bankoverzicht!$A$7:$A$2050,M$6)
+SUMIFS(Kasboek!$N$7:$N$800,Kasboek!$H$7:$H$800,$B22,Kasboek!$A$7:$A$800,M$6)
+SUMIFS('Zelf betaalde kosten'!$N$7:$N$800,'Zelf betaalde kosten'!$H$7:$H$800,$B22,'Zelf betaalde kosten'!$A$7:$A$800,M$6)</f>
        <v>0</v>
      </c>
      <c r="N22" s="64">
        <f>SUMIFS(Bankoverzicht!$N$7:$N$2050,Bankoverzicht!$H$7:$H$2050,$B22,Bankoverzicht!$A$7:$A$2050,N$6)
+SUMIFS(Kasboek!$N$7:$N$800,Kasboek!$H$7:$H$800,$B22,Kasboek!$A$7:$A$800,N$6)
+SUMIFS('Zelf betaalde kosten'!$N$7:$N$800,'Zelf betaalde kosten'!$H$7:$H$800,$B22,'Zelf betaalde kosten'!$A$7:$A$800,N$6)</f>
        <v>0</v>
      </c>
      <c r="O22" s="64">
        <f>SUMIFS(Bankoverzicht!$N$7:$N$2050,Bankoverzicht!$H$7:$H$2050,$B22,Bankoverzicht!$A$7:$A$2050,O$6)
+SUMIFS(Kasboek!$N$7:$N$800,Kasboek!$H$7:$H$800,$B22,Kasboek!$A$7:$A$800,O$6)
+SUMIFS('Zelf betaalde kosten'!$N$7:$N$800,'Zelf betaalde kosten'!$H$7:$H$800,$B22,'Zelf betaalde kosten'!$A$7:$A$800,O$6)</f>
        <v>0</v>
      </c>
    </row>
    <row r="23" spans="2:15" x14ac:dyDescent="0.35">
      <c r="B23" s="1" t="str">
        <v>Verkoopkosten</v>
      </c>
      <c r="C23" s="70">
        <f t="shared" si="2"/>
        <v>0</v>
      </c>
      <c r="D23" s="64">
        <f>SUMIFS(Bankoverzicht!$N$7:$N$2050,Bankoverzicht!$H$7:$H$2050,$B23,Bankoverzicht!$A$7:$A$2050,D$6)
+SUMIFS(Kasboek!$N$7:$N$800,Kasboek!$H$7:$H$800,$B23,Kasboek!$A$7:$A$800,D$6)
+SUMIFS('Zelf betaalde kosten'!$N$7:$N$800,'Zelf betaalde kosten'!$H$7:$H$800,$B23,'Zelf betaalde kosten'!$A$7:$A$800,D$6)</f>
        <v>0</v>
      </c>
      <c r="E23" s="64">
        <f>SUMIFS(Bankoverzicht!$N$7:$N$2050,Bankoverzicht!$H$7:$H$2050,$B23,Bankoverzicht!$A$7:$A$2050,E$6)
+SUMIFS(Kasboek!$N$7:$N$800,Kasboek!$H$7:$H$800,$B23,Kasboek!$A$7:$A$800,E$6)
+SUMIFS('Zelf betaalde kosten'!$N$7:$N$800,'Zelf betaalde kosten'!$H$7:$H$800,$B23,'Zelf betaalde kosten'!$A$7:$A$800,E$6)</f>
        <v>0</v>
      </c>
      <c r="F23" s="64">
        <f>SUMIFS(Bankoverzicht!$N$7:$N$2050,Bankoverzicht!$H$7:$H$2050,$B23,Bankoverzicht!$A$7:$A$2050,F$6)
+SUMIFS(Kasboek!$N$7:$N$800,Kasboek!$H$7:$H$800,$B23,Kasboek!$A$7:$A$800,F$6)
+SUMIFS('Zelf betaalde kosten'!$N$7:$N$800,'Zelf betaalde kosten'!$H$7:$H$800,$B23,'Zelf betaalde kosten'!$A$7:$A$800,F$6)</f>
        <v>0</v>
      </c>
      <c r="G23" s="64">
        <f>SUMIFS(Bankoverzicht!$N$7:$N$2050,Bankoverzicht!$H$7:$H$2050,$B23,Bankoverzicht!$A$7:$A$2050,G$6)
+SUMIFS(Kasboek!$N$7:$N$800,Kasboek!$H$7:$H$800,$B23,Kasboek!$A$7:$A$800,G$6)
+SUMIFS('Zelf betaalde kosten'!$N$7:$N$800,'Zelf betaalde kosten'!$H$7:$H$800,$B23,'Zelf betaalde kosten'!$A$7:$A$800,G$6)</f>
        <v>0</v>
      </c>
      <c r="H23" s="64">
        <f>SUMIFS(Bankoverzicht!$N$7:$N$2050,Bankoverzicht!$H$7:$H$2050,$B23,Bankoverzicht!$A$7:$A$2050,H$6)
+SUMIFS(Kasboek!$N$7:$N$800,Kasboek!$H$7:$H$800,$B23,Kasboek!$A$7:$A$800,H$6)
+SUMIFS('Zelf betaalde kosten'!$N$7:$N$800,'Zelf betaalde kosten'!$H$7:$H$800,$B23,'Zelf betaalde kosten'!$A$7:$A$800,H$6)</f>
        <v>0</v>
      </c>
      <c r="I23" s="64">
        <f>SUMIFS(Bankoverzicht!$N$7:$N$2050,Bankoverzicht!$H$7:$H$2050,$B23,Bankoverzicht!$A$7:$A$2050,I$6)
+SUMIFS(Kasboek!$N$7:$N$800,Kasboek!$H$7:$H$800,$B23,Kasboek!$A$7:$A$800,I$6)
+SUMIFS('Zelf betaalde kosten'!$N$7:$N$800,'Zelf betaalde kosten'!$H$7:$H$800,$B23,'Zelf betaalde kosten'!$A$7:$A$800,I$6)</f>
        <v>0</v>
      </c>
      <c r="J23" s="64">
        <f>SUMIFS(Bankoverzicht!$N$7:$N$2050,Bankoverzicht!$H$7:$H$2050,$B23,Bankoverzicht!$A$7:$A$2050,J$6)
+SUMIFS(Kasboek!$N$7:$N$800,Kasboek!$H$7:$H$800,$B23,Kasboek!$A$7:$A$800,J$6)
+SUMIFS('Zelf betaalde kosten'!$N$7:$N$800,'Zelf betaalde kosten'!$H$7:$H$800,$B23,'Zelf betaalde kosten'!$A$7:$A$800,J$6)</f>
        <v>0</v>
      </c>
      <c r="K23" s="64">
        <f>SUMIFS(Bankoverzicht!$N$7:$N$2050,Bankoverzicht!$H$7:$H$2050,$B23,Bankoverzicht!$A$7:$A$2050,K$6)
+SUMIFS(Kasboek!$N$7:$N$800,Kasboek!$H$7:$H$800,$B23,Kasboek!$A$7:$A$800,K$6)
+SUMIFS('Zelf betaalde kosten'!$N$7:$N$800,'Zelf betaalde kosten'!$H$7:$H$800,$B23,'Zelf betaalde kosten'!$A$7:$A$800,K$6)</f>
        <v>0</v>
      </c>
      <c r="L23" s="64">
        <f>SUMIFS(Bankoverzicht!$N$7:$N$2050,Bankoverzicht!$H$7:$H$2050,$B23,Bankoverzicht!$A$7:$A$2050,L$6)
+SUMIFS(Kasboek!$N$7:$N$800,Kasboek!$H$7:$H$800,$B23,Kasboek!$A$7:$A$800,L$6)
+SUMIFS('Zelf betaalde kosten'!$N$7:$N$800,'Zelf betaalde kosten'!$H$7:$H$800,$B23,'Zelf betaalde kosten'!$A$7:$A$800,L$6)</f>
        <v>0</v>
      </c>
      <c r="M23" s="64">
        <f>SUMIFS(Bankoverzicht!$N$7:$N$2050,Bankoverzicht!$H$7:$H$2050,$B23,Bankoverzicht!$A$7:$A$2050,M$6)
+SUMIFS(Kasboek!$N$7:$N$800,Kasboek!$H$7:$H$800,$B23,Kasboek!$A$7:$A$800,M$6)
+SUMIFS('Zelf betaalde kosten'!$N$7:$N$800,'Zelf betaalde kosten'!$H$7:$H$800,$B23,'Zelf betaalde kosten'!$A$7:$A$800,M$6)</f>
        <v>0</v>
      </c>
      <c r="N23" s="64">
        <f>SUMIFS(Bankoverzicht!$N$7:$N$2050,Bankoverzicht!$H$7:$H$2050,$B23,Bankoverzicht!$A$7:$A$2050,N$6)
+SUMIFS(Kasboek!$N$7:$N$800,Kasboek!$H$7:$H$800,$B23,Kasboek!$A$7:$A$800,N$6)
+SUMIFS('Zelf betaalde kosten'!$N$7:$N$800,'Zelf betaalde kosten'!$H$7:$H$800,$B23,'Zelf betaalde kosten'!$A$7:$A$800,N$6)</f>
        <v>0</v>
      </c>
      <c r="O23" s="64">
        <f>SUMIFS(Bankoverzicht!$N$7:$N$2050,Bankoverzicht!$H$7:$H$2050,$B23,Bankoverzicht!$A$7:$A$2050,O$6)
+SUMIFS(Kasboek!$N$7:$N$800,Kasboek!$H$7:$H$800,$B23,Kasboek!$A$7:$A$800,O$6)
+SUMIFS('Zelf betaalde kosten'!$N$7:$N$800,'Zelf betaalde kosten'!$H$7:$H$800,$B23,'Zelf betaalde kosten'!$A$7:$A$800,O$6)</f>
        <v>0</v>
      </c>
    </row>
    <row r="24" spans="2:15" x14ac:dyDescent="0.35">
      <c r="B24" s="1" t="str">
        <v>Verzekering</v>
      </c>
      <c r="C24" s="70">
        <f>SUM(D24:O24)</f>
        <v>0</v>
      </c>
      <c r="D24" s="64">
        <f>SUMIFS(Bankoverzicht!$N$7:$N$2050,Bankoverzicht!$H$7:$H$2050,$B24,Bankoverzicht!$A$7:$A$2050,D$6)
+SUMIFS(Kasboek!$N$7:$N$800,Kasboek!$H$7:$H$800,$B24,Kasboek!$A$7:$A$800,D$6)
+SUMIFS('Zelf betaalde kosten'!$N$7:$N$800,'Zelf betaalde kosten'!$H$7:$H$800,$B24,'Zelf betaalde kosten'!$A$7:$A$800,D$6)</f>
        <v>0</v>
      </c>
      <c r="E24" s="64">
        <f>SUMIFS(Bankoverzicht!$N$7:$N$2050,Bankoverzicht!$H$7:$H$2050,$B24,Bankoverzicht!$A$7:$A$2050,E$6)
+SUMIFS(Kasboek!$N$7:$N$800,Kasboek!$H$7:$H$800,$B24,Kasboek!$A$7:$A$800,E$6)
+SUMIFS('Zelf betaalde kosten'!$N$7:$N$800,'Zelf betaalde kosten'!$H$7:$H$800,$B24,'Zelf betaalde kosten'!$A$7:$A$800,E$6)</f>
        <v>0</v>
      </c>
      <c r="F24" s="64">
        <f>SUMIFS(Bankoverzicht!$N$7:$N$2050,Bankoverzicht!$H$7:$H$2050,$B24,Bankoverzicht!$A$7:$A$2050,F$6)
+SUMIFS(Kasboek!$N$7:$N$800,Kasboek!$H$7:$H$800,$B24,Kasboek!$A$7:$A$800,F$6)
+SUMIFS('Zelf betaalde kosten'!$N$7:$N$800,'Zelf betaalde kosten'!$H$7:$H$800,$B24,'Zelf betaalde kosten'!$A$7:$A$800,F$6)</f>
        <v>0</v>
      </c>
      <c r="G24" s="64">
        <f>SUMIFS(Bankoverzicht!$N$7:$N$2050,Bankoverzicht!$H$7:$H$2050,$B24,Bankoverzicht!$A$7:$A$2050,G$6)
+SUMIFS(Kasboek!$N$7:$N$800,Kasboek!$H$7:$H$800,$B24,Kasboek!$A$7:$A$800,G$6)
+SUMIFS('Zelf betaalde kosten'!$N$7:$N$800,'Zelf betaalde kosten'!$H$7:$H$800,$B24,'Zelf betaalde kosten'!$A$7:$A$800,G$6)</f>
        <v>0</v>
      </c>
      <c r="H24" s="64">
        <f>SUMIFS(Bankoverzicht!$N$7:$N$2050,Bankoverzicht!$H$7:$H$2050,$B24,Bankoverzicht!$A$7:$A$2050,H$6)
+SUMIFS(Kasboek!$N$7:$N$800,Kasboek!$H$7:$H$800,$B24,Kasboek!$A$7:$A$800,H$6)
+SUMIFS('Zelf betaalde kosten'!$N$7:$N$800,'Zelf betaalde kosten'!$H$7:$H$800,$B24,'Zelf betaalde kosten'!$A$7:$A$800,H$6)</f>
        <v>0</v>
      </c>
      <c r="I24" s="64">
        <f>SUMIFS(Bankoverzicht!$N$7:$N$2050,Bankoverzicht!$H$7:$H$2050,$B24,Bankoverzicht!$A$7:$A$2050,I$6)
+SUMIFS(Kasboek!$N$7:$N$800,Kasboek!$H$7:$H$800,$B24,Kasboek!$A$7:$A$800,I$6)
+SUMIFS('Zelf betaalde kosten'!$N$7:$N$800,'Zelf betaalde kosten'!$H$7:$H$800,$B24,'Zelf betaalde kosten'!$A$7:$A$800,I$6)</f>
        <v>0</v>
      </c>
      <c r="J24" s="64">
        <f>SUMIFS(Bankoverzicht!$N$7:$N$2050,Bankoverzicht!$H$7:$H$2050,$B24,Bankoverzicht!$A$7:$A$2050,J$6)
+SUMIFS(Kasboek!$N$7:$N$800,Kasboek!$H$7:$H$800,$B24,Kasboek!$A$7:$A$800,J$6)
+SUMIFS('Zelf betaalde kosten'!$N$7:$N$800,'Zelf betaalde kosten'!$H$7:$H$800,$B24,'Zelf betaalde kosten'!$A$7:$A$800,J$6)</f>
        <v>0</v>
      </c>
      <c r="K24" s="64">
        <f>SUMIFS(Bankoverzicht!$N$7:$N$2050,Bankoverzicht!$H$7:$H$2050,$B24,Bankoverzicht!$A$7:$A$2050,K$6)
+SUMIFS(Kasboek!$N$7:$N$800,Kasboek!$H$7:$H$800,$B24,Kasboek!$A$7:$A$800,K$6)
+SUMIFS('Zelf betaalde kosten'!$N$7:$N$800,'Zelf betaalde kosten'!$H$7:$H$800,$B24,'Zelf betaalde kosten'!$A$7:$A$800,K$6)</f>
        <v>0</v>
      </c>
      <c r="L24" s="64">
        <f>SUMIFS(Bankoverzicht!$N$7:$N$2050,Bankoverzicht!$H$7:$H$2050,$B24,Bankoverzicht!$A$7:$A$2050,L$6)
+SUMIFS(Kasboek!$N$7:$N$800,Kasboek!$H$7:$H$800,$B24,Kasboek!$A$7:$A$800,L$6)
+SUMIFS('Zelf betaalde kosten'!$N$7:$N$800,'Zelf betaalde kosten'!$H$7:$H$800,$B24,'Zelf betaalde kosten'!$A$7:$A$800,L$6)</f>
        <v>0</v>
      </c>
      <c r="M24" s="64">
        <f>SUMIFS(Bankoverzicht!$N$7:$N$2050,Bankoverzicht!$H$7:$H$2050,$B24,Bankoverzicht!$A$7:$A$2050,M$6)
+SUMIFS(Kasboek!$N$7:$N$800,Kasboek!$H$7:$H$800,$B24,Kasboek!$A$7:$A$800,M$6)
+SUMIFS('Zelf betaalde kosten'!$N$7:$N$800,'Zelf betaalde kosten'!$H$7:$H$800,$B24,'Zelf betaalde kosten'!$A$7:$A$800,M$6)</f>
        <v>0</v>
      </c>
      <c r="N24" s="64">
        <f>SUMIFS(Bankoverzicht!$N$7:$N$2050,Bankoverzicht!$H$7:$H$2050,$B24,Bankoverzicht!$A$7:$A$2050,N$6)
+SUMIFS(Kasboek!$N$7:$N$800,Kasboek!$H$7:$H$800,$B24,Kasboek!$A$7:$A$800,N$6)
+SUMIFS('Zelf betaalde kosten'!$N$7:$N$800,'Zelf betaalde kosten'!$H$7:$H$800,$B24,'Zelf betaalde kosten'!$A$7:$A$800,N$6)</f>
        <v>0</v>
      </c>
      <c r="O24" s="64">
        <f>SUMIFS(Bankoverzicht!$N$7:$N$2050,Bankoverzicht!$H$7:$H$2050,$B24,Bankoverzicht!$A$7:$A$2050,O$6)
+SUMIFS(Kasboek!$N$7:$N$800,Kasboek!$H$7:$H$800,$B24,Kasboek!$A$7:$A$800,O$6)
+SUMIFS('Zelf betaalde kosten'!$N$7:$N$800,'Zelf betaalde kosten'!$H$7:$H$800,$B24,'Zelf betaalde kosten'!$A$7:$A$800,O$6)</f>
        <v>0</v>
      </c>
    </row>
    <row r="25" spans="2:15" x14ac:dyDescent="0.35">
      <c r="B25" s="1" t="str">
        <v>Algemeen</v>
      </c>
      <c r="C25" s="70">
        <f t="shared" si="2"/>
        <v>0</v>
      </c>
      <c r="D25" s="64">
        <f>SUMIFS(Bankoverzicht!$N$7:$N$2050,Bankoverzicht!$H$7:$H$2050,$B25,Bankoverzicht!$A$7:$A$2050,D$6)
+SUMIFS(Kasboek!$N$7:$N$800,Kasboek!$H$7:$H$800,$B25,Kasboek!$A$7:$A$800,D$6)
+SUMIFS('Zelf betaalde kosten'!$N$7:$N$800,'Zelf betaalde kosten'!$H$7:$H$800,$B25,'Zelf betaalde kosten'!$A$7:$A$800,D$6)</f>
        <v>0</v>
      </c>
      <c r="E25" s="64">
        <f>SUMIFS(Bankoverzicht!$N$7:$N$2050,Bankoverzicht!$H$7:$H$2050,$B25,Bankoverzicht!$A$7:$A$2050,E$6)
+SUMIFS(Kasboek!$N$7:$N$800,Kasboek!$H$7:$H$800,$B25,Kasboek!$A$7:$A$800,E$6)
+SUMIFS('Zelf betaalde kosten'!$N$7:$N$800,'Zelf betaalde kosten'!$H$7:$H$800,$B25,'Zelf betaalde kosten'!$A$7:$A$800,E$6)</f>
        <v>0</v>
      </c>
      <c r="F25" s="64">
        <f>SUMIFS(Bankoverzicht!$N$7:$N$2050,Bankoverzicht!$H$7:$H$2050,$B25,Bankoverzicht!$A$7:$A$2050,F$6)
+SUMIFS(Kasboek!$N$7:$N$800,Kasboek!$H$7:$H$800,$B25,Kasboek!$A$7:$A$800,F$6)
+SUMIFS('Zelf betaalde kosten'!$N$7:$N$800,'Zelf betaalde kosten'!$H$7:$H$800,$B25,'Zelf betaalde kosten'!$A$7:$A$800,F$6)</f>
        <v>0</v>
      </c>
      <c r="G25" s="64">
        <f>SUMIFS(Bankoverzicht!$N$7:$N$2050,Bankoverzicht!$H$7:$H$2050,$B25,Bankoverzicht!$A$7:$A$2050,G$6)
+SUMIFS(Kasboek!$N$7:$N$800,Kasboek!$H$7:$H$800,$B25,Kasboek!$A$7:$A$800,G$6)
+SUMIFS('Zelf betaalde kosten'!$N$7:$N$800,'Zelf betaalde kosten'!$H$7:$H$800,$B25,'Zelf betaalde kosten'!$A$7:$A$800,G$6)</f>
        <v>0</v>
      </c>
      <c r="H25" s="64">
        <f>SUMIFS(Bankoverzicht!$N$7:$N$2050,Bankoverzicht!$H$7:$H$2050,$B25,Bankoverzicht!$A$7:$A$2050,H$6)
+SUMIFS(Kasboek!$N$7:$N$800,Kasboek!$H$7:$H$800,$B25,Kasboek!$A$7:$A$800,H$6)
+SUMIFS('Zelf betaalde kosten'!$N$7:$N$800,'Zelf betaalde kosten'!$H$7:$H$800,$B25,'Zelf betaalde kosten'!$A$7:$A$800,H$6)</f>
        <v>0</v>
      </c>
      <c r="I25" s="64">
        <f>SUMIFS(Bankoverzicht!$N$7:$N$2050,Bankoverzicht!$H$7:$H$2050,$B25,Bankoverzicht!$A$7:$A$2050,I$6)
+SUMIFS(Kasboek!$N$7:$N$800,Kasboek!$H$7:$H$800,$B25,Kasboek!$A$7:$A$800,I$6)
+SUMIFS('Zelf betaalde kosten'!$N$7:$N$800,'Zelf betaalde kosten'!$H$7:$H$800,$B25,'Zelf betaalde kosten'!$A$7:$A$800,I$6)</f>
        <v>0</v>
      </c>
      <c r="J25" s="64">
        <f>SUMIFS(Bankoverzicht!$N$7:$N$2050,Bankoverzicht!$H$7:$H$2050,$B25,Bankoverzicht!$A$7:$A$2050,J$6)
+SUMIFS(Kasboek!$N$7:$N$800,Kasboek!$H$7:$H$800,$B25,Kasboek!$A$7:$A$800,J$6)
+SUMIFS('Zelf betaalde kosten'!$N$7:$N$800,'Zelf betaalde kosten'!$H$7:$H$800,$B25,'Zelf betaalde kosten'!$A$7:$A$800,J$6)</f>
        <v>0</v>
      </c>
      <c r="K25" s="64">
        <f>SUMIFS(Bankoverzicht!$N$7:$N$2050,Bankoverzicht!$H$7:$H$2050,$B25,Bankoverzicht!$A$7:$A$2050,K$6)
+SUMIFS(Kasboek!$N$7:$N$800,Kasboek!$H$7:$H$800,$B25,Kasboek!$A$7:$A$800,K$6)
+SUMIFS('Zelf betaalde kosten'!$N$7:$N$800,'Zelf betaalde kosten'!$H$7:$H$800,$B25,'Zelf betaalde kosten'!$A$7:$A$800,K$6)</f>
        <v>0</v>
      </c>
      <c r="L25" s="64">
        <f>SUMIFS(Bankoverzicht!$N$7:$N$2050,Bankoverzicht!$H$7:$H$2050,$B25,Bankoverzicht!$A$7:$A$2050,L$6)
+SUMIFS(Kasboek!$N$7:$N$800,Kasboek!$H$7:$H$800,$B25,Kasboek!$A$7:$A$800,L$6)
+SUMIFS('Zelf betaalde kosten'!$N$7:$N$800,'Zelf betaalde kosten'!$H$7:$H$800,$B25,'Zelf betaalde kosten'!$A$7:$A$800,L$6)</f>
        <v>0</v>
      </c>
      <c r="M25" s="64">
        <f>SUMIFS(Bankoverzicht!$N$7:$N$2050,Bankoverzicht!$H$7:$H$2050,$B25,Bankoverzicht!$A$7:$A$2050,M$6)
+SUMIFS(Kasboek!$N$7:$N$800,Kasboek!$H$7:$H$800,$B25,Kasboek!$A$7:$A$800,M$6)
+SUMIFS('Zelf betaalde kosten'!$N$7:$N$800,'Zelf betaalde kosten'!$H$7:$H$800,$B25,'Zelf betaalde kosten'!$A$7:$A$800,M$6)</f>
        <v>0</v>
      </c>
      <c r="N25" s="64">
        <f>SUMIFS(Bankoverzicht!$N$7:$N$2050,Bankoverzicht!$H$7:$H$2050,$B25,Bankoverzicht!$A$7:$A$2050,N$6)
+SUMIFS(Kasboek!$N$7:$N$800,Kasboek!$H$7:$H$800,$B25,Kasboek!$A$7:$A$800,N$6)
+SUMIFS('Zelf betaalde kosten'!$N$7:$N$800,'Zelf betaalde kosten'!$H$7:$H$800,$B25,'Zelf betaalde kosten'!$A$7:$A$800,N$6)</f>
        <v>0</v>
      </c>
      <c r="O25" s="64">
        <f>SUMIFS(Bankoverzicht!$N$7:$N$2050,Bankoverzicht!$H$7:$H$2050,$B25,Bankoverzicht!$A$7:$A$2050,O$6)
+SUMIFS(Kasboek!$N$7:$N$800,Kasboek!$H$7:$H$800,$B25,Kasboek!$A$7:$A$800,O$6)
+SUMIFS('Zelf betaalde kosten'!$N$7:$N$800,'Zelf betaalde kosten'!$H$7:$H$800,$B25,'Zelf betaalde kosten'!$A$7:$A$800,O$6)</f>
        <v>0</v>
      </c>
    </row>
    <row r="26" spans="2:15" x14ac:dyDescent="0.35">
      <c r="B26" s="1" t="str">
        <v>[vul subcategorie in]</v>
      </c>
      <c r="C26" s="70">
        <f t="shared" si="2"/>
        <v>0</v>
      </c>
      <c r="D26" s="64">
        <f>SUMIFS(Bankoverzicht!$N$7:$N$2050,Bankoverzicht!$H$7:$H$2050,$B26,Bankoverzicht!$A$7:$A$2050,D$6)
+SUMIFS(Kasboek!$N$7:$N$800,Kasboek!$H$7:$H$800,$B26,Kasboek!$A$7:$A$800,D$6)
+SUMIFS('Zelf betaalde kosten'!$N$7:$N$800,'Zelf betaalde kosten'!$H$7:$H$800,$B26,'Zelf betaalde kosten'!$A$7:$A$800,D$6)</f>
        <v>0</v>
      </c>
      <c r="E26" s="64">
        <f>SUMIFS(Bankoverzicht!$N$7:$N$2050,Bankoverzicht!$H$7:$H$2050,$B26,Bankoverzicht!$A$7:$A$2050,E$6)
+SUMIFS(Kasboek!$N$7:$N$800,Kasboek!$H$7:$H$800,$B26,Kasboek!$A$7:$A$800,E$6)
+SUMIFS('Zelf betaalde kosten'!$N$7:$N$800,'Zelf betaalde kosten'!$H$7:$H$800,$B26,'Zelf betaalde kosten'!$A$7:$A$800,E$6)</f>
        <v>0</v>
      </c>
      <c r="F26" s="64">
        <f>SUMIFS(Bankoverzicht!$N$7:$N$2050,Bankoverzicht!$H$7:$H$2050,$B26,Bankoverzicht!$A$7:$A$2050,F$6)
+SUMIFS(Kasboek!$N$7:$N$800,Kasboek!$H$7:$H$800,$B26,Kasboek!$A$7:$A$800,F$6)
+SUMIFS('Zelf betaalde kosten'!$N$7:$N$800,'Zelf betaalde kosten'!$H$7:$H$800,$B26,'Zelf betaalde kosten'!$A$7:$A$800,F$6)</f>
        <v>0</v>
      </c>
      <c r="G26" s="64">
        <f>SUMIFS(Bankoverzicht!$N$7:$N$2050,Bankoverzicht!$H$7:$H$2050,$B26,Bankoverzicht!$A$7:$A$2050,G$6)
+SUMIFS(Kasboek!$N$7:$N$800,Kasboek!$H$7:$H$800,$B26,Kasboek!$A$7:$A$800,G$6)
+SUMIFS('Zelf betaalde kosten'!$N$7:$N$800,'Zelf betaalde kosten'!$H$7:$H$800,$B26,'Zelf betaalde kosten'!$A$7:$A$800,G$6)</f>
        <v>0</v>
      </c>
      <c r="H26" s="64">
        <f>SUMIFS(Bankoverzicht!$N$7:$N$2050,Bankoverzicht!$H$7:$H$2050,$B26,Bankoverzicht!$A$7:$A$2050,H$6)
+SUMIFS(Kasboek!$N$7:$N$800,Kasboek!$H$7:$H$800,$B26,Kasboek!$A$7:$A$800,H$6)
+SUMIFS('Zelf betaalde kosten'!$N$7:$N$800,'Zelf betaalde kosten'!$H$7:$H$800,$B26,'Zelf betaalde kosten'!$A$7:$A$800,H$6)</f>
        <v>0</v>
      </c>
      <c r="I26" s="64">
        <f>SUMIFS(Bankoverzicht!$N$7:$N$2050,Bankoverzicht!$H$7:$H$2050,$B26,Bankoverzicht!$A$7:$A$2050,I$6)
+SUMIFS(Kasboek!$N$7:$N$800,Kasboek!$H$7:$H$800,$B26,Kasboek!$A$7:$A$800,I$6)
+SUMIFS('Zelf betaalde kosten'!$N$7:$N$800,'Zelf betaalde kosten'!$H$7:$H$800,$B26,'Zelf betaalde kosten'!$A$7:$A$800,I$6)</f>
        <v>0</v>
      </c>
      <c r="J26" s="64">
        <f>SUMIFS(Bankoverzicht!$N$7:$N$2050,Bankoverzicht!$H$7:$H$2050,$B26,Bankoverzicht!$A$7:$A$2050,J$6)
+SUMIFS(Kasboek!$N$7:$N$800,Kasboek!$H$7:$H$800,$B26,Kasboek!$A$7:$A$800,J$6)
+SUMIFS('Zelf betaalde kosten'!$N$7:$N$800,'Zelf betaalde kosten'!$H$7:$H$800,$B26,'Zelf betaalde kosten'!$A$7:$A$800,J$6)</f>
        <v>0</v>
      </c>
      <c r="K26" s="64">
        <f>SUMIFS(Bankoverzicht!$N$7:$N$2050,Bankoverzicht!$H$7:$H$2050,$B26,Bankoverzicht!$A$7:$A$2050,K$6)
+SUMIFS(Kasboek!$N$7:$N$800,Kasboek!$H$7:$H$800,$B26,Kasboek!$A$7:$A$800,K$6)
+SUMIFS('Zelf betaalde kosten'!$N$7:$N$800,'Zelf betaalde kosten'!$H$7:$H$800,$B26,'Zelf betaalde kosten'!$A$7:$A$800,K$6)</f>
        <v>0</v>
      </c>
      <c r="L26" s="64">
        <f>SUMIFS(Bankoverzicht!$N$7:$N$2050,Bankoverzicht!$H$7:$H$2050,$B26,Bankoverzicht!$A$7:$A$2050,L$6)
+SUMIFS(Kasboek!$N$7:$N$800,Kasboek!$H$7:$H$800,$B26,Kasboek!$A$7:$A$800,L$6)
+SUMIFS('Zelf betaalde kosten'!$N$7:$N$800,'Zelf betaalde kosten'!$H$7:$H$800,$B26,'Zelf betaalde kosten'!$A$7:$A$800,L$6)</f>
        <v>0</v>
      </c>
      <c r="M26" s="64">
        <f>SUMIFS(Bankoverzicht!$N$7:$N$2050,Bankoverzicht!$H$7:$H$2050,$B26,Bankoverzicht!$A$7:$A$2050,M$6)
+SUMIFS(Kasboek!$N$7:$N$800,Kasboek!$H$7:$H$800,$B26,Kasboek!$A$7:$A$800,M$6)
+SUMIFS('Zelf betaalde kosten'!$N$7:$N$800,'Zelf betaalde kosten'!$H$7:$H$800,$B26,'Zelf betaalde kosten'!$A$7:$A$800,M$6)</f>
        <v>0</v>
      </c>
      <c r="N26" s="64">
        <f>SUMIFS(Bankoverzicht!$N$7:$N$2050,Bankoverzicht!$H$7:$H$2050,$B26,Bankoverzicht!$A$7:$A$2050,N$6)
+SUMIFS(Kasboek!$N$7:$N$800,Kasboek!$H$7:$H$800,$B26,Kasboek!$A$7:$A$800,N$6)
+SUMIFS('Zelf betaalde kosten'!$N$7:$N$800,'Zelf betaalde kosten'!$H$7:$H$800,$B26,'Zelf betaalde kosten'!$A$7:$A$800,N$6)</f>
        <v>0</v>
      </c>
      <c r="O26" s="64">
        <f>SUMIFS(Bankoverzicht!$N$7:$N$2050,Bankoverzicht!$H$7:$H$2050,$B26,Bankoverzicht!$A$7:$A$2050,O$6)
+SUMIFS(Kasboek!$N$7:$N$800,Kasboek!$H$7:$H$800,$B26,Kasboek!$A$7:$A$800,O$6)
+SUMIFS('Zelf betaalde kosten'!$N$7:$N$800,'Zelf betaalde kosten'!$H$7:$H$800,$B26,'Zelf betaalde kosten'!$A$7:$A$800,O$6)</f>
        <v>0</v>
      </c>
    </row>
    <row r="27" spans="2:15" ht="15" thickBot="1" x14ac:dyDescent="0.4">
      <c r="B27" s="1"/>
      <c r="C27" s="71">
        <f>SUM(C16:C26)</f>
        <v>0</v>
      </c>
      <c r="D27" s="67">
        <f t="shared" ref="D27:O27" si="3">SUM(D16:D26)</f>
        <v>0</v>
      </c>
      <c r="E27" s="67">
        <f t="shared" si="3"/>
        <v>0</v>
      </c>
      <c r="F27" s="67">
        <f t="shared" si="3"/>
        <v>0</v>
      </c>
      <c r="G27" s="67">
        <f t="shared" si="3"/>
        <v>0</v>
      </c>
      <c r="H27" s="67">
        <f t="shared" si="3"/>
        <v>0</v>
      </c>
      <c r="I27" s="67">
        <f t="shared" si="3"/>
        <v>0</v>
      </c>
      <c r="J27" s="67">
        <f t="shared" si="3"/>
        <v>0</v>
      </c>
      <c r="K27" s="67">
        <f t="shared" si="3"/>
        <v>0</v>
      </c>
      <c r="L27" s="67">
        <f t="shared" si="3"/>
        <v>0</v>
      </c>
      <c r="M27" s="67">
        <f t="shared" si="3"/>
        <v>0</v>
      </c>
      <c r="N27" s="67">
        <f t="shared" si="3"/>
        <v>0</v>
      </c>
      <c r="O27" s="67">
        <f t="shared" si="3"/>
        <v>0</v>
      </c>
    </row>
    <row r="28" spans="2:15" ht="15" thickTop="1" x14ac:dyDescent="0.35">
      <c r="B28" s="1"/>
    </row>
    <row r="29" spans="2:15" ht="26" x14ac:dyDescent="0.35">
      <c r="B29" s="16" t="s">
        <v>31</v>
      </c>
      <c r="C29" s="24" t="str">
        <f>CONCATENATE("Totaal"," ",Bankoverzicht!$G$4)</f>
        <v>Totaal &lt;VUL JAAR IN&gt;</v>
      </c>
      <c r="D29" s="17" t="s">
        <v>10</v>
      </c>
      <c r="E29" s="17" t="s">
        <v>11</v>
      </c>
      <c r="F29" s="17" t="s">
        <v>12</v>
      </c>
      <c r="G29" s="17" t="s">
        <v>13</v>
      </c>
      <c r="H29" s="17" t="s">
        <v>14</v>
      </c>
      <c r="I29" s="17" t="s">
        <v>15</v>
      </c>
      <c r="J29" s="17" t="s">
        <v>16</v>
      </c>
      <c r="K29" s="17" t="s">
        <v>17</v>
      </c>
      <c r="L29" s="17" t="s">
        <v>18</v>
      </c>
      <c r="M29" s="17" t="s">
        <v>19</v>
      </c>
      <c r="N29" s="17" t="s">
        <v>20</v>
      </c>
      <c r="O29" s="17" t="s">
        <v>21</v>
      </c>
    </row>
    <row r="30" spans="2:15" x14ac:dyDescent="0.35">
      <c r="B30" s="1" t="str" cm="1">
        <f t="array" ref="B30:B33">Prive</f>
        <v>Prive-uitgaven</v>
      </c>
      <c r="C30" s="68">
        <f>SUM(D30:O30)</f>
        <v>0</v>
      </c>
      <c r="D30" s="85">
        <f>SUMIFS(Bankoverzicht!$L$7:$L$2050,Bankoverzicht!$H$7:$H$2050,$B30,Bankoverzicht!$A$7:$A$2050,D$6)
+SUMIFS(Kasboek!$L$7:$L$800,Kasboek!$H$7:$H$800,$B30,Kasboek!$A$7:$A$800,D$6)
+SUMIFS('Zelf betaalde kosten'!$L$7:$L$800,'Zelf betaalde kosten'!$H$7:$H$800,$B30,'Zelf betaalde kosten'!$A$7:$A$800,D$6)</f>
        <v>0</v>
      </c>
      <c r="E30" s="64">
        <f>SUMIFS(Bankoverzicht!$L$7:$L$2050,Bankoverzicht!$H$7:$H$2050,$B30,Bankoverzicht!$A$7:$A$2050,E$6)
+SUMIFS(Kasboek!$L$7:$L$800,Kasboek!$H$7:$H$800,$B30,Kasboek!$A$7:$A$800,E$6)
+SUMIFS('Zelf betaalde kosten'!$L$7:$L$800,'Zelf betaalde kosten'!$H$7:$H$800,$B30,'Zelf betaalde kosten'!$A$7:$A$800,E$6)</f>
        <v>0</v>
      </c>
      <c r="F30" s="64">
        <f>SUMIFS(Bankoverzicht!$L$7:$L$2050,Bankoverzicht!$H$7:$H$2050,$B30,Bankoverzicht!$A$7:$A$2050,F$6)
+SUMIFS(Kasboek!$L$7:$L$800,Kasboek!$H$7:$H$800,$B30,Kasboek!$A$7:$A$800,F$6)
+SUMIFS('Zelf betaalde kosten'!$L$7:$L$800,'Zelf betaalde kosten'!$H$7:$H$800,$B30,'Zelf betaalde kosten'!$A$7:$A$800,F$6)</f>
        <v>0</v>
      </c>
      <c r="G30" s="64">
        <f>SUMIFS(Bankoverzicht!$L$7:$L$2050,Bankoverzicht!$H$7:$H$2050,$B30,Bankoverzicht!$A$7:$A$2050,G$6)
+SUMIFS(Kasboek!$L$7:$L$800,Kasboek!$H$7:$H$800,$B30,Kasboek!$A$7:$A$800,G$6)
+SUMIFS('Zelf betaalde kosten'!$L$7:$L$800,'Zelf betaalde kosten'!$H$7:$H$800,$B30,'Zelf betaalde kosten'!$A$7:$A$800,G$6)</f>
        <v>0</v>
      </c>
      <c r="H30" s="64">
        <f>SUMIFS(Bankoverzicht!$L$7:$L$2050,Bankoverzicht!$H$7:$H$2050,$B30,Bankoverzicht!$A$7:$A$2050,H$6)
+SUMIFS(Kasboek!$L$7:$L$800,Kasboek!$H$7:$H$800,$B30,Kasboek!$A$7:$A$800,H$6)
+SUMIFS('Zelf betaalde kosten'!$L$7:$L$800,'Zelf betaalde kosten'!$H$7:$H$800,$B30,'Zelf betaalde kosten'!$A$7:$A$800,H$6)</f>
        <v>0</v>
      </c>
      <c r="I30" s="64">
        <f>SUMIFS(Bankoverzicht!$L$7:$L$2050,Bankoverzicht!$H$7:$H$2050,$B30,Bankoverzicht!$A$7:$A$2050,I$6)
+SUMIFS(Kasboek!$L$7:$L$800,Kasboek!$H$7:$H$800,$B30,Kasboek!$A$7:$A$800,I$6)
+SUMIFS('Zelf betaalde kosten'!$L$7:$L$800,'Zelf betaalde kosten'!$H$7:$H$800,$B30,'Zelf betaalde kosten'!$A$7:$A$800,I$6)</f>
        <v>0</v>
      </c>
      <c r="J30" s="64">
        <f>SUMIFS(Bankoverzicht!$L$7:$L$2050,Bankoverzicht!$H$7:$H$2050,$B30,Bankoverzicht!$A$7:$A$2050,J$6)
+SUMIFS(Kasboek!$L$7:$L$800,Kasboek!$H$7:$H$800,$B30,Kasboek!$A$7:$A$800,J$6)
+SUMIFS('Zelf betaalde kosten'!$L$7:$L$800,'Zelf betaalde kosten'!$H$7:$H$800,$B30,'Zelf betaalde kosten'!$A$7:$A$800,J$6)</f>
        <v>0</v>
      </c>
      <c r="K30" s="64">
        <f>SUMIFS(Bankoverzicht!$L$7:$L$2050,Bankoverzicht!$H$7:$H$2050,$B30,Bankoverzicht!$A$7:$A$2050,K$6)
+SUMIFS(Kasboek!$L$7:$L$800,Kasboek!$H$7:$H$800,$B30,Kasboek!$A$7:$A$800,K$6)
+SUMIFS('Zelf betaalde kosten'!$L$7:$L$800,'Zelf betaalde kosten'!$H$7:$H$800,$B30,'Zelf betaalde kosten'!$A$7:$A$800,K$6)</f>
        <v>0</v>
      </c>
      <c r="L30" s="64">
        <f>SUMIFS(Bankoverzicht!$L$7:$L$2050,Bankoverzicht!$H$7:$H$2050,$B30,Bankoverzicht!$A$7:$A$2050,L$6)
+SUMIFS(Kasboek!$L$7:$L$800,Kasboek!$H$7:$H$800,$B30,Kasboek!$A$7:$A$800,L$6)
+SUMIFS('Zelf betaalde kosten'!$L$7:$L$800,'Zelf betaalde kosten'!$H$7:$H$800,$B30,'Zelf betaalde kosten'!$A$7:$A$800,L$6)</f>
        <v>0</v>
      </c>
      <c r="M30" s="64">
        <f>SUMIFS(Bankoverzicht!$L$7:$L$2050,Bankoverzicht!$H$7:$H$2050,$B30,Bankoverzicht!$A$7:$A$2050,M$6)
+SUMIFS(Kasboek!$L$7:$L$800,Kasboek!$H$7:$H$800,$B30,Kasboek!$A$7:$A$800,M$6)
+SUMIFS('Zelf betaalde kosten'!$L$7:$L$800,'Zelf betaalde kosten'!$H$7:$H$800,$B30,'Zelf betaalde kosten'!$A$7:$A$800,M$6)</f>
        <v>0</v>
      </c>
      <c r="N30" s="64">
        <f>SUMIFS(Bankoverzicht!$L$7:$L$2050,Bankoverzicht!$H$7:$H$2050,$B30,Bankoverzicht!$A$7:$A$2050,N$6)
+SUMIFS(Kasboek!$L$7:$L$800,Kasboek!$H$7:$H$800,$B30,Kasboek!$A$7:$A$800,N$6)
+SUMIFS('Zelf betaalde kosten'!$L$7:$L$800,'Zelf betaalde kosten'!$H$7:$H$800,$B30,'Zelf betaalde kosten'!$A$7:$A$800,N$6)</f>
        <v>0</v>
      </c>
      <c r="O30" s="64">
        <f>SUMIFS(Bankoverzicht!$L$7:$L$2050,Bankoverzicht!$H$7:$H$2050,$B30,Bankoverzicht!$A$7:$A$2050,O$6)
+SUMIFS(Kasboek!$L$7:$L$800,Kasboek!$H$7:$H$800,$B30,Kasboek!$A$7:$A$800,O$6)
+SUMIFS('Zelf betaalde kosten'!$L$7:$L$800,'Zelf betaalde kosten'!$H$7:$H$800,$B30,'Zelf betaalde kosten'!$A$7:$A$800,O$6)</f>
        <v>0</v>
      </c>
    </row>
    <row r="31" spans="2:15" x14ac:dyDescent="0.35">
      <c r="B31" s="1" t="str">
        <v>Prive-geld gestort</v>
      </c>
      <c r="C31" s="68">
        <f>SUM(D31:O31)</f>
        <v>0</v>
      </c>
      <c r="D31" s="64">
        <f>SUMIFS(Bankoverzicht!$L$7:$L$2050,Bankoverzicht!$H$7:$H$2050,$B31,Bankoverzicht!$A$7:$A$2050,D$6)
+SUMIFS(Kasboek!$L$7:$L$800,Kasboek!$H$7:$H$800,$B31,Kasboek!$A$7:$A$800,D$6)
+SUMIFS('Zelf betaalde kosten'!$L$7:$L$800,'Zelf betaalde kosten'!$H$7:$H$800,$B31,'Zelf betaalde kosten'!$A$7:$A$800,D$6)</f>
        <v>0</v>
      </c>
      <c r="E31" s="64">
        <f>SUMIFS(Bankoverzicht!$L$7:$L$2050,Bankoverzicht!$H$7:$H$2050,$B31,Bankoverzicht!$A$7:$A$2050,E$6)
+SUMIFS(Kasboek!$L$7:$L$800,Kasboek!$H$7:$H$800,$B31,Kasboek!$A$7:$A$800,E$6)
+SUMIFS('Zelf betaalde kosten'!$L$7:$L$800,'Zelf betaalde kosten'!$H$7:$H$800,$B31,'Zelf betaalde kosten'!$A$7:$A$800,E$6)</f>
        <v>0</v>
      </c>
      <c r="F31" s="64">
        <f>SUMIFS(Bankoverzicht!$L$7:$L$2050,Bankoverzicht!$H$7:$H$2050,$B31,Bankoverzicht!$A$7:$A$2050,F$6)
+SUMIFS(Kasboek!$L$7:$L$800,Kasboek!$H$7:$H$800,$B31,Kasboek!$A$7:$A$800,F$6)
+SUMIFS('Zelf betaalde kosten'!$L$7:$L$800,'Zelf betaalde kosten'!$H$7:$H$800,$B31,'Zelf betaalde kosten'!$A$7:$A$800,F$6)</f>
        <v>0</v>
      </c>
      <c r="G31" s="64">
        <f>SUMIFS(Bankoverzicht!$L$7:$L$2050,Bankoverzicht!$H$7:$H$2050,$B31,Bankoverzicht!$A$7:$A$2050,G$6)
+SUMIFS(Kasboek!$L$7:$L$800,Kasboek!$H$7:$H$800,$B31,Kasboek!$A$7:$A$800,G$6)
+SUMIFS('Zelf betaalde kosten'!$L$7:$L$800,'Zelf betaalde kosten'!$H$7:$H$800,$B31,'Zelf betaalde kosten'!$A$7:$A$800,G$6)</f>
        <v>0</v>
      </c>
      <c r="H31" s="64">
        <f>SUMIFS(Bankoverzicht!$L$7:$L$2050,Bankoverzicht!$H$7:$H$2050,$B31,Bankoverzicht!$A$7:$A$2050,H$6)
+SUMIFS(Kasboek!$L$7:$L$800,Kasboek!$H$7:$H$800,$B31,Kasboek!$A$7:$A$800,H$6)
+SUMIFS('Zelf betaalde kosten'!$L$7:$L$800,'Zelf betaalde kosten'!$H$7:$H$800,$B31,'Zelf betaalde kosten'!$A$7:$A$800,H$6)</f>
        <v>0</v>
      </c>
      <c r="I31" s="64">
        <f>SUMIFS(Bankoverzicht!$L$7:$L$2050,Bankoverzicht!$H$7:$H$2050,$B31,Bankoverzicht!$A$7:$A$2050,I$6)
+SUMIFS(Kasboek!$L$7:$L$800,Kasboek!$H$7:$H$800,$B31,Kasboek!$A$7:$A$800,I$6)
+SUMIFS('Zelf betaalde kosten'!$L$7:$L$800,'Zelf betaalde kosten'!$H$7:$H$800,$B31,'Zelf betaalde kosten'!$A$7:$A$800,I$6)</f>
        <v>0</v>
      </c>
      <c r="J31" s="64">
        <f>SUMIFS(Bankoverzicht!$L$7:$L$2050,Bankoverzicht!$H$7:$H$2050,$B31,Bankoverzicht!$A$7:$A$2050,J$6)
+SUMIFS(Kasboek!$L$7:$L$800,Kasboek!$H$7:$H$800,$B31,Kasboek!$A$7:$A$800,J$6)
+SUMIFS('Zelf betaalde kosten'!$L$7:$L$800,'Zelf betaalde kosten'!$H$7:$H$800,$B31,'Zelf betaalde kosten'!$A$7:$A$800,J$6)</f>
        <v>0</v>
      </c>
      <c r="K31" s="64">
        <f>SUMIFS(Bankoverzicht!$L$7:$L$2050,Bankoverzicht!$H$7:$H$2050,$B31,Bankoverzicht!$A$7:$A$2050,K$6)
+SUMIFS(Kasboek!$L$7:$L$800,Kasboek!$H$7:$H$800,$B31,Kasboek!$A$7:$A$800,K$6)
+SUMIFS('Zelf betaalde kosten'!$L$7:$L$800,'Zelf betaalde kosten'!$H$7:$H$800,$B31,'Zelf betaalde kosten'!$A$7:$A$800,K$6)</f>
        <v>0</v>
      </c>
      <c r="L31" s="64">
        <f>SUMIFS(Bankoverzicht!$L$7:$L$2050,Bankoverzicht!$H$7:$H$2050,$B31,Bankoverzicht!$A$7:$A$2050,L$6)
+SUMIFS(Kasboek!$L$7:$L$800,Kasboek!$H$7:$H$800,$B31,Kasboek!$A$7:$A$800,L$6)
+SUMIFS('Zelf betaalde kosten'!$L$7:$L$800,'Zelf betaalde kosten'!$H$7:$H$800,$B31,'Zelf betaalde kosten'!$A$7:$A$800,L$6)</f>
        <v>0</v>
      </c>
      <c r="M31" s="64">
        <f>SUMIFS(Bankoverzicht!$L$7:$L$2050,Bankoverzicht!$H$7:$H$2050,$B31,Bankoverzicht!$A$7:$A$2050,M$6)
+SUMIFS(Kasboek!$L$7:$L$800,Kasboek!$H$7:$H$800,$B31,Kasboek!$A$7:$A$800,M$6)
+SUMIFS('Zelf betaalde kosten'!$L$7:$L$800,'Zelf betaalde kosten'!$H$7:$H$800,$B31,'Zelf betaalde kosten'!$A$7:$A$800,M$6)</f>
        <v>0</v>
      </c>
      <c r="N31" s="64">
        <f>SUMIFS(Bankoverzicht!$L$7:$L$2050,Bankoverzicht!$H$7:$H$2050,$B31,Bankoverzicht!$A$7:$A$2050,N$6)
+SUMIFS(Kasboek!$L$7:$L$800,Kasboek!$H$7:$H$800,$B31,Kasboek!$A$7:$A$800,N$6)
+SUMIFS('Zelf betaalde kosten'!$L$7:$L$800,'Zelf betaalde kosten'!$H$7:$H$800,$B31,'Zelf betaalde kosten'!$A$7:$A$800,N$6)</f>
        <v>0</v>
      </c>
      <c r="O31" s="64">
        <f>SUMIFS(Bankoverzicht!$L$7:$L$2050,Bankoverzicht!$H$7:$H$2050,$B31,Bankoverzicht!$A$7:$A$2050,O$6)
+SUMIFS(Kasboek!$L$7:$L$800,Kasboek!$H$7:$H$800,$B31,Kasboek!$A$7:$A$800,O$6)
+SUMIFS('Zelf betaalde kosten'!$L$7:$L$800,'Zelf betaalde kosten'!$H$7:$H$800,$B31,'Zelf betaalde kosten'!$A$7:$A$800,O$6)</f>
        <v>0</v>
      </c>
    </row>
    <row r="32" spans="2:15" x14ac:dyDescent="0.35">
      <c r="B32" s="1" t="str">
        <v>IB / ZVW</v>
      </c>
      <c r="C32" s="68">
        <f t="shared" ref="C32" si="4">SUM(D32:O32)</f>
        <v>0</v>
      </c>
      <c r="D32" s="64">
        <f>SUMIFS(Bankoverzicht!$L$7:$L$2050,Bankoverzicht!$H$7:$H$2050,$B32,Bankoverzicht!$A$7:$A$2050,D$6)
+SUMIFS(Kasboek!$L$7:$L$800,Kasboek!$H$7:$H$800,$B32,Kasboek!$A$7:$A$800,D$6)
+SUMIFS('Zelf betaalde kosten'!$L$7:$L$800,'Zelf betaalde kosten'!$H$7:$H$800,$B32,'Zelf betaalde kosten'!$A$7:$A$800,D$6)</f>
        <v>0</v>
      </c>
      <c r="E32" s="64">
        <f>SUMIFS(Bankoverzicht!$L$7:$L$2050,Bankoverzicht!$H$7:$H$2050,$B32,Bankoverzicht!$A$7:$A$2050,E$6)
+SUMIFS(Kasboek!$L$7:$L$800,Kasboek!$H$7:$H$800,$B32,Kasboek!$A$7:$A$800,E$6)
+SUMIFS('Zelf betaalde kosten'!$L$7:$L$800,'Zelf betaalde kosten'!$H$7:$H$800,$B32,'Zelf betaalde kosten'!$A$7:$A$800,E$6)</f>
        <v>0</v>
      </c>
      <c r="F32" s="64">
        <f>SUMIFS(Bankoverzicht!$L$7:$L$2050,Bankoverzicht!$H$7:$H$2050,$B32,Bankoverzicht!$A$7:$A$2050,F$6)
+SUMIFS(Kasboek!$L$7:$L$800,Kasboek!$H$7:$H$800,$B32,Kasboek!$A$7:$A$800,F$6)
+SUMIFS('Zelf betaalde kosten'!$L$7:$L$800,'Zelf betaalde kosten'!$H$7:$H$800,$B32,'Zelf betaalde kosten'!$A$7:$A$800,F$6)</f>
        <v>0</v>
      </c>
      <c r="G32" s="64">
        <f>SUMIFS(Bankoverzicht!$L$7:$L$2050,Bankoverzicht!$H$7:$H$2050,$B32,Bankoverzicht!$A$7:$A$2050,G$6)
+SUMIFS(Kasboek!$L$7:$L$800,Kasboek!$H$7:$H$800,$B32,Kasboek!$A$7:$A$800,G$6)
+SUMIFS('Zelf betaalde kosten'!$L$7:$L$800,'Zelf betaalde kosten'!$H$7:$H$800,$B32,'Zelf betaalde kosten'!$A$7:$A$800,G$6)</f>
        <v>0</v>
      </c>
      <c r="H32" s="64">
        <f>SUMIFS(Bankoverzicht!$L$7:$L$2050,Bankoverzicht!$H$7:$H$2050,$B32,Bankoverzicht!$A$7:$A$2050,H$6)
+SUMIFS(Kasboek!$L$7:$L$800,Kasboek!$H$7:$H$800,$B32,Kasboek!$A$7:$A$800,H$6)
+SUMIFS('Zelf betaalde kosten'!$L$7:$L$800,'Zelf betaalde kosten'!$H$7:$H$800,$B32,'Zelf betaalde kosten'!$A$7:$A$800,H$6)</f>
        <v>0</v>
      </c>
      <c r="I32" s="64">
        <f>SUMIFS(Bankoverzicht!$L$7:$L$2050,Bankoverzicht!$H$7:$H$2050,$B32,Bankoverzicht!$A$7:$A$2050,I$6)
+SUMIFS(Kasboek!$L$7:$L$800,Kasboek!$H$7:$H$800,$B32,Kasboek!$A$7:$A$800,I$6)
+SUMIFS('Zelf betaalde kosten'!$L$7:$L$800,'Zelf betaalde kosten'!$H$7:$H$800,$B32,'Zelf betaalde kosten'!$A$7:$A$800,I$6)</f>
        <v>0</v>
      </c>
      <c r="J32" s="64">
        <f>SUMIFS(Bankoverzicht!$L$7:$L$2050,Bankoverzicht!$H$7:$H$2050,$B32,Bankoverzicht!$A$7:$A$2050,J$6)
+SUMIFS(Kasboek!$L$7:$L$800,Kasboek!$H$7:$H$800,$B32,Kasboek!$A$7:$A$800,J$6)
+SUMIFS('Zelf betaalde kosten'!$L$7:$L$800,'Zelf betaalde kosten'!$H$7:$H$800,$B32,'Zelf betaalde kosten'!$A$7:$A$800,J$6)</f>
        <v>0</v>
      </c>
      <c r="K32" s="64">
        <f>SUMIFS(Bankoverzicht!$L$7:$L$2050,Bankoverzicht!$H$7:$H$2050,$B32,Bankoverzicht!$A$7:$A$2050,K$6)
+SUMIFS(Kasboek!$L$7:$L$800,Kasboek!$H$7:$H$800,$B32,Kasboek!$A$7:$A$800,K$6)
+SUMIFS('Zelf betaalde kosten'!$L$7:$L$800,'Zelf betaalde kosten'!$H$7:$H$800,$B32,'Zelf betaalde kosten'!$A$7:$A$800,K$6)</f>
        <v>0</v>
      </c>
      <c r="L32" s="64">
        <f>SUMIFS(Bankoverzicht!$L$7:$L$2050,Bankoverzicht!$H$7:$H$2050,$B32,Bankoverzicht!$A$7:$A$2050,L$6)
+SUMIFS(Kasboek!$L$7:$L$800,Kasboek!$H$7:$H$800,$B32,Kasboek!$A$7:$A$800,L$6)
+SUMIFS('Zelf betaalde kosten'!$L$7:$L$800,'Zelf betaalde kosten'!$H$7:$H$800,$B32,'Zelf betaalde kosten'!$A$7:$A$800,L$6)</f>
        <v>0</v>
      </c>
      <c r="M32" s="64">
        <f>SUMIFS(Bankoverzicht!$L$7:$L$2050,Bankoverzicht!$H$7:$H$2050,$B32,Bankoverzicht!$A$7:$A$2050,M$6)
+SUMIFS(Kasboek!$L$7:$L$800,Kasboek!$H$7:$H$800,$B32,Kasboek!$A$7:$A$800,M$6)
+SUMIFS('Zelf betaalde kosten'!$L$7:$L$800,'Zelf betaalde kosten'!$H$7:$H$800,$B32,'Zelf betaalde kosten'!$A$7:$A$800,M$6)</f>
        <v>0</v>
      </c>
      <c r="N32" s="64">
        <f>SUMIFS(Bankoverzicht!$L$7:$L$2050,Bankoverzicht!$H$7:$H$2050,$B32,Bankoverzicht!$A$7:$A$2050,N$6)
+SUMIFS(Kasboek!$L$7:$L$800,Kasboek!$H$7:$H$800,$B32,Kasboek!$A$7:$A$800,N$6)
+SUMIFS('Zelf betaalde kosten'!$L$7:$L$800,'Zelf betaalde kosten'!$H$7:$H$800,$B32,'Zelf betaalde kosten'!$A$7:$A$800,N$6)</f>
        <v>0</v>
      </c>
      <c r="O32" s="64">
        <f>SUMIFS(Bankoverzicht!$L$7:$L$2050,Bankoverzicht!$H$7:$H$2050,$B32,Bankoverzicht!$A$7:$A$2050,O$6)
+SUMIFS(Kasboek!$L$7:$L$800,Kasboek!$H$7:$H$800,$B32,Kasboek!$A$7:$A$800,O$6)
+SUMIFS('Zelf betaalde kosten'!$L$7:$L$800,'Zelf betaalde kosten'!$H$7:$H$800,$B32,'Zelf betaalde kosten'!$A$7:$A$800,O$6)</f>
        <v>0</v>
      </c>
    </row>
    <row r="33" spans="2:15" x14ac:dyDescent="0.35">
      <c r="B33" s="1" t="str">
        <v>[vul subcategorie in]</v>
      </c>
      <c r="C33" s="68">
        <f>SUM(D33:O33)</f>
        <v>0</v>
      </c>
      <c r="D33" s="64">
        <f>SUMIFS(Bankoverzicht!$L$7:$L$2050,Bankoverzicht!$H$7:$H$2050,$B33,Bankoverzicht!$A$7:$A$2050,D$6)
+SUMIFS(Kasboek!$L$7:$L$800,Kasboek!$H$7:$H$800,$B33,Kasboek!$A$7:$A$800,D$6)
+SUMIFS('Zelf betaalde kosten'!$L$7:$L$800,'Zelf betaalde kosten'!$H$7:$H$800,$B33,'Zelf betaalde kosten'!$A$7:$A$800,D$6)</f>
        <v>0</v>
      </c>
      <c r="E33" s="64">
        <f>SUMIFS(Bankoverzicht!$L$7:$L$2050,Bankoverzicht!$H$7:$H$2050,$B33,Bankoverzicht!$A$7:$A$2050,E$6)
+SUMIFS(Kasboek!$L$7:$L$800,Kasboek!$H$7:$H$800,$B33,Kasboek!$A$7:$A$800,E$6)
+SUMIFS('Zelf betaalde kosten'!$L$7:$L$800,'Zelf betaalde kosten'!$H$7:$H$800,$B33,'Zelf betaalde kosten'!$A$7:$A$800,E$6)</f>
        <v>0</v>
      </c>
      <c r="F33" s="64">
        <f>SUMIFS(Bankoverzicht!$L$7:$L$2050,Bankoverzicht!$H$7:$H$2050,$B33,Bankoverzicht!$A$7:$A$2050,F$6)
+SUMIFS(Kasboek!$L$7:$L$800,Kasboek!$H$7:$H$800,$B33,Kasboek!$A$7:$A$800,F$6)
+SUMIFS('Zelf betaalde kosten'!$L$7:$L$800,'Zelf betaalde kosten'!$H$7:$H$800,$B33,'Zelf betaalde kosten'!$A$7:$A$800,F$6)</f>
        <v>0</v>
      </c>
      <c r="G33" s="64">
        <f>SUMIFS(Bankoverzicht!$L$7:$L$2050,Bankoverzicht!$H$7:$H$2050,$B33,Bankoverzicht!$A$7:$A$2050,G$6)
+SUMIFS(Kasboek!$L$7:$L$800,Kasboek!$H$7:$H$800,$B33,Kasboek!$A$7:$A$800,G$6)
+SUMIFS('Zelf betaalde kosten'!$L$7:$L$800,'Zelf betaalde kosten'!$H$7:$H$800,$B33,'Zelf betaalde kosten'!$A$7:$A$800,G$6)</f>
        <v>0</v>
      </c>
      <c r="H33" s="64">
        <f>SUMIFS(Bankoverzicht!$L$7:$L$2050,Bankoverzicht!$H$7:$H$2050,$B33,Bankoverzicht!$A$7:$A$2050,H$6)
+SUMIFS(Kasboek!$L$7:$L$800,Kasboek!$H$7:$H$800,$B33,Kasboek!$A$7:$A$800,H$6)
+SUMIFS('Zelf betaalde kosten'!$L$7:$L$800,'Zelf betaalde kosten'!$H$7:$H$800,$B33,'Zelf betaalde kosten'!$A$7:$A$800,H$6)</f>
        <v>0</v>
      </c>
      <c r="I33" s="64">
        <f>SUMIFS(Bankoverzicht!$L$7:$L$2050,Bankoverzicht!$H$7:$H$2050,$B33,Bankoverzicht!$A$7:$A$2050,I$6)
+SUMIFS(Kasboek!$L$7:$L$800,Kasboek!$H$7:$H$800,$B33,Kasboek!$A$7:$A$800,I$6)
+SUMIFS('Zelf betaalde kosten'!$L$7:$L$800,'Zelf betaalde kosten'!$H$7:$H$800,$B33,'Zelf betaalde kosten'!$A$7:$A$800,I$6)</f>
        <v>0</v>
      </c>
      <c r="J33" s="64">
        <f>SUMIFS(Bankoverzicht!$L$7:$L$2050,Bankoverzicht!$H$7:$H$2050,$B33,Bankoverzicht!$A$7:$A$2050,J$6)
+SUMIFS(Kasboek!$L$7:$L$800,Kasboek!$H$7:$H$800,$B33,Kasboek!$A$7:$A$800,J$6)
+SUMIFS('Zelf betaalde kosten'!$L$7:$L$800,'Zelf betaalde kosten'!$H$7:$H$800,$B33,'Zelf betaalde kosten'!$A$7:$A$800,J$6)</f>
        <v>0</v>
      </c>
      <c r="K33" s="64">
        <f>SUMIFS(Bankoverzicht!$L$7:$L$2050,Bankoverzicht!$H$7:$H$2050,$B33,Bankoverzicht!$A$7:$A$2050,K$6)
+SUMIFS(Kasboek!$L$7:$L$800,Kasboek!$H$7:$H$800,$B33,Kasboek!$A$7:$A$800,K$6)
+SUMIFS('Zelf betaalde kosten'!$L$7:$L$800,'Zelf betaalde kosten'!$H$7:$H$800,$B33,'Zelf betaalde kosten'!$A$7:$A$800,K$6)</f>
        <v>0</v>
      </c>
      <c r="L33" s="64">
        <f>SUMIFS(Bankoverzicht!$L$7:$L$2050,Bankoverzicht!$H$7:$H$2050,$B33,Bankoverzicht!$A$7:$A$2050,L$6)
+SUMIFS(Kasboek!$L$7:$L$800,Kasboek!$H$7:$H$800,$B33,Kasboek!$A$7:$A$800,L$6)
+SUMIFS('Zelf betaalde kosten'!$L$7:$L$800,'Zelf betaalde kosten'!$H$7:$H$800,$B33,'Zelf betaalde kosten'!$A$7:$A$800,L$6)</f>
        <v>0</v>
      </c>
      <c r="M33" s="64">
        <f>SUMIFS(Bankoverzicht!$L$7:$L$2050,Bankoverzicht!$H$7:$H$2050,$B33,Bankoverzicht!$A$7:$A$2050,M$6)
+SUMIFS(Kasboek!$L$7:$L$800,Kasboek!$H$7:$H$800,$B33,Kasboek!$A$7:$A$800,M$6)
+SUMIFS('Zelf betaalde kosten'!$L$7:$L$800,'Zelf betaalde kosten'!$H$7:$H$800,$B33,'Zelf betaalde kosten'!$A$7:$A$800,M$6)</f>
        <v>0</v>
      </c>
      <c r="N33" s="64">
        <f>SUMIFS(Bankoverzicht!$L$7:$L$2050,Bankoverzicht!$H$7:$H$2050,$B33,Bankoverzicht!$A$7:$A$2050,N$6)
+SUMIFS(Kasboek!$L$7:$L$800,Kasboek!$H$7:$H$800,$B33,Kasboek!$A$7:$A$800,N$6)
+SUMIFS('Zelf betaalde kosten'!$L$7:$L$800,'Zelf betaalde kosten'!$H$7:$H$800,$B33,'Zelf betaalde kosten'!$A$7:$A$800,N$6)</f>
        <v>0</v>
      </c>
      <c r="O33" s="64">
        <f>SUMIFS(Bankoverzicht!$L$7:$L$2050,Bankoverzicht!$H$7:$H$2050,$B33,Bankoverzicht!$A$7:$A$2050,O$6)
+SUMIFS(Kasboek!$L$7:$L$800,Kasboek!$H$7:$H$800,$B33,Kasboek!$A$7:$A$800,O$6)
+SUMIFS('Zelf betaalde kosten'!$L$7:$L$800,'Zelf betaalde kosten'!$H$7:$H$800,$B33,'Zelf betaalde kosten'!$A$7:$A$800,O$6)</f>
        <v>0</v>
      </c>
    </row>
    <row r="34" spans="2:15" ht="15" thickBot="1" x14ac:dyDescent="0.4">
      <c r="B34" s="1"/>
      <c r="C34" s="69">
        <f>SUM(C30:C33)</f>
        <v>0</v>
      </c>
      <c r="D34" s="67">
        <f>SUM(D30:D33)</f>
        <v>0</v>
      </c>
      <c r="E34" s="67">
        <f t="shared" ref="E34:O34" si="5">SUM(E30:E33)</f>
        <v>0</v>
      </c>
      <c r="F34" s="67">
        <f t="shared" si="5"/>
        <v>0</v>
      </c>
      <c r="G34" s="67">
        <f t="shared" si="5"/>
        <v>0</v>
      </c>
      <c r="H34" s="67">
        <f t="shared" si="5"/>
        <v>0</v>
      </c>
      <c r="I34" s="67">
        <f t="shared" si="5"/>
        <v>0</v>
      </c>
      <c r="J34" s="67">
        <f t="shared" si="5"/>
        <v>0</v>
      </c>
      <c r="K34" s="67">
        <f t="shared" si="5"/>
        <v>0</v>
      </c>
      <c r="L34" s="67">
        <f t="shared" si="5"/>
        <v>0</v>
      </c>
      <c r="M34" s="67">
        <f t="shared" si="5"/>
        <v>0</v>
      </c>
      <c r="N34" s="67">
        <f t="shared" si="5"/>
        <v>0</v>
      </c>
      <c r="O34" s="67">
        <f t="shared" si="5"/>
        <v>0</v>
      </c>
    </row>
    <row r="35" spans="2:15" ht="15" thickTop="1" x14ac:dyDescent="0.35"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26" x14ac:dyDescent="0.35">
      <c r="B36" s="16" t="s">
        <v>32</v>
      </c>
      <c r="C36" s="24" t="str">
        <f>CONCATENATE("Totaal"," ",Bankoverzicht!$G$4)</f>
        <v>Totaal &lt;VUL JAAR IN&gt;</v>
      </c>
      <c r="D36" s="17" t="s">
        <v>10</v>
      </c>
      <c r="E36" s="17" t="s">
        <v>11</v>
      </c>
      <c r="F36" s="17" t="s">
        <v>12</v>
      </c>
      <c r="G36" s="17" t="s">
        <v>13</v>
      </c>
      <c r="H36" s="17" t="s">
        <v>14</v>
      </c>
      <c r="I36" s="17" t="s">
        <v>15</v>
      </c>
      <c r="J36" s="17" t="s">
        <v>16</v>
      </c>
      <c r="K36" s="17" t="s">
        <v>17</v>
      </c>
      <c r="L36" s="17" t="s">
        <v>18</v>
      </c>
      <c r="M36" s="17" t="s">
        <v>19</v>
      </c>
      <c r="N36" s="17" t="s">
        <v>20</v>
      </c>
      <c r="O36" s="17" t="s">
        <v>21</v>
      </c>
    </row>
    <row r="37" spans="2:15" x14ac:dyDescent="0.35">
      <c r="B37" s="1" t="str" cm="1">
        <f t="array" ref="B37:B40">Investering</f>
        <v>Afschrijving in 5 jaar</v>
      </c>
      <c r="C37" s="68">
        <f>SUM(D37:O37)</f>
        <v>0</v>
      </c>
      <c r="D37" s="64">
        <f>SUMIFS(Bankoverzicht!$N$7:$N$2050,Bankoverzicht!$H$7:$H$2050,$B37,Bankoverzicht!$A$7:$A$2050,D$6)
+SUMIFS(Kasboek!$N$7:$N$800,Kasboek!$H$7:$H$800,$B37,Kasboek!$A$7:$A$800,D$6)
+SUMIFS('Zelf betaalde kosten'!$N$7:$N$800,'Zelf betaalde kosten'!$H$7:$H$800,$B37,'Zelf betaalde kosten'!$A$7:$A$800,D$6)</f>
        <v>0</v>
      </c>
      <c r="E37" s="64">
        <f>SUMIFS(Bankoverzicht!$N$7:$N$2050,Bankoverzicht!$H$7:$H$2050,$B37,Bankoverzicht!$A$7:$A$2050,E$6)
+SUMIFS(Kasboek!$N$7:$N$800,Kasboek!$H$7:$H$800,$B37,Kasboek!$A$7:$A$800,E$6)
+SUMIFS('Zelf betaalde kosten'!$N$7:$N$800,'Zelf betaalde kosten'!$H$7:$H$800,$B37,'Zelf betaalde kosten'!$A$7:$A$800,E$6)</f>
        <v>0</v>
      </c>
      <c r="F37" s="64">
        <f>SUMIFS(Bankoverzicht!$N$7:$N$2050,Bankoverzicht!$H$7:$H$2050,$B37,Bankoverzicht!$A$7:$A$2050,F$6)
+SUMIFS(Kasboek!$N$7:$N$800,Kasboek!$H$7:$H$800,$B37,Kasboek!$A$7:$A$800,F$6)
+SUMIFS('Zelf betaalde kosten'!$N$7:$N$800,'Zelf betaalde kosten'!$H$7:$H$800,$B37,'Zelf betaalde kosten'!$A$7:$A$800,F$6)</f>
        <v>0</v>
      </c>
      <c r="G37" s="64">
        <f>SUMIFS(Bankoverzicht!$N$7:$N$2050,Bankoverzicht!$H$7:$H$2050,$B37,Bankoverzicht!$A$7:$A$2050,G$6)
+SUMIFS(Kasboek!$N$7:$N$800,Kasboek!$H$7:$H$800,$B37,Kasboek!$A$7:$A$800,G$6)
+SUMIFS('Zelf betaalde kosten'!$N$7:$N$800,'Zelf betaalde kosten'!$H$7:$H$800,$B37,'Zelf betaalde kosten'!$A$7:$A$800,G$6)</f>
        <v>0</v>
      </c>
      <c r="H37" s="64">
        <f>SUMIFS(Bankoverzicht!$N$7:$N$2050,Bankoverzicht!$H$7:$H$2050,$B37,Bankoverzicht!$A$7:$A$2050,H$6)
+SUMIFS(Kasboek!$N$7:$N$800,Kasboek!$H$7:$H$800,$B37,Kasboek!$A$7:$A$800,H$6)
+SUMIFS('Zelf betaalde kosten'!$N$7:$N$800,'Zelf betaalde kosten'!$H$7:$H$800,$B37,'Zelf betaalde kosten'!$A$7:$A$800,H$6)</f>
        <v>0</v>
      </c>
      <c r="I37" s="64">
        <f>SUMIFS(Bankoverzicht!$N$7:$N$2050,Bankoverzicht!$H$7:$H$2050,$B37,Bankoverzicht!$A$7:$A$2050,I$6)
+SUMIFS(Kasboek!$N$7:$N$800,Kasboek!$H$7:$H$800,$B37,Kasboek!$A$7:$A$800,I$6)
+SUMIFS('Zelf betaalde kosten'!$N$7:$N$800,'Zelf betaalde kosten'!$H$7:$H$800,$B37,'Zelf betaalde kosten'!$A$7:$A$800,I$6)</f>
        <v>0</v>
      </c>
      <c r="J37" s="64">
        <f>SUMIFS(Bankoverzicht!$N$7:$N$2050,Bankoverzicht!$H$7:$H$2050,$B37,Bankoverzicht!$A$7:$A$2050,J$6)
+SUMIFS(Kasboek!$N$7:$N$800,Kasboek!$H$7:$H$800,$B37,Kasboek!$A$7:$A$800,J$6)
+SUMIFS('Zelf betaalde kosten'!$N$7:$N$800,'Zelf betaalde kosten'!$H$7:$H$800,$B37,'Zelf betaalde kosten'!$A$7:$A$800,J$6)</f>
        <v>0</v>
      </c>
      <c r="K37" s="64">
        <f>SUMIFS(Bankoverzicht!$N$7:$N$2050,Bankoverzicht!$H$7:$H$2050,$B37,Bankoverzicht!$A$7:$A$2050,K$6)
+SUMIFS(Kasboek!$N$7:$N$800,Kasboek!$H$7:$H$800,$B37,Kasboek!$A$7:$A$800,K$6)
+SUMIFS('Zelf betaalde kosten'!$N$7:$N$800,'Zelf betaalde kosten'!$H$7:$H$800,$B37,'Zelf betaalde kosten'!$A$7:$A$800,K$6)</f>
        <v>0</v>
      </c>
      <c r="L37" s="64">
        <f>SUMIFS(Bankoverzicht!$N$7:$N$2050,Bankoverzicht!$H$7:$H$2050,$B37,Bankoverzicht!$A$7:$A$2050,L$6)
+SUMIFS(Kasboek!$N$7:$N$800,Kasboek!$H$7:$H$800,$B37,Kasboek!$A$7:$A$800,L$6)
+SUMIFS('Zelf betaalde kosten'!$N$7:$N$800,'Zelf betaalde kosten'!$H$7:$H$800,$B37,'Zelf betaalde kosten'!$A$7:$A$800,L$6)</f>
        <v>0</v>
      </c>
      <c r="M37" s="64">
        <f>SUMIFS(Bankoverzicht!$N$7:$N$2050,Bankoverzicht!$H$7:$H$2050,$B37,Bankoverzicht!$A$7:$A$2050,M$6)
+SUMIFS(Kasboek!$N$7:$N$800,Kasboek!$H$7:$H$800,$B37,Kasboek!$A$7:$A$800,M$6)
+SUMIFS('Zelf betaalde kosten'!$N$7:$N$800,'Zelf betaalde kosten'!$H$7:$H$800,$B37,'Zelf betaalde kosten'!$A$7:$A$800,M$6)</f>
        <v>0</v>
      </c>
      <c r="N37" s="64">
        <f>SUMIFS(Bankoverzicht!$N$7:$N$2050,Bankoverzicht!$H$7:$H$2050,$B37,Bankoverzicht!$A$7:$A$2050,N$6)
+SUMIFS(Kasboek!$N$7:$N$800,Kasboek!$H$7:$H$800,$B37,Kasboek!$A$7:$A$800,N$6)
+SUMIFS('Zelf betaalde kosten'!$N$7:$N$800,'Zelf betaalde kosten'!$H$7:$H$800,$B37,'Zelf betaalde kosten'!$A$7:$A$800,N$6)</f>
        <v>0</v>
      </c>
      <c r="O37" s="64">
        <f>SUMIFS(Bankoverzicht!$N$7:$N$2050,Bankoverzicht!$H$7:$H$2050,$B37,Bankoverzicht!$A$7:$A$2050,O$6)
+SUMIFS(Kasboek!$N$7:$N$800,Kasboek!$H$7:$H$800,$B37,Kasboek!$A$7:$A$800,O$6)
+SUMIFS('Zelf betaalde kosten'!$N$7:$N$800,'Zelf betaalde kosten'!$H$7:$H$800,$B37,'Zelf betaalde kosten'!$A$7:$A$800,O$6)</f>
        <v>0</v>
      </c>
    </row>
    <row r="38" spans="2:15" x14ac:dyDescent="0.35">
      <c r="B38" s="1" t="str">
        <v>Afschrijving in 1 jaar</v>
      </c>
      <c r="C38" s="68">
        <f t="shared" ref="C38:C39" si="6">SUM(D38:O38)</f>
        <v>0</v>
      </c>
      <c r="D38" s="64">
        <f>SUMIFS(Bankoverzicht!$N$7:$N$2050,Bankoverzicht!$H$7:$H$2050,$B38,Bankoverzicht!$A$7:$A$2050,D$6)
+SUMIFS(Kasboek!$N$7:$N$800,Kasboek!$H$7:$H$800,$B38,Kasboek!$A$7:$A$800,D$6)
+SUMIFS('Zelf betaalde kosten'!$N$7:$N$800,'Zelf betaalde kosten'!$H$7:$H$800,$B38,'Zelf betaalde kosten'!$A$7:$A$800,D$6)</f>
        <v>0</v>
      </c>
      <c r="E38" s="64">
        <f>SUMIFS(Bankoverzicht!$N$7:$N$2050,Bankoverzicht!$H$7:$H$2050,$B38,Bankoverzicht!$A$7:$A$2050,E$6)
+SUMIFS(Kasboek!$N$7:$N$800,Kasboek!$H$7:$H$800,$B38,Kasboek!$A$7:$A$800,E$6)
+SUMIFS('Zelf betaalde kosten'!$N$7:$N$800,'Zelf betaalde kosten'!$H$7:$H$800,$B38,'Zelf betaalde kosten'!$A$7:$A$800,E$6)</f>
        <v>0</v>
      </c>
      <c r="F38" s="64">
        <f>SUMIFS(Bankoverzicht!$N$7:$N$2050,Bankoverzicht!$H$7:$H$2050,$B38,Bankoverzicht!$A$7:$A$2050,F$6)
+SUMIFS(Kasboek!$N$7:$N$800,Kasboek!$H$7:$H$800,$B38,Kasboek!$A$7:$A$800,F$6)
+SUMIFS('Zelf betaalde kosten'!$N$7:$N$800,'Zelf betaalde kosten'!$H$7:$H$800,$B38,'Zelf betaalde kosten'!$A$7:$A$800,F$6)</f>
        <v>0</v>
      </c>
      <c r="G38" s="64">
        <f>SUMIFS(Bankoverzicht!$N$7:$N$2050,Bankoverzicht!$H$7:$H$2050,$B38,Bankoverzicht!$A$7:$A$2050,G$6)
+SUMIFS(Kasboek!$N$7:$N$800,Kasboek!$H$7:$H$800,$B38,Kasboek!$A$7:$A$800,G$6)
+SUMIFS('Zelf betaalde kosten'!$N$7:$N$800,'Zelf betaalde kosten'!$H$7:$H$800,$B38,'Zelf betaalde kosten'!$A$7:$A$800,G$6)</f>
        <v>0</v>
      </c>
      <c r="H38" s="64">
        <f>SUMIFS(Bankoverzicht!$N$7:$N$2050,Bankoverzicht!$H$7:$H$2050,$B38,Bankoverzicht!$A$7:$A$2050,H$6)
+SUMIFS(Kasboek!$N$7:$N$800,Kasboek!$H$7:$H$800,$B38,Kasboek!$A$7:$A$800,H$6)
+SUMIFS('Zelf betaalde kosten'!$N$7:$N$800,'Zelf betaalde kosten'!$H$7:$H$800,$B38,'Zelf betaalde kosten'!$A$7:$A$800,H$6)</f>
        <v>0</v>
      </c>
      <c r="I38" s="64">
        <f>SUMIFS(Bankoverzicht!$N$7:$N$2050,Bankoverzicht!$H$7:$H$2050,$B38,Bankoverzicht!$A$7:$A$2050,I$6)
+SUMIFS(Kasboek!$N$7:$N$800,Kasboek!$H$7:$H$800,$B38,Kasboek!$A$7:$A$800,I$6)
+SUMIFS('Zelf betaalde kosten'!$N$7:$N$800,'Zelf betaalde kosten'!$H$7:$H$800,$B38,'Zelf betaalde kosten'!$A$7:$A$800,I$6)</f>
        <v>0</v>
      </c>
      <c r="J38" s="64">
        <f>SUMIFS(Bankoverzicht!$N$7:$N$2050,Bankoverzicht!$H$7:$H$2050,$B38,Bankoverzicht!$A$7:$A$2050,J$6)
+SUMIFS(Kasboek!$N$7:$N$800,Kasboek!$H$7:$H$800,$B38,Kasboek!$A$7:$A$800,J$6)
+SUMIFS('Zelf betaalde kosten'!$N$7:$N$800,'Zelf betaalde kosten'!$H$7:$H$800,$B38,'Zelf betaalde kosten'!$A$7:$A$800,J$6)</f>
        <v>0</v>
      </c>
      <c r="K38" s="64">
        <f>SUMIFS(Bankoverzicht!$N$7:$N$2050,Bankoverzicht!$H$7:$H$2050,$B38,Bankoverzicht!$A$7:$A$2050,K$6)
+SUMIFS(Kasboek!$N$7:$N$800,Kasboek!$H$7:$H$800,$B38,Kasboek!$A$7:$A$800,K$6)
+SUMIFS('Zelf betaalde kosten'!$N$7:$N$800,'Zelf betaalde kosten'!$H$7:$H$800,$B38,'Zelf betaalde kosten'!$A$7:$A$800,K$6)</f>
        <v>0</v>
      </c>
      <c r="L38" s="64">
        <f>SUMIFS(Bankoverzicht!$N$7:$N$2050,Bankoverzicht!$H$7:$H$2050,$B38,Bankoverzicht!$A$7:$A$2050,L$6)
+SUMIFS(Kasboek!$N$7:$N$800,Kasboek!$H$7:$H$800,$B38,Kasboek!$A$7:$A$800,L$6)
+SUMIFS('Zelf betaalde kosten'!$N$7:$N$800,'Zelf betaalde kosten'!$H$7:$H$800,$B38,'Zelf betaalde kosten'!$A$7:$A$800,L$6)</f>
        <v>0</v>
      </c>
      <c r="M38" s="64">
        <f>SUMIFS(Bankoverzicht!$N$7:$N$2050,Bankoverzicht!$H$7:$H$2050,$B38,Bankoverzicht!$A$7:$A$2050,M$6)
+SUMIFS(Kasboek!$N$7:$N$800,Kasboek!$H$7:$H$800,$B38,Kasboek!$A$7:$A$800,M$6)
+SUMIFS('Zelf betaalde kosten'!$N$7:$N$800,'Zelf betaalde kosten'!$H$7:$H$800,$B38,'Zelf betaalde kosten'!$A$7:$A$800,M$6)</f>
        <v>0</v>
      </c>
      <c r="N38" s="64">
        <f>SUMIFS(Bankoverzicht!$N$7:$N$2050,Bankoverzicht!$H$7:$H$2050,$B38,Bankoverzicht!$A$7:$A$2050,N$6)
+SUMIFS(Kasboek!$N$7:$N$800,Kasboek!$H$7:$H$800,$B38,Kasboek!$A$7:$A$800,N$6)
+SUMIFS('Zelf betaalde kosten'!$N$7:$N$800,'Zelf betaalde kosten'!$H$7:$H$800,$B38,'Zelf betaalde kosten'!$A$7:$A$800,N$6)</f>
        <v>0</v>
      </c>
      <c r="O38" s="64">
        <f>SUMIFS(Bankoverzicht!$N$7:$N$2050,Bankoverzicht!$H$7:$H$2050,$B38,Bankoverzicht!$A$7:$A$2050,O$6)
+SUMIFS(Kasboek!$N$7:$N$800,Kasboek!$H$7:$H$800,$B38,Kasboek!$A$7:$A$800,O$6)
+SUMIFS('Zelf betaalde kosten'!$N$7:$N$800,'Zelf betaalde kosten'!$H$7:$H$800,$B38,'Zelf betaalde kosten'!$A$7:$A$800,O$6)</f>
        <v>0</v>
      </c>
    </row>
    <row r="39" spans="2:15" x14ac:dyDescent="0.35">
      <c r="B39" s="1" t="str">
        <v>Afschrijving termijn anders</v>
      </c>
      <c r="C39" s="68">
        <f t="shared" si="6"/>
        <v>0</v>
      </c>
      <c r="D39" s="64">
        <f>SUMIFS(Bankoverzicht!$N$7:$N$2050,Bankoverzicht!$H$7:$H$2050,$B39,Bankoverzicht!$A$7:$A$2050,D$6)
+SUMIFS(Kasboek!$N$7:$N$800,Kasboek!$H$7:$H$800,$B39,Kasboek!$A$7:$A$800,D$6)
+SUMIFS('Zelf betaalde kosten'!$N$7:$N$800,'Zelf betaalde kosten'!$H$7:$H$800,$B39,'Zelf betaalde kosten'!$A$7:$A$800,D$6)</f>
        <v>0</v>
      </c>
      <c r="E39" s="64">
        <f>SUMIFS(Bankoverzicht!$N$7:$N$2050,Bankoverzicht!$H$7:$H$2050,$B39,Bankoverzicht!$A$7:$A$2050,E$6)
+SUMIFS(Kasboek!$N$7:$N$800,Kasboek!$H$7:$H$800,$B39,Kasboek!$A$7:$A$800,E$6)
+SUMIFS('Zelf betaalde kosten'!$N$7:$N$800,'Zelf betaalde kosten'!$H$7:$H$800,$B39,'Zelf betaalde kosten'!$A$7:$A$800,E$6)</f>
        <v>0</v>
      </c>
      <c r="F39" s="64">
        <f>SUMIFS(Bankoverzicht!$N$7:$N$2050,Bankoverzicht!$H$7:$H$2050,$B39,Bankoverzicht!$A$7:$A$2050,F$6)
+SUMIFS(Kasboek!$N$7:$N$800,Kasboek!$H$7:$H$800,$B39,Kasboek!$A$7:$A$800,F$6)
+SUMIFS('Zelf betaalde kosten'!$N$7:$N$800,'Zelf betaalde kosten'!$H$7:$H$800,$B39,'Zelf betaalde kosten'!$A$7:$A$800,F$6)</f>
        <v>0</v>
      </c>
      <c r="G39" s="64">
        <f>SUMIFS(Bankoverzicht!$N$7:$N$2050,Bankoverzicht!$H$7:$H$2050,$B39,Bankoverzicht!$A$7:$A$2050,G$6)
+SUMIFS(Kasboek!$N$7:$N$800,Kasboek!$H$7:$H$800,$B39,Kasboek!$A$7:$A$800,G$6)
+SUMIFS('Zelf betaalde kosten'!$N$7:$N$800,'Zelf betaalde kosten'!$H$7:$H$800,$B39,'Zelf betaalde kosten'!$A$7:$A$800,G$6)</f>
        <v>0</v>
      </c>
      <c r="H39" s="64">
        <f>SUMIFS(Bankoverzicht!$N$7:$N$2050,Bankoverzicht!$H$7:$H$2050,$B39,Bankoverzicht!$A$7:$A$2050,H$6)
+SUMIFS(Kasboek!$N$7:$N$800,Kasboek!$H$7:$H$800,$B39,Kasboek!$A$7:$A$800,H$6)
+SUMIFS('Zelf betaalde kosten'!$N$7:$N$800,'Zelf betaalde kosten'!$H$7:$H$800,$B39,'Zelf betaalde kosten'!$A$7:$A$800,H$6)</f>
        <v>0</v>
      </c>
      <c r="I39" s="64">
        <f>SUMIFS(Bankoverzicht!$N$7:$N$2050,Bankoverzicht!$H$7:$H$2050,$B39,Bankoverzicht!$A$7:$A$2050,I$6)
+SUMIFS(Kasboek!$N$7:$N$800,Kasboek!$H$7:$H$800,$B39,Kasboek!$A$7:$A$800,I$6)
+SUMIFS('Zelf betaalde kosten'!$N$7:$N$800,'Zelf betaalde kosten'!$H$7:$H$800,$B39,'Zelf betaalde kosten'!$A$7:$A$800,I$6)</f>
        <v>0</v>
      </c>
      <c r="J39" s="64">
        <f>SUMIFS(Bankoverzicht!$N$7:$N$2050,Bankoverzicht!$H$7:$H$2050,$B39,Bankoverzicht!$A$7:$A$2050,J$6)
+SUMIFS(Kasboek!$N$7:$N$800,Kasboek!$H$7:$H$800,$B39,Kasboek!$A$7:$A$800,J$6)
+SUMIFS('Zelf betaalde kosten'!$N$7:$N$800,'Zelf betaalde kosten'!$H$7:$H$800,$B39,'Zelf betaalde kosten'!$A$7:$A$800,J$6)</f>
        <v>0</v>
      </c>
      <c r="K39" s="64">
        <f>SUMIFS(Bankoverzicht!$N$7:$N$2050,Bankoverzicht!$H$7:$H$2050,$B39,Bankoverzicht!$A$7:$A$2050,K$6)
+SUMIFS(Kasboek!$N$7:$N$800,Kasboek!$H$7:$H$800,$B39,Kasboek!$A$7:$A$800,K$6)
+SUMIFS('Zelf betaalde kosten'!$N$7:$N$800,'Zelf betaalde kosten'!$H$7:$H$800,$B39,'Zelf betaalde kosten'!$A$7:$A$800,K$6)</f>
        <v>0</v>
      </c>
      <c r="L39" s="64">
        <f>SUMIFS(Bankoverzicht!$N$7:$N$2050,Bankoverzicht!$H$7:$H$2050,$B39,Bankoverzicht!$A$7:$A$2050,L$6)
+SUMIFS(Kasboek!$N$7:$N$800,Kasboek!$H$7:$H$800,$B39,Kasboek!$A$7:$A$800,L$6)
+SUMIFS('Zelf betaalde kosten'!$N$7:$N$800,'Zelf betaalde kosten'!$H$7:$H$800,$B39,'Zelf betaalde kosten'!$A$7:$A$800,L$6)</f>
        <v>0</v>
      </c>
      <c r="M39" s="64">
        <f>SUMIFS(Bankoverzicht!$N$7:$N$2050,Bankoverzicht!$H$7:$H$2050,$B39,Bankoverzicht!$A$7:$A$2050,M$6)
+SUMIFS(Kasboek!$N$7:$N$800,Kasboek!$H$7:$H$800,$B39,Kasboek!$A$7:$A$800,M$6)
+SUMIFS('Zelf betaalde kosten'!$N$7:$N$800,'Zelf betaalde kosten'!$H$7:$H$800,$B39,'Zelf betaalde kosten'!$A$7:$A$800,M$6)</f>
        <v>0</v>
      </c>
      <c r="N39" s="64">
        <f>SUMIFS(Bankoverzicht!$N$7:$N$2050,Bankoverzicht!$H$7:$H$2050,$B39,Bankoverzicht!$A$7:$A$2050,N$6)
+SUMIFS(Kasboek!$N$7:$N$800,Kasboek!$H$7:$H$800,$B39,Kasboek!$A$7:$A$800,N$6)
+SUMIFS('Zelf betaalde kosten'!$N$7:$N$800,'Zelf betaalde kosten'!$H$7:$H$800,$B39,'Zelf betaalde kosten'!$A$7:$A$800,N$6)</f>
        <v>0</v>
      </c>
      <c r="O39" s="64">
        <f>SUMIFS(Bankoverzicht!$N$7:$N$2050,Bankoverzicht!$H$7:$H$2050,$B39,Bankoverzicht!$A$7:$A$2050,O$6)
+SUMIFS(Kasboek!$N$7:$N$800,Kasboek!$H$7:$H$800,$B39,Kasboek!$A$7:$A$800,O$6)
+SUMIFS('Zelf betaalde kosten'!$N$7:$N$800,'Zelf betaalde kosten'!$H$7:$H$800,$B39,'Zelf betaalde kosten'!$A$7:$A$800,O$6)</f>
        <v>0</v>
      </c>
    </row>
    <row r="40" spans="2:15" x14ac:dyDescent="0.35">
      <c r="B40" s="1" t="str">
        <v>[vul subcategorie in]</v>
      </c>
      <c r="C40" s="68">
        <f>SUM(D40:O40)</f>
        <v>0</v>
      </c>
      <c r="D40" s="64">
        <f>SUMIFS(Bankoverzicht!$N$7:$N$2050,Bankoverzicht!$H$7:$H$2050,$B40,Bankoverzicht!$A$7:$A$2050,D$6)
+SUMIFS(Kasboek!$N$7:$N$800,Kasboek!$H$7:$H$800,$B40,Kasboek!$A$7:$A$800,D$6)
+SUMIFS('Zelf betaalde kosten'!$N$7:$N$800,'Zelf betaalde kosten'!$H$7:$H$800,$B40,'Zelf betaalde kosten'!$A$7:$A$800,D$6)</f>
        <v>0</v>
      </c>
      <c r="E40" s="64">
        <f>SUMIFS(Bankoverzicht!$N$7:$N$2050,Bankoverzicht!$H$7:$H$2050,$B40,Bankoverzicht!$A$7:$A$2050,E$6)
+SUMIFS(Kasboek!$N$7:$N$800,Kasboek!$H$7:$H$800,$B40,Kasboek!$A$7:$A$800,E$6)
+SUMIFS('Zelf betaalde kosten'!$N$7:$N$800,'Zelf betaalde kosten'!$H$7:$H$800,$B40,'Zelf betaalde kosten'!$A$7:$A$800,E$6)</f>
        <v>0</v>
      </c>
      <c r="F40" s="64">
        <f>SUMIFS(Bankoverzicht!$N$7:$N$2050,Bankoverzicht!$H$7:$H$2050,$B40,Bankoverzicht!$A$7:$A$2050,F$6)
+SUMIFS(Kasboek!$N$7:$N$800,Kasboek!$H$7:$H$800,$B40,Kasboek!$A$7:$A$800,F$6)
+SUMIFS('Zelf betaalde kosten'!$N$7:$N$800,'Zelf betaalde kosten'!$H$7:$H$800,$B40,'Zelf betaalde kosten'!$A$7:$A$800,F$6)</f>
        <v>0</v>
      </c>
      <c r="G40" s="64">
        <f>SUMIFS(Bankoverzicht!$N$7:$N$2050,Bankoverzicht!$H$7:$H$2050,$B40,Bankoverzicht!$A$7:$A$2050,G$6)
+SUMIFS(Kasboek!$N$7:$N$800,Kasboek!$H$7:$H$800,$B40,Kasboek!$A$7:$A$800,G$6)
+SUMIFS('Zelf betaalde kosten'!$N$7:$N$800,'Zelf betaalde kosten'!$H$7:$H$800,$B40,'Zelf betaalde kosten'!$A$7:$A$800,G$6)</f>
        <v>0</v>
      </c>
      <c r="H40" s="64">
        <f>SUMIFS(Bankoverzicht!$N$7:$N$2050,Bankoverzicht!$H$7:$H$2050,$B40,Bankoverzicht!$A$7:$A$2050,H$6)
+SUMIFS(Kasboek!$N$7:$N$800,Kasboek!$H$7:$H$800,$B40,Kasboek!$A$7:$A$800,H$6)
+SUMIFS('Zelf betaalde kosten'!$N$7:$N$800,'Zelf betaalde kosten'!$H$7:$H$800,$B40,'Zelf betaalde kosten'!$A$7:$A$800,H$6)</f>
        <v>0</v>
      </c>
      <c r="I40" s="64">
        <f>SUMIFS(Bankoverzicht!$N$7:$N$2050,Bankoverzicht!$H$7:$H$2050,$B40,Bankoverzicht!$A$7:$A$2050,I$6)
+SUMIFS(Kasboek!$N$7:$N$800,Kasboek!$H$7:$H$800,$B40,Kasboek!$A$7:$A$800,I$6)
+SUMIFS('Zelf betaalde kosten'!$N$7:$N$800,'Zelf betaalde kosten'!$H$7:$H$800,$B40,'Zelf betaalde kosten'!$A$7:$A$800,I$6)</f>
        <v>0</v>
      </c>
      <c r="J40" s="64">
        <f>SUMIFS(Bankoverzicht!$N$7:$N$2050,Bankoverzicht!$H$7:$H$2050,$B40,Bankoverzicht!$A$7:$A$2050,J$6)
+SUMIFS(Kasboek!$N$7:$N$800,Kasboek!$H$7:$H$800,$B40,Kasboek!$A$7:$A$800,J$6)
+SUMIFS('Zelf betaalde kosten'!$N$7:$N$800,'Zelf betaalde kosten'!$H$7:$H$800,$B40,'Zelf betaalde kosten'!$A$7:$A$800,J$6)</f>
        <v>0</v>
      </c>
      <c r="K40" s="64">
        <f>SUMIFS(Bankoverzicht!$N$7:$N$2050,Bankoverzicht!$H$7:$H$2050,$B40,Bankoverzicht!$A$7:$A$2050,K$6)
+SUMIFS(Kasboek!$N$7:$N$800,Kasboek!$H$7:$H$800,$B40,Kasboek!$A$7:$A$800,K$6)
+SUMIFS('Zelf betaalde kosten'!$N$7:$N$800,'Zelf betaalde kosten'!$H$7:$H$800,$B40,'Zelf betaalde kosten'!$A$7:$A$800,K$6)</f>
        <v>0</v>
      </c>
      <c r="L40" s="64">
        <f>SUMIFS(Bankoverzicht!$N$7:$N$2050,Bankoverzicht!$H$7:$H$2050,$B40,Bankoverzicht!$A$7:$A$2050,L$6)
+SUMIFS(Kasboek!$N$7:$N$800,Kasboek!$H$7:$H$800,$B40,Kasboek!$A$7:$A$800,L$6)
+SUMIFS('Zelf betaalde kosten'!$N$7:$N$800,'Zelf betaalde kosten'!$H$7:$H$800,$B40,'Zelf betaalde kosten'!$A$7:$A$800,L$6)</f>
        <v>0</v>
      </c>
      <c r="M40" s="64">
        <f>SUMIFS(Bankoverzicht!$N$7:$N$2050,Bankoverzicht!$H$7:$H$2050,$B40,Bankoverzicht!$A$7:$A$2050,M$6)
+SUMIFS(Kasboek!$N$7:$N$800,Kasboek!$H$7:$H$800,$B40,Kasboek!$A$7:$A$800,M$6)
+SUMIFS('Zelf betaalde kosten'!$N$7:$N$800,'Zelf betaalde kosten'!$H$7:$H$800,$B40,'Zelf betaalde kosten'!$A$7:$A$800,M$6)</f>
        <v>0</v>
      </c>
      <c r="N40" s="64">
        <f>SUMIFS(Bankoverzicht!$N$7:$N$2050,Bankoverzicht!$H$7:$H$2050,$B40,Bankoverzicht!$A$7:$A$2050,N$6)
+SUMIFS(Kasboek!$N$7:$N$800,Kasboek!$H$7:$H$800,$B40,Kasboek!$A$7:$A$800,N$6)
+SUMIFS('Zelf betaalde kosten'!$N$7:$N$800,'Zelf betaalde kosten'!$H$7:$H$800,$B40,'Zelf betaalde kosten'!$A$7:$A$800,N$6)</f>
        <v>0</v>
      </c>
      <c r="O40" s="64">
        <f>SUMIFS(Bankoverzicht!$N$7:$N$2050,Bankoverzicht!$H$7:$H$2050,$B40,Bankoverzicht!$A$7:$A$2050,O$6)
+SUMIFS(Kasboek!$N$7:$N$800,Kasboek!$H$7:$H$800,$B40,Kasboek!$A$7:$A$800,O$6)
+SUMIFS('Zelf betaalde kosten'!$N$7:$N$800,'Zelf betaalde kosten'!$H$7:$H$800,$B40,'Zelf betaalde kosten'!$A$7:$A$800,O$6)</f>
        <v>0</v>
      </c>
    </row>
    <row r="41" spans="2:15" ht="15" thickBot="1" x14ac:dyDescent="0.4">
      <c r="B41" s="1"/>
      <c r="C41" s="69">
        <f>SUM(C37:C40)</f>
        <v>0</v>
      </c>
      <c r="D41" s="67">
        <f>SUM(D37:D40)</f>
        <v>0</v>
      </c>
      <c r="E41" s="67">
        <f t="shared" ref="E41" si="7">SUM(E37:E40)</f>
        <v>0</v>
      </c>
      <c r="F41" s="67">
        <f t="shared" ref="F41" si="8">SUM(F37:F40)</f>
        <v>0</v>
      </c>
      <c r="G41" s="67">
        <f t="shared" ref="G41" si="9">SUM(G37:G40)</f>
        <v>0</v>
      </c>
      <c r="H41" s="67">
        <f t="shared" ref="H41" si="10">SUM(H37:H40)</f>
        <v>0</v>
      </c>
      <c r="I41" s="67">
        <f t="shared" ref="I41" si="11">SUM(I37:I40)</f>
        <v>0</v>
      </c>
      <c r="J41" s="67">
        <f t="shared" ref="J41" si="12">SUM(J37:J40)</f>
        <v>0</v>
      </c>
      <c r="K41" s="67">
        <f t="shared" ref="K41" si="13">SUM(K37:K40)</f>
        <v>0</v>
      </c>
      <c r="L41" s="67">
        <f t="shared" ref="L41" si="14">SUM(L37:L40)</f>
        <v>0</v>
      </c>
      <c r="M41" s="67">
        <f t="shared" ref="M41" si="15">SUM(M37:M40)</f>
        <v>0</v>
      </c>
      <c r="N41" s="67">
        <f t="shared" ref="N41" si="16">SUM(N37:N40)</f>
        <v>0</v>
      </c>
      <c r="O41" s="67">
        <f t="shared" ref="O41" si="17">SUM(O37:O40)</f>
        <v>0</v>
      </c>
    </row>
    <row r="42" spans="2:15" ht="15" thickTop="1" x14ac:dyDescent="0.35">
      <c r="B42" s="1"/>
    </row>
    <row r="43" spans="2:15" ht="26" x14ac:dyDescent="0.35">
      <c r="B43" s="16" t="s">
        <v>3</v>
      </c>
      <c r="C43" s="24" t="str">
        <f>CONCATENATE("Totaal"," ",Bankoverzicht!$G$4)</f>
        <v>Totaal &lt;VUL JAAR IN&gt;</v>
      </c>
      <c r="D43" s="17" t="s">
        <v>10</v>
      </c>
      <c r="E43" s="17" t="s">
        <v>11</v>
      </c>
      <c r="F43" s="17" t="s">
        <v>12</v>
      </c>
      <c r="G43" s="17" t="s">
        <v>13</v>
      </c>
      <c r="H43" s="17" t="s">
        <v>14</v>
      </c>
      <c r="I43" s="17" t="s">
        <v>15</v>
      </c>
      <c r="J43" s="17" t="s">
        <v>16</v>
      </c>
      <c r="K43" s="17" t="s">
        <v>17</v>
      </c>
      <c r="L43" s="17" t="s">
        <v>18</v>
      </c>
      <c r="M43" s="17" t="s">
        <v>19</v>
      </c>
      <c r="N43" s="17" t="s">
        <v>20</v>
      </c>
      <c r="O43" s="17" t="s">
        <v>21</v>
      </c>
    </row>
    <row r="44" spans="2:15" x14ac:dyDescent="0.35">
      <c r="B44" s="1" t="str" cm="1">
        <f t="array" ref="B44:B49">Balans</f>
        <v>btw-afdracht/ontvangsten</v>
      </c>
      <c r="C44" s="68">
        <f>SUM(D44:O44)</f>
        <v>0</v>
      </c>
      <c r="D44" s="64">
        <f>SUMIFS(Bankoverzicht!$L$7:$L$2050,Bankoverzicht!$H$7:$H$2050,$B44,Bankoverzicht!$A$7:$A$2050,D$6)
+SUMIFS(Kasboek!$L$7:$L$800,Kasboek!$H$7:$H$800,$B44,Kasboek!$A$7:$A$800,D$6)
+SUMIFS('Zelf betaalde kosten'!$L$7:$L$800,'Zelf betaalde kosten'!$H$7:$H$800,$B44,'Zelf betaalde kosten'!$A$7:$A$800,D$6)</f>
        <v>0</v>
      </c>
      <c r="E44" s="64">
        <f>SUMIFS(Bankoverzicht!$L$7:$L$2050,Bankoverzicht!$H$7:$H$2050,$B44,Bankoverzicht!$A$7:$A$2050,E$6)
+SUMIFS(Kasboek!$L$7:$L$800,Kasboek!$H$7:$H$800,$B44,Kasboek!$A$7:$A$800,E$6)
+SUMIFS('Zelf betaalde kosten'!$L$7:$L$800,'Zelf betaalde kosten'!$H$7:$H$800,$B44,'Zelf betaalde kosten'!$A$7:$A$800,E$6)</f>
        <v>0</v>
      </c>
      <c r="F44" s="64">
        <f>SUMIFS(Bankoverzicht!$L$7:$L$2050,Bankoverzicht!$H$7:$H$2050,$B44,Bankoverzicht!$A$7:$A$2050,F$6)
+SUMIFS(Kasboek!$L$7:$L$800,Kasboek!$H$7:$H$800,$B44,Kasboek!$A$7:$A$800,F$6)
+SUMIFS('Zelf betaalde kosten'!$L$7:$L$800,'Zelf betaalde kosten'!$H$7:$H$800,$B44,'Zelf betaalde kosten'!$A$7:$A$800,F$6)</f>
        <v>0</v>
      </c>
      <c r="G44" s="64">
        <f>SUMIFS(Bankoverzicht!$L$7:$L$2050,Bankoverzicht!$H$7:$H$2050,$B44,Bankoverzicht!$A$7:$A$2050,G$6)
+SUMIFS(Kasboek!$L$7:$L$800,Kasboek!$H$7:$H$800,$B44,Kasboek!$A$7:$A$800,G$6)
+SUMIFS('Zelf betaalde kosten'!$L$7:$L$800,'Zelf betaalde kosten'!$H$7:$H$800,$B44,'Zelf betaalde kosten'!$A$7:$A$800,G$6)</f>
        <v>0</v>
      </c>
      <c r="H44" s="64">
        <f>SUMIFS(Bankoverzicht!$L$7:$L$2050,Bankoverzicht!$H$7:$H$2050,$B44,Bankoverzicht!$A$7:$A$2050,H$6)
+SUMIFS(Kasboek!$L$7:$L$800,Kasboek!$H$7:$H$800,$B44,Kasboek!$A$7:$A$800,H$6)
+SUMIFS('Zelf betaalde kosten'!$L$7:$L$800,'Zelf betaalde kosten'!$H$7:$H$800,$B44,'Zelf betaalde kosten'!$A$7:$A$800,H$6)</f>
        <v>0</v>
      </c>
      <c r="I44" s="64">
        <f>SUMIFS(Bankoverzicht!$L$7:$L$2050,Bankoverzicht!$H$7:$H$2050,$B44,Bankoverzicht!$A$7:$A$2050,I$6)
+SUMIFS(Kasboek!$L$7:$L$800,Kasboek!$H$7:$H$800,$B44,Kasboek!$A$7:$A$800,I$6)
+SUMIFS('Zelf betaalde kosten'!$L$7:$L$800,'Zelf betaalde kosten'!$H$7:$H$800,$B44,'Zelf betaalde kosten'!$A$7:$A$800,I$6)</f>
        <v>0</v>
      </c>
      <c r="J44" s="64">
        <f>SUMIFS(Bankoverzicht!$L$7:$L$2050,Bankoverzicht!$H$7:$H$2050,$B44,Bankoverzicht!$A$7:$A$2050,J$6)
+SUMIFS(Kasboek!$L$7:$L$800,Kasboek!$H$7:$H$800,$B44,Kasboek!$A$7:$A$800,J$6)
+SUMIFS('Zelf betaalde kosten'!$L$7:$L$800,'Zelf betaalde kosten'!$H$7:$H$800,$B44,'Zelf betaalde kosten'!$A$7:$A$800,J$6)</f>
        <v>0</v>
      </c>
      <c r="K44" s="64">
        <f>SUMIFS(Bankoverzicht!$L$7:$L$2050,Bankoverzicht!$H$7:$H$2050,$B44,Bankoverzicht!$A$7:$A$2050,K$6)
+SUMIFS(Kasboek!$L$7:$L$800,Kasboek!$H$7:$H$800,$B44,Kasboek!$A$7:$A$800,K$6)
+SUMIFS('Zelf betaalde kosten'!$L$7:$L$800,'Zelf betaalde kosten'!$H$7:$H$800,$B44,'Zelf betaalde kosten'!$A$7:$A$800,K$6)</f>
        <v>0</v>
      </c>
      <c r="L44" s="64">
        <f>SUMIFS(Bankoverzicht!$L$7:$L$2050,Bankoverzicht!$H$7:$H$2050,$B44,Bankoverzicht!$A$7:$A$2050,L$6)
+SUMIFS(Kasboek!$L$7:$L$800,Kasboek!$H$7:$H$800,$B44,Kasboek!$A$7:$A$800,L$6)
+SUMIFS('Zelf betaalde kosten'!$L$7:$L$800,'Zelf betaalde kosten'!$H$7:$H$800,$B44,'Zelf betaalde kosten'!$A$7:$A$800,L$6)</f>
        <v>0</v>
      </c>
      <c r="M44" s="64">
        <f>SUMIFS(Bankoverzicht!$L$7:$L$2050,Bankoverzicht!$H$7:$H$2050,$B44,Bankoverzicht!$A$7:$A$2050,M$6)
+SUMIFS(Kasboek!$L$7:$L$800,Kasboek!$H$7:$H$800,$B44,Kasboek!$A$7:$A$800,M$6)
+SUMIFS('Zelf betaalde kosten'!$L$7:$L$800,'Zelf betaalde kosten'!$H$7:$H$800,$B44,'Zelf betaalde kosten'!$A$7:$A$800,M$6)</f>
        <v>0</v>
      </c>
      <c r="N44" s="64">
        <f>SUMIFS(Bankoverzicht!$L$7:$L$2050,Bankoverzicht!$H$7:$H$2050,$B44,Bankoverzicht!$A$7:$A$2050,N$6)
+SUMIFS(Kasboek!$L$7:$L$800,Kasboek!$H$7:$H$800,$B44,Kasboek!$A$7:$A$800,N$6)
+SUMIFS('Zelf betaalde kosten'!$L$7:$L$800,'Zelf betaalde kosten'!$H$7:$H$800,$B44,'Zelf betaalde kosten'!$A$7:$A$800,N$6)</f>
        <v>0</v>
      </c>
      <c r="O44" s="64">
        <f>SUMIFS(Bankoverzicht!$L$7:$L$2050,Bankoverzicht!$H$7:$H$2050,$B44,Bankoverzicht!$A$7:$A$2050,O$6)
+SUMIFS(Kasboek!$L$7:$L$800,Kasboek!$H$7:$H$800,$B44,Kasboek!$A$7:$A$800,O$6)
+SUMIFS('Zelf betaalde kosten'!$L$7:$L$800,'Zelf betaalde kosten'!$H$7:$H$800,$B44,'Zelf betaalde kosten'!$A$7:$A$800,O$6)</f>
        <v>0</v>
      </c>
    </row>
    <row r="45" spans="2:15" x14ac:dyDescent="0.35">
      <c r="B45" s="1" t="str">
        <v>Interne overboeking geld</v>
      </c>
      <c r="C45" s="68">
        <f t="shared" ref="C45:C49" si="18">SUM(D45:O45)</f>
        <v>0</v>
      </c>
      <c r="D45" s="64">
        <f>SUMIFS(Bankoverzicht!$L$7:$L$2050,Bankoverzicht!$H$7:$H$2050,$B45,Bankoverzicht!$A$7:$A$2050,D$6)
+SUMIFS(Kasboek!$L$7:$L$800,Kasboek!$H$7:$H$800,$B45,Kasboek!$A$7:$A$800,D$6)
+SUMIFS('Zelf betaalde kosten'!$L$7:$L$800,'Zelf betaalde kosten'!$H$7:$H$800,$B45,'Zelf betaalde kosten'!$A$7:$A$800,D$6)</f>
        <v>0</v>
      </c>
      <c r="E45" s="64">
        <f>SUMIFS(Bankoverzicht!$L$7:$L$2050,Bankoverzicht!$H$7:$H$2050,$B45,Bankoverzicht!$A$7:$A$2050,E$6)
+SUMIFS(Kasboek!$L$7:$L$800,Kasboek!$H$7:$H$800,$B45,Kasboek!$A$7:$A$800,E$6)
+SUMIFS('Zelf betaalde kosten'!$L$7:$L$800,'Zelf betaalde kosten'!$H$7:$H$800,$B45,'Zelf betaalde kosten'!$A$7:$A$800,E$6)</f>
        <v>0</v>
      </c>
      <c r="F45" s="64">
        <f>SUMIFS(Bankoverzicht!$L$7:$L$2050,Bankoverzicht!$H$7:$H$2050,$B45,Bankoverzicht!$A$7:$A$2050,F$6)
+SUMIFS(Kasboek!$L$7:$L$800,Kasboek!$H$7:$H$800,$B45,Kasboek!$A$7:$A$800,F$6)
+SUMIFS('Zelf betaalde kosten'!$L$7:$L$800,'Zelf betaalde kosten'!$H$7:$H$800,$B45,'Zelf betaalde kosten'!$A$7:$A$800,F$6)</f>
        <v>0</v>
      </c>
      <c r="G45" s="64">
        <f>SUMIFS(Bankoverzicht!$L$7:$L$2050,Bankoverzicht!$H$7:$H$2050,$B45,Bankoverzicht!$A$7:$A$2050,G$6)
+SUMIFS(Kasboek!$L$7:$L$800,Kasboek!$H$7:$H$800,$B45,Kasboek!$A$7:$A$800,G$6)
+SUMIFS('Zelf betaalde kosten'!$L$7:$L$800,'Zelf betaalde kosten'!$H$7:$H$800,$B45,'Zelf betaalde kosten'!$A$7:$A$800,G$6)</f>
        <v>0</v>
      </c>
      <c r="H45" s="64">
        <f>SUMIFS(Bankoverzicht!$L$7:$L$2050,Bankoverzicht!$H$7:$H$2050,$B45,Bankoverzicht!$A$7:$A$2050,H$6)
+SUMIFS(Kasboek!$L$7:$L$800,Kasboek!$H$7:$H$800,$B45,Kasboek!$A$7:$A$800,H$6)
+SUMIFS('Zelf betaalde kosten'!$L$7:$L$800,'Zelf betaalde kosten'!$H$7:$H$800,$B45,'Zelf betaalde kosten'!$A$7:$A$800,H$6)</f>
        <v>0</v>
      </c>
      <c r="I45" s="64">
        <f>SUMIFS(Bankoverzicht!$L$7:$L$2050,Bankoverzicht!$H$7:$H$2050,$B45,Bankoverzicht!$A$7:$A$2050,I$6)
+SUMIFS(Kasboek!$L$7:$L$800,Kasboek!$H$7:$H$800,$B45,Kasboek!$A$7:$A$800,I$6)
+SUMIFS('Zelf betaalde kosten'!$L$7:$L$800,'Zelf betaalde kosten'!$H$7:$H$800,$B45,'Zelf betaalde kosten'!$A$7:$A$800,I$6)</f>
        <v>0</v>
      </c>
      <c r="J45" s="64">
        <f>SUMIFS(Bankoverzicht!$L$7:$L$2050,Bankoverzicht!$H$7:$H$2050,$B45,Bankoverzicht!$A$7:$A$2050,J$6)
+SUMIFS(Kasboek!$L$7:$L$800,Kasboek!$H$7:$H$800,$B45,Kasboek!$A$7:$A$800,J$6)
+SUMIFS('Zelf betaalde kosten'!$L$7:$L$800,'Zelf betaalde kosten'!$H$7:$H$800,$B45,'Zelf betaalde kosten'!$A$7:$A$800,J$6)</f>
        <v>0</v>
      </c>
      <c r="K45" s="64">
        <f>SUMIFS(Bankoverzicht!$L$7:$L$2050,Bankoverzicht!$H$7:$H$2050,$B45,Bankoverzicht!$A$7:$A$2050,K$6)
+SUMIFS(Kasboek!$L$7:$L$800,Kasboek!$H$7:$H$800,$B45,Kasboek!$A$7:$A$800,K$6)
+SUMIFS('Zelf betaalde kosten'!$L$7:$L$800,'Zelf betaalde kosten'!$H$7:$H$800,$B45,'Zelf betaalde kosten'!$A$7:$A$800,K$6)</f>
        <v>0</v>
      </c>
      <c r="L45" s="64">
        <f>SUMIFS(Bankoverzicht!$L$7:$L$2050,Bankoverzicht!$H$7:$H$2050,$B45,Bankoverzicht!$A$7:$A$2050,L$6)
+SUMIFS(Kasboek!$L$7:$L$800,Kasboek!$H$7:$H$800,$B45,Kasboek!$A$7:$A$800,L$6)
+SUMIFS('Zelf betaalde kosten'!$L$7:$L$800,'Zelf betaalde kosten'!$H$7:$H$800,$B45,'Zelf betaalde kosten'!$A$7:$A$800,L$6)</f>
        <v>0</v>
      </c>
      <c r="M45" s="64">
        <f>SUMIFS(Bankoverzicht!$L$7:$L$2050,Bankoverzicht!$H$7:$H$2050,$B45,Bankoverzicht!$A$7:$A$2050,M$6)
+SUMIFS(Kasboek!$L$7:$L$800,Kasboek!$H$7:$H$800,$B45,Kasboek!$A$7:$A$800,M$6)
+SUMIFS('Zelf betaalde kosten'!$L$7:$L$800,'Zelf betaalde kosten'!$H$7:$H$800,$B45,'Zelf betaalde kosten'!$A$7:$A$800,M$6)</f>
        <v>0</v>
      </c>
      <c r="N45" s="64">
        <f>SUMIFS(Bankoverzicht!$L$7:$L$2050,Bankoverzicht!$H$7:$H$2050,$B45,Bankoverzicht!$A$7:$A$2050,N$6)
+SUMIFS(Kasboek!$L$7:$L$800,Kasboek!$H$7:$H$800,$B45,Kasboek!$A$7:$A$800,N$6)
+SUMIFS('Zelf betaalde kosten'!$L$7:$L$800,'Zelf betaalde kosten'!$H$7:$H$800,$B45,'Zelf betaalde kosten'!$A$7:$A$800,N$6)</f>
        <v>0</v>
      </c>
      <c r="O45" s="64">
        <f>SUMIFS(Bankoverzicht!$L$7:$L$2050,Bankoverzicht!$H$7:$H$2050,$B45,Bankoverzicht!$A$7:$A$2050,O$6)
+SUMIFS(Kasboek!$L$7:$L$800,Kasboek!$H$7:$H$800,$B45,Kasboek!$A$7:$A$800,O$6)
+SUMIFS('Zelf betaalde kosten'!$L$7:$L$800,'Zelf betaalde kosten'!$H$7:$H$800,$B45,'Zelf betaalde kosten'!$A$7:$A$800,O$6)</f>
        <v>0</v>
      </c>
    </row>
    <row r="46" spans="2:15" x14ac:dyDescent="0.35">
      <c r="B46" s="1" t="str">
        <v>Lening</v>
      </c>
      <c r="C46" s="68">
        <f t="shared" si="18"/>
        <v>0</v>
      </c>
      <c r="D46" s="64">
        <f>SUMIFS(Bankoverzicht!$L$7:$L$2050,Bankoverzicht!$H$7:$H$2050,$B46,Bankoverzicht!$A$7:$A$2050,D$6)
+SUMIFS(Kasboek!$L$7:$L$800,Kasboek!$H$7:$H$800,$B46,Kasboek!$A$7:$A$800,D$6)
+SUMIFS('Zelf betaalde kosten'!$L$7:$L$800,'Zelf betaalde kosten'!$H$7:$H$800,$B46,'Zelf betaalde kosten'!$A$7:$A$800,D$6)</f>
        <v>0</v>
      </c>
      <c r="E46" s="64">
        <f>SUMIFS(Bankoverzicht!$L$7:$L$2050,Bankoverzicht!$H$7:$H$2050,$B46,Bankoverzicht!$A$7:$A$2050,E$6)
+SUMIFS(Kasboek!$L$7:$L$800,Kasboek!$H$7:$H$800,$B46,Kasboek!$A$7:$A$800,E$6)
+SUMIFS('Zelf betaalde kosten'!$L$7:$L$800,'Zelf betaalde kosten'!$H$7:$H$800,$B46,'Zelf betaalde kosten'!$A$7:$A$800,E$6)</f>
        <v>0</v>
      </c>
      <c r="F46" s="64">
        <f>SUMIFS(Bankoverzicht!$L$7:$L$2050,Bankoverzicht!$H$7:$H$2050,$B46,Bankoverzicht!$A$7:$A$2050,F$6)
+SUMIFS(Kasboek!$L$7:$L$800,Kasboek!$H$7:$H$800,$B46,Kasboek!$A$7:$A$800,F$6)
+SUMIFS('Zelf betaalde kosten'!$L$7:$L$800,'Zelf betaalde kosten'!$H$7:$H$800,$B46,'Zelf betaalde kosten'!$A$7:$A$800,F$6)</f>
        <v>0</v>
      </c>
      <c r="G46" s="64">
        <f>SUMIFS(Bankoverzicht!$L$7:$L$2050,Bankoverzicht!$H$7:$H$2050,$B46,Bankoverzicht!$A$7:$A$2050,G$6)
+SUMIFS(Kasboek!$L$7:$L$800,Kasboek!$H$7:$H$800,$B46,Kasboek!$A$7:$A$800,G$6)
+SUMIFS('Zelf betaalde kosten'!$L$7:$L$800,'Zelf betaalde kosten'!$H$7:$H$800,$B46,'Zelf betaalde kosten'!$A$7:$A$800,G$6)</f>
        <v>0</v>
      </c>
      <c r="H46" s="64">
        <f>SUMIFS(Bankoverzicht!$L$7:$L$2050,Bankoverzicht!$H$7:$H$2050,$B46,Bankoverzicht!$A$7:$A$2050,H$6)
+SUMIFS(Kasboek!$L$7:$L$800,Kasboek!$H$7:$H$800,$B46,Kasboek!$A$7:$A$800,H$6)
+SUMIFS('Zelf betaalde kosten'!$L$7:$L$800,'Zelf betaalde kosten'!$H$7:$H$800,$B46,'Zelf betaalde kosten'!$A$7:$A$800,H$6)</f>
        <v>0</v>
      </c>
      <c r="I46" s="64">
        <f>SUMIFS(Bankoverzicht!$L$7:$L$2050,Bankoverzicht!$H$7:$H$2050,$B46,Bankoverzicht!$A$7:$A$2050,I$6)
+SUMIFS(Kasboek!$L$7:$L$800,Kasboek!$H$7:$H$800,$B46,Kasboek!$A$7:$A$800,I$6)
+SUMIFS('Zelf betaalde kosten'!$L$7:$L$800,'Zelf betaalde kosten'!$H$7:$H$800,$B46,'Zelf betaalde kosten'!$A$7:$A$800,I$6)</f>
        <v>0</v>
      </c>
      <c r="J46" s="64">
        <f>SUMIFS(Bankoverzicht!$L$7:$L$2050,Bankoverzicht!$H$7:$H$2050,$B46,Bankoverzicht!$A$7:$A$2050,J$6)
+SUMIFS(Kasboek!$L$7:$L$800,Kasboek!$H$7:$H$800,$B46,Kasboek!$A$7:$A$800,J$6)
+SUMIFS('Zelf betaalde kosten'!$L$7:$L$800,'Zelf betaalde kosten'!$H$7:$H$800,$B46,'Zelf betaalde kosten'!$A$7:$A$800,J$6)</f>
        <v>0</v>
      </c>
      <c r="K46" s="64">
        <f>SUMIFS(Bankoverzicht!$L$7:$L$2050,Bankoverzicht!$H$7:$H$2050,$B46,Bankoverzicht!$A$7:$A$2050,K$6)
+SUMIFS(Kasboek!$L$7:$L$800,Kasboek!$H$7:$H$800,$B46,Kasboek!$A$7:$A$800,K$6)
+SUMIFS('Zelf betaalde kosten'!$L$7:$L$800,'Zelf betaalde kosten'!$H$7:$H$800,$B46,'Zelf betaalde kosten'!$A$7:$A$800,K$6)</f>
        <v>0</v>
      </c>
      <c r="L46" s="64">
        <f>SUMIFS(Bankoverzicht!$L$7:$L$2050,Bankoverzicht!$H$7:$H$2050,$B46,Bankoverzicht!$A$7:$A$2050,L$6)
+SUMIFS(Kasboek!$L$7:$L$800,Kasboek!$H$7:$H$800,$B46,Kasboek!$A$7:$A$800,L$6)
+SUMIFS('Zelf betaalde kosten'!$L$7:$L$800,'Zelf betaalde kosten'!$H$7:$H$800,$B46,'Zelf betaalde kosten'!$A$7:$A$800,L$6)</f>
        <v>0</v>
      </c>
      <c r="M46" s="64">
        <f>SUMIFS(Bankoverzicht!$L$7:$L$2050,Bankoverzicht!$H$7:$H$2050,$B46,Bankoverzicht!$A$7:$A$2050,M$6)
+SUMIFS(Kasboek!$L$7:$L$800,Kasboek!$H$7:$H$800,$B46,Kasboek!$A$7:$A$800,M$6)
+SUMIFS('Zelf betaalde kosten'!$L$7:$L$800,'Zelf betaalde kosten'!$H$7:$H$800,$B46,'Zelf betaalde kosten'!$A$7:$A$800,M$6)</f>
        <v>0</v>
      </c>
      <c r="N46" s="64">
        <f>SUMIFS(Bankoverzicht!$L$7:$L$2050,Bankoverzicht!$H$7:$H$2050,$B46,Bankoverzicht!$A$7:$A$2050,N$6)
+SUMIFS(Kasboek!$L$7:$L$800,Kasboek!$H$7:$H$800,$B46,Kasboek!$A$7:$A$800,N$6)
+SUMIFS('Zelf betaalde kosten'!$L$7:$L$800,'Zelf betaalde kosten'!$H$7:$H$800,$B46,'Zelf betaalde kosten'!$A$7:$A$800,N$6)</f>
        <v>0</v>
      </c>
      <c r="O46" s="64">
        <f>SUMIFS(Bankoverzicht!$L$7:$L$2050,Bankoverzicht!$H$7:$H$2050,$B46,Bankoverzicht!$A$7:$A$2050,O$6)
+SUMIFS(Kasboek!$L$7:$L$800,Kasboek!$H$7:$H$800,$B46,Kasboek!$A$7:$A$800,O$6)
+SUMIFS('Zelf betaalde kosten'!$L$7:$L$800,'Zelf betaalde kosten'!$H$7:$H$800,$B46,'Zelf betaalde kosten'!$A$7:$A$800,O$6)</f>
        <v>0</v>
      </c>
    </row>
    <row r="47" spans="2:15" x14ac:dyDescent="0.35">
      <c r="B47" s="1" t="str">
        <v>Crediteuren</v>
      </c>
      <c r="C47" s="68">
        <f t="shared" si="18"/>
        <v>0</v>
      </c>
      <c r="D47" s="64">
        <f>SUMIFS(Bankoverzicht!$L$7:$L$2050,Bankoverzicht!$H$7:$H$2050,$B47,Bankoverzicht!$A$7:$A$2050,D$6)
+SUMIFS(Kasboek!$L$7:$L$800,Kasboek!$H$7:$H$800,$B47,Kasboek!$A$7:$A$800,D$6)
+SUMIFS('Zelf betaalde kosten'!$L$7:$L$800,'Zelf betaalde kosten'!$H$7:$H$800,$B47,'Zelf betaalde kosten'!$A$7:$A$800,D$6)</f>
        <v>0</v>
      </c>
      <c r="E47" s="64">
        <f>SUMIFS(Bankoverzicht!$L$7:$L$2050,Bankoverzicht!$H$7:$H$2050,$B47,Bankoverzicht!$A$7:$A$2050,E$6)
+SUMIFS(Kasboek!$L$7:$L$800,Kasboek!$H$7:$H$800,$B47,Kasboek!$A$7:$A$800,E$6)
+SUMIFS('Zelf betaalde kosten'!$L$7:$L$800,'Zelf betaalde kosten'!$H$7:$H$800,$B47,'Zelf betaalde kosten'!$A$7:$A$800,E$6)</f>
        <v>0</v>
      </c>
      <c r="F47" s="64">
        <f>SUMIFS(Bankoverzicht!$L$7:$L$2050,Bankoverzicht!$H$7:$H$2050,$B47,Bankoverzicht!$A$7:$A$2050,F$6)
+SUMIFS(Kasboek!$L$7:$L$800,Kasboek!$H$7:$H$800,$B47,Kasboek!$A$7:$A$800,F$6)
+SUMIFS('Zelf betaalde kosten'!$L$7:$L$800,'Zelf betaalde kosten'!$H$7:$H$800,$B47,'Zelf betaalde kosten'!$A$7:$A$800,F$6)</f>
        <v>0</v>
      </c>
      <c r="G47" s="64">
        <f>SUMIFS(Bankoverzicht!$L$7:$L$2050,Bankoverzicht!$H$7:$H$2050,$B47,Bankoverzicht!$A$7:$A$2050,G$6)
+SUMIFS(Kasboek!$L$7:$L$800,Kasboek!$H$7:$H$800,$B47,Kasboek!$A$7:$A$800,G$6)
+SUMIFS('Zelf betaalde kosten'!$L$7:$L$800,'Zelf betaalde kosten'!$H$7:$H$800,$B47,'Zelf betaalde kosten'!$A$7:$A$800,G$6)</f>
        <v>0</v>
      </c>
      <c r="H47" s="64">
        <f>SUMIFS(Bankoverzicht!$L$7:$L$2050,Bankoverzicht!$H$7:$H$2050,$B47,Bankoverzicht!$A$7:$A$2050,H$6)
+SUMIFS(Kasboek!$L$7:$L$800,Kasboek!$H$7:$H$800,$B47,Kasboek!$A$7:$A$800,H$6)
+SUMIFS('Zelf betaalde kosten'!$L$7:$L$800,'Zelf betaalde kosten'!$H$7:$H$800,$B47,'Zelf betaalde kosten'!$A$7:$A$800,H$6)</f>
        <v>0</v>
      </c>
      <c r="I47" s="64">
        <f>SUMIFS(Bankoverzicht!$L$7:$L$2050,Bankoverzicht!$H$7:$H$2050,$B47,Bankoverzicht!$A$7:$A$2050,I$6)
+SUMIFS(Kasboek!$L$7:$L$800,Kasboek!$H$7:$H$800,$B47,Kasboek!$A$7:$A$800,I$6)
+SUMIFS('Zelf betaalde kosten'!$L$7:$L$800,'Zelf betaalde kosten'!$H$7:$H$800,$B47,'Zelf betaalde kosten'!$A$7:$A$800,I$6)</f>
        <v>0</v>
      </c>
      <c r="J47" s="64">
        <f>SUMIFS(Bankoverzicht!$L$7:$L$2050,Bankoverzicht!$H$7:$H$2050,$B47,Bankoverzicht!$A$7:$A$2050,J$6)
+SUMIFS(Kasboek!$L$7:$L$800,Kasboek!$H$7:$H$800,$B47,Kasboek!$A$7:$A$800,J$6)
+SUMIFS('Zelf betaalde kosten'!$L$7:$L$800,'Zelf betaalde kosten'!$H$7:$H$800,$B47,'Zelf betaalde kosten'!$A$7:$A$800,J$6)</f>
        <v>0</v>
      </c>
      <c r="K47" s="64">
        <f>SUMIFS(Bankoverzicht!$L$7:$L$2050,Bankoverzicht!$H$7:$H$2050,$B47,Bankoverzicht!$A$7:$A$2050,K$6)
+SUMIFS(Kasboek!$L$7:$L$800,Kasboek!$H$7:$H$800,$B47,Kasboek!$A$7:$A$800,K$6)
+SUMIFS('Zelf betaalde kosten'!$L$7:$L$800,'Zelf betaalde kosten'!$H$7:$H$800,$B47,'Zelf betaalde kosten'!$A$7:$A$800,K$6)</f>
        <v>0</v>
      </c>
      <c r="L47" s="64">
        <f>SUMIFS(Bankoverzicht!$L$7:$L$2050,Bankoverzicht!$H$7:$H$2050,$B47,Bankoverzicht!$A$7:$A$2050,L$6)
+SUMIFS(Kasboek!$L$7:$L$800,Kasboek!$H$7:$H$800,$B47,Kasboek!$A$7:$A$800,L$6)
+SUMIFS('Zelf betaalde kosten'!$L$7:$L$800,'Zelf betaalde kosten'!$H$7:$H$800,$B47,'Zelf betaalde kosten'!$A$7:$A$800,L$6)</f>
        <v>0</v>
      </c>
      <c r="M47" s="64">
        <f>SUMIFS(Bankoverzicht!$L$7:$L$2050,Bankoverzicht!$H$7:$H$2050,$B47,Bankoverzicht!$A$7:$A$2050,M$6)
+SUMIFS(Kasboek!$L$7:$L$800,Kasboek!$H$7:$H$800,$B47,Kasboek!$A$7:$A$800,M$6)
+SUMIFS('Zelf betaalde kosten'!$L$7:$L$800,'Zelf betaalde kosten'!$H$7:$H$800,$B47,'Zelf betaalde kosten'!$A$7:$A$800,M$6)</f>
        <v>0</v>
      </c>
      <c r="N47" s="64">
        <f>SUMIFS(Bankoverzicht!$L$7:$L$2050,Bankoverzicht!$H$7:$H$2050,$B47,Bankoverzicht!$A$7:$A$2050,N$6)
+SUMIFS(Kasboek!$L$7:$L$800,Kasboek!$H$7:$H$800,$B47,Kasboek!$A$7:$A$800,N$6)
+SUMIFS('Zelf betaalde kosten'!$L$7:$L$800,'Zelf betaalde kosten'!$H$7:$H$800,$B47,'Zelf betaalde kosten'!$A$7:$A$800,N$6)</f>
        <v>0</v>
      </c>
      <c r="O47" s="64">
        <f>SUMIFS(Bankoverzicht!$L$7:$L$2050,Bankoverzicht!$H$7:$H$2050,$B47,Bankoverzicht!$A$7:$A$2050,O$6)
+SUMIFS(Kasboek!$L$7:$L$800,Kasboek!$H$7:$H$800,$B47,Kasboek!$A$7:$A$800,O$6)
+SUMIFS('Zelf betaalde kosten'!$L$7:$L$800,'Zelf betaalde kosten'!$H$7:$H$800,$B47,'Zelf betaalde kosten'!$A$7:$A$800,O$6)</f>
        <v>0</v>
      </c>
    </row>
    <row r="48" spans="2:15" x14ac:dyDescent="0.35">
      <c r="B48" s="1" t="str">
        <v xml:space="preserve">Debiteuren </v>
      </c>
      <c r="C48" s="68">
        <f t="shared" si="18"/>
        <v>0</v>
      </c>
      <c r="D48" s="64">
        <f>SUMIFS(Bankoverzicht!$L$7:$L$2050,Bankoverzicht!$H$7:$H$2050,$B48,Bankoverzicht!$A$7:$A$2050,D$6)
+SUMIFS(Kasboek!$L$7:$L$800,Kasboek!$H$7:$H$800,$B48,Kasboek!$A$7:$A$800,D$6)
+SUMIFS('Zelf betaalde kosten'!$L$7:$L$800,'Zelf betaalde kosten'!$H$7:$H$800,$B48,'Zelf betaalde kosten'!$A$7:$A$800,D$6)</f>
        <v>0</v>
      </c>
      <c r="E48" s="64">
        <f>SUMIFS(Bankoverzicht!$L$7:$L$2050,Bankoverzicht!$H$7:$H$2050,$B48,Bankoverzicht!$A$7:$A$2050,E$6)
+SUMIFS(Kasboek!$L$7:$L$800,Kasboek!$H$7:$H$800,$B48,Kasboek!$A$7:$A$800,E$6)
+SUMIFS('Zelf betaalde kosten'!$L$7:$L$800,'Zelf betaalde kosten'!$H$7:$H$800,$B48,'Zelf betaalde kosten'!$A$7:$A$800,E$6)</f>
        <v>0</v>
      </c>
      <c r="F48" s="64">
        <f>SUMIFS(Bankoverzicht!$L$7:$L$2050,Bankoverzicht!$H$7:$H$2050,$B48,Bankoverzicht!$A$7:$A$2050,F$6)
+SUMIFS(Kasboek!$L$7:$L$800,Kasboek!$H$7:$H$800,$B48,Kasboek!$A$7:$A$800,F$6)
+SUMIFS('Zelf betaalde kosten'!$L$7:$L$800,'Zelf betaalde kosten'!$H$7:$H$800,$B48,'Zelf betaalde kosten'!$A$7:$A$800,F$6)</f>
        <v>0</v>
      </c>
      <c r="G48" s="64">
        <f>SUMIFS(Bankoverzicht!$L$7:$L$2050,Bankoverzicht!$H$7:$H$2050,$B48,Bankoverzicht!$A$7:$A$2050,G$6)
+SUMIFS(Kasboek!$L$7:$L$800,Kasboek!$H$7:$H$800,$B48,Kasboek!$A$7:$A$800,G$6)
+SUMIFS('Zelf betaalde kosten'!$L$7:$L$800,'Zelf betaalde kosten'!$H$7:$H$800,$B48,'Zelf betaalde kosten'!$A$7:$A$800,G$6)</f>
        <v>0</v>
      </c>
      <c r="H48" s="64">
        <f>SUMIFS(Bankoverzicht!$L$7:$L$2050,Bankoverzicht!$H$7:$H$2050,$B48,Bankoverzicht!$A$7:$A$2050,H$6)
+SUMIFS(Kasboek!$L$7:$L$800,Kasboek!$H$7:$H$800,$B48,Kasboek!$A$7:$A$800,H$6)
+SUMIFS('Zelf betaalde kosten'!$L$7:$L$800,'Zelf betaalde kosten'!$H$7:$H$800,$B48,'Zelf betaalde kosten'!$A$7:$A$800,H$6)</f>
        <v>0</v>
      </c>
      <c r="I48" s="64">
        <f>SUMIFS(Bankoverzicht!$L$7:$L$2050,Bankoverzicht!$H$7:$H$2050,$B48,Bankoverzicht!$A$7:$A$2050,I$6)
+SUMIFS(Kasboek!$L$7:$L$800,Kasboek!$H$7:$H$800,$B48,Kasboek!$A$7:$A$800,I$6)
+SUMIFS('Zelf betaalde kosten'!$L$7:$L$800,'Zelf betaalde kosten'!$H$7:$H$800,$B48,'Zelf betaalde kosten'!$A$7:$A$800,I$6)</f>
        <v>0</v>
      </c>
      <c r="J48" s="64">
        <f>SUMIFS(Bankoverzicht!$L$7:$L$2050,Bankoverzicht!$H$7:$H$2050,$B48,Bankoverzicht!$A$7:$A$2050,J$6)
+SUMIFS(Kasboek!$L$7:$L$800,Kasboek!$H$7:$H$800,$B48,Kasboek!$A$7:$A$800,J$6)
+SUMIFS('Zelf betaalde kosten'!$L$7:$L$800,'Zelf betaalde kosten'!$H$7:$H$800,$B48,'Zelf betaalde kosten'!$A$7:$A$800,J$6)</f>
        <v>0</v>
      </c>
      <c r="K48" s="64">
        <f>SUMIFS(Bankoverzicht!$L$7:$L$2050,Bankoverzicht!$H$7:$H$2050,$B48,Bankoverzicht!$A$7:$A$2050,K$6)
+SUMIFS(Kasboek!$L$7:$L$800,Kasboek!$H$7:$H$800,$B48,Kasboek!$A$7:$A$800,K$6)
+SUMIFS('Zelf betaalde kosten'!$L$7:$L$800,'Zelf betaalde kosten'!$H$7:$H$800,$B48,'Zelf betaalde kosten'!$A$7:$A$800,K$6)</f>
        <v>0</v>
      </c>
      <c r="L48" s="64">
        <f>SUMIFS(Bankoverzicht!$L$7:$L$2050,Bankoverzicht!$H$7:$H$2050,$B48,Bankoverzicht!$A$7:$A$2050,L$6)
+SUMIFS(Kasboek!$L$7:$L$800,Kasboek!$H$7:$H$800,$B48,Kasboek!$A$7:$A$800,L$6)
+SUMIFS('Zelf betaalde kosten'!$L$7:$L$800,'Zelf betaalde kosten'!$H$7:$H$800,$B48,'Zelf betaalde kosten'!$A$7:$A$800,L$6)</f>
        <v>0</v>
      </c>
      <c r="M48" s="64">
        <f>SUMIFS(Bankoverzicht!$L$7:$L$2050,Bankoverzicht!$H$7:$H$2050,$B48,Bankoverzicht!$A$7:$A$2050,M$6)
+SUMIFS(Kasboek!$L$7:$L$800,Kasboek!$H$7:$H$800,$B48,Kasboek!$A$7:$A$800,M$6)
+SUMIFS('Zelf betaalde kosten'!$L$7:$L$800,'Zelf betaalde kosten'!$H$7:$H$800,$B48,'Zelf betaalde kosten'!$A$7:$A$800,M$6)</f>
        <v>0</v>
      </c>
      <c r="N48" s="64">
        <f>SUMIFS(Bankoverzicht!$L$7:$L$2050,Bankoverzicht!$H$7:$H$2050,$B48,Bankoverzicht!$A$7:$A$2050,N$6)
+SUMIFS(Kasboek!$L$7:$L$800,Kasboek!$H$7:$H$800,$B48,Kasboek!$A$7:$A$800,N$6)
+SUMIFS('Zelf betaalde kosten'!$L$7:$L$800,'Zelf betaalde kosten'!$H$7:$H$800,$B48,'Zelf betaalde kosten'!$A$7:$A$800,N$6)</f>
        <v>0</v>
      </c>
      <c r="O48" s="64">
        <f>SUMIFS(Bankoverzicht!$L$7:$L$2050,Bankoverzicht!$H$7:$H$2050,$B48,Bankoverzicht!$A$7:$A$2050,O$6)
+SUMIFS(Kasboek!$L$7:$L$800,Kasboek!$H$7:$H$800,$B48,Kasboek!$A$7:$A$800,O$6)
+SUMIFS('Zelf betaalde kosten'!$L$7:$L$800,'Zelf betaalde kosten'!$H$7:$H$800,$B48,'Zelf betaalde kosten'!$A$7:$A$800,O$6)</f>
        <v>0</v>
      </c>
    </row>
    <row r="49" spans="1:15" x14ac:dyDescent="0.35">
      <c r="B49" s="1" t="str">
        <v>[vul subcategorie in]</v>
      </c>
      <c r="C49" s="68">
        <f t="shared" si="18"/>
        <v>0</v>
      </c>
      <c r="D49" s="64">
        <f>SUMIFS(Bankoverzicht!$L$7:$L$2050,Bankoverzicht!$H$7:$H$2050,$B49,Bankoverzicht!$A$7:$A$2050,D$6)
+SUMIFS(Kasboek!$L$7:$L$800,Kasboek!$H$7:$H$800,$B49,Kasboek!$A$7:$A$800,D$6)
+SUMIFS('Zelf betaalde kosten'!$L$7:$L$800,'Zelf betaalde kosten'!$H$7:$H$800,$B49,'Zelf betaalde kosten'!$A$7:$A$800,D$6)</f>
        <v>0</v>
      </c>
      <c r="E49" s="64">
        <f>SUMIFS(Bankoverzicht!$L$7:$L$2050,Bankoverzicht!$H$7:$H$2050,$B49,Bankoverzicht!$A$7:$A$2050,E$6)
+SUMIFS(Kasboek!$L$7:$L$800,Kasboek!$H$7:$H$800,$B49,Kasboek!$A$7:$A$800,E$6)
+SUMIFS('Zelf betaalde kosten'!$L$7:$L$800,'Zelf betaalde kosten'!$H$7:$H$800,$B49,'Zelf betaalde kosten'!$A$7:$A$800,E$6)</f>
        <v>0</v>
      </c>
      <c r="F49" s="64">
        <f>SUMIFS(Bankoverzicht!$L$7:$L$2050,Bankoverzicht!$H$7:$H$2050,$B49,Bankoverzicht!$A$7:$A$2050,F$6)
+SUMIFS(Kasboek!$L$7:$L$800,Kasboek!$H$7:$H$800,$B49,Kasboek!$A$7:$A$800,F$6)
+SUMIFS('Zelf betaalde kosten'!$L$7:$L$800,'Zelf betaalde kosten'!$H$7:$H$800,$B49,'Zelf betaalde kosten'!$A$7:$A$800,F$6)</f>
        <v>0</v>
      </c>
      <c r="G49" s="64">
        <f>SUMIFS(Bankoverzicht!$L$7:$L$2050,Bankoverzicht!$H$7:$H$2050,$B49,Bankoverzicht!$A$7:$A$2050,G$6)
+SUMIFS(Kasboek!$L$7:$L$800,Kasboek!$H$7:$H$800,$B49,Kasboek!$A$7:$A$800,G$6)
+SUMIFS('Zelf betaalde kosten'!$L$7:$L$800,'Zelf betaalde kosten'!$H$7:$H$800,$B49,'Zelf betaalde kosten'!$A$7:$A$800,G$6)</f>
        <v>0</v>
      </c>
      <c r="H49" s="64">
        <f>SUMIFS(Bankoverzicht!$L$7:$L$2050,Bankoverzicht!$H$7:$H$2050,$B49,Bankoverzicht!$A$7:$A$2050,H$6)
+SUMIFS(Kasboek!$L$7:$L$800,Kasboek!$H$7:$H$800,$B49,Kasboek!$A$7:$A$800,H$6)
+SUMIFS('Zelf betaalde kosten'!$L$7:$L$800,'Zelf betaalde kosten'!$H$7:$H$800,$B49,'Zelf betaalde kosten'!$A$7:$A$800,H$6)</f>
        <v>0</v>
      </c>
      <c r="I49" s="64">
        <f>SUMIFS(Bankoverzicht!$L$7:$L$2050,Bankoverzicht!$H$7:$H$2050,$B49,Bankoverzicht!$A$7:$A$2050,I$6)
+SUMIFS(Kasboek!$L$7:$L$800,Kasboek!$H$7:$H$800,$B49,Kasboek!$A$7:$A$800,I$6)
+SUMIFS('Zelf betaalde kosten'!$L$7:$L$800,'Zelf betaalde kosten'!$H$7:$H$800,$B49,'Zelf betaalde kosten'!$A$7:$A$800,I$6)</f>
        <v>0</v>
      </c>
      <c r="J49" s="64">
        <f>SUMIFS(Bankoverzicht!$L$7:$L$2050,Bankoverzicht!$H$7:$H$2050,$B49,Bankoverzicht!$A$7:$A$2050,J$6)
+SUMIFS(Kasboek!$L$7:$L$800,Kasboek!$H$7:$H$800,$B49,Kasboek!$A$7:$A$800,J$6)
+SUMIFS('Zelf betaalde kosten'!$L$7:$L$800,'Zelf betaalde kosten'!$H$7:$H$800,$B49,'Zelf betaalde kosten'!$A$7:$A$800,J$6)</f>
        <v>0</v>
      </c>
      <c r="K49" s="64">
        <f>SUMIFS(Bankoverzicht!$L$7:$L$2050,Bankoverzicht!$H$7:$H$2050,$B49,Bankoverzicht!$A$7:$A$2050,K$6)
+SUMIFS(Kasboek!$L$7:$L$800,Kasboek!$H$7:$H$800,$B49,Kasboek!$A$7:$A$800,K$6)
+SUMIFS('Zelf betaalde kosten'!$L$7:$L$800,'Zelf betaalde kosten'!$H$7:$H$800,$B49,'Zelf betaalde kosten'!$A$7:$A$800,K$6)</f>
        <v>0</v>
      </c>
      <c r="L49" s="64">
        <f>SUMIFS(Bankoverzicht!$L$7:$L$2050,Bankoverzicht!$H$7:$H$2050,$B49,Bankoverzicht!$A$7:$A$2050,L$6)
+SUMIFS(Kasboek!$L$7:$L$800,Kasboek!$H$7:$H$800,$B49,Kasboek!$A$7:$A$800,L$6)
+SUMIFS('Zelf betaalde kosten'!$L$7:$L$800,'Zelf betaalde kosten'!$H$7:$H$800,$B49,'Zelf betaalde kosten'!$A$7:$A$800,L$6)</f>
        <v>0</v>
      </c>
      <c r="M49" s="64">
        <f>SUMIFS(Bankoverzicht!$L$7:$L$2050,Bankoverzicht!$H$7:$H$2050,$B49,Bankoverzicht!$A$7:$A$2050,M$6)
+SUMIFS(Kasboek!$L$7:$L$800,Kasboek!$H$7:$H$800,$B49,Kasboek!$A$7:$A$800,M$6)
+SUMIFS('Zelf betaalde kosten'!$L$7:$L$800,'Zelf betaalde kosten'!$H$7:$H$800,$B49,'Zelf betaalde kosten'!$A$7:$A$800,M$6)</f>
        <v>0</v>
      </c>
      <c r="N49" s="64">
        <f>SUMIFS(Bankoverzicht!$L$7:$L$2050,Bankoverzicht!$H$7:$H$2050,$B49,Bankoverzicht!$A$7:$A$2050,N$6)
+SUMIFS(Kasboek!$L$7:$L$800,Kasboek!$H$7:$H$800,$B49,Kasboek!$A$7:$A$800,N$6)
+SUMIFS('Zelf betaalde kosten'!$L$7:$L$800,'Zelf betaalde kosten'!$H$7:$H$800,$B49,'Zelf betaalde kosten'!$A$7:$A$800,N$6)</f>
        <v>0</v>
      </c>
      <c r="O49" s="64">
        <f>SUMIFS(Bankoverzicht!$L$7:$L$2050,Bankoverzicht!$H$7:$H$2050,$B49,Bankoverzicht!$A$7:$A$2050,O$6)
+SUMIFS(Kasboek!$L$7:$L$800,Kasboek!$H$7:$H$800,$B49,Kasboek!$A$7:$A$800,O$6)
+SUMIFS('Zelf betaalde kosten'!$L$7:$L$800,'Zelf betaalde kosten'!$H$7:$H$800,$B49,'Zelf betaalde kosten'!$A$7:$A$800,O$6)</f>
        <v>0</v>
      </c>
    </row>
    <row r="50" spans="1:15" ht="15" thickBot="1" x14ac:dyDescent="0.4">
      <c r="B50" s="1"/>
      <c r="C50" s="69">
        <f>SUM(C44:C49)</f>
        <v>0</v>
      </c>
      <c r="D50" s="67">
        <f>SUM(D44:D49)</f>
        <v>0</v>
      </c>
      <c r="E50" s="67">
        <f t="shared" ref="E50:O50" si="19">SUM(E44:E49)</f>
        <v>0</v>
      </c>
      <c r="F50" s="67">
        <f t="shared" si="19"/>
        <v>0</v>
      </c>
      <c r="G50" s="67">
        <f t="shared" si="19"/>
        <v>0</v>
      </c>
      <c r="H50" s="67">
        <f t="shared" si="19"/>
        <v>0</v>
      </c>
      <c r="I50" s="67">
        <f t="shared" si="19"/>
        <v>0</v>
      </c>
      <c r="J50" s="67">
        <f t="shared" si="19"/>
        <v>0</v>
      </c>
      <c r="K50" s="67">
        <f t="shared" si="19"/>
        <v>0</v>
      </c>
      <c r="L50" s="67">
        <f t="shared" si="19"/>
        <v>0</v>
      </c>
      <c r="M50" s="67">
        <f t="shared" si="19"/>
        <v>0</v>
      </c>
      <c r="N50" s="67">
        <f t="shared" si="19"/>
        <v>0</v>
      </c>
      <c r="O50" s="67">
        <f t="shared" si="19"/>
        <v>0</v>
      </c>
    </row>
    <row r="51" spans="1:15" ht="5" customHeight="1" thickTop="1" x14ac:dyDescent="0.35"/>
    <row r="52" spans="1:15" ht="17" x14ac:dyDescent="0.4">
      <c r="A52" s="60"/>
      <c r="B52" s="56"/>
      <c r="C52" s="80" t="s">
        <v>88</v>
      </c>
      <c r="D52" s="77"/>
      <c r="E52" s="78"/>
      <c r="F52" s="78"/>
      <c r="G52" s="78"/>
      <c r="H52" s="77"/>
      <c r="I52" s="77"/>
      <c r="J52" s="77"/>
      <c r="K52" s="77"/>
      <c r="L52" s="77"/>
      <c r="M52" s="77"/>
      <c r="N52" s="77"/>
      <c r="O52" s="79"/>
    </row>
    <row r="53" spans="1:15" ht="5" customHeight="1" x14ac:dyDescent="0.35"/>
    <row r="54" spans="1:15" x14ac:dyDescent="0.3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</row>
  </sheetData>
  <sheetProtection algorithmName="SHA-512" hashValue="ufOtyk2jWYAbjP9+gQv5IOWx+qozTbsMdHF+O0qLnXpTGe4EWe28x89cup8HOgdW3XbB9ja8BTD5yDr+pUcakw==" saltValue="JkpzQknJ0JlU7X3bR0QtqA==" spinCount="100000" sheet="1" objects="1" scenarios="1"/>
  <phoneticPr fontId="11" type="noConversion"/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61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922C1-2710-4CC1-8923-B96F3EE77CBE}">
  <sheetPr codeName="Blad6">
    <pageSetUpPr fitToPage="1"/>
  </sheetPr>
  <dimension ref="A1:Q2054"/>
  <sheetViews>
    <sheetView zoomScale="87" zoomScaleNormal="87" workbookViewId="0">
      <selection activeCell="I16" sqref="I16"/>
    </sheetView>
  </sheetViews>
  <sheetFormatPr defaultRowHeight="14.5" x14ac:dyDescent="0.35"/>
  <cols>
    <col min="1" max="2" width="10.81640625" customWidth="1"/>
    <col min="3" max="3" width="13.81640625" style="9" customWidth="1"/>
    <col min="4" max="4" width="14.81640625" customWidth="1"/>
    <col min="5" max="5" width="12.54296875" customWidth="1"/>
    <col min="6" max="6" width="13.81640625" style="2" customWidth="1"/>
    <col min="7" max="7" width="23.36328125" customWidth="1"/>
    <col min="8" max="8" width="24.90625" bestFit="1" customWidth="1"/>
    <col min="9" max="9" width="45.08984375" customWidth="1"/>
    <col min="10" max="10" width="12.81640625" customWidth="1"/>
    <col min="11" max="11" width="13.453125" customWidth="1"/>
    <col min="12" max="12" width="14.81640625" customWidth="1"/>
    <col min="13" max="17" width="12.81640625" customWidth="1"/>
  </cols>
  <sheetData>
    <row r="1" spans="1:17" ht="14.5" customHeight="1" x14ac:dyDescent="0.35"/>
    <row r="2" spans="1:17" ht="14.5" customHeight="1" x14ac:dyDescent="0.35">
      <c r="F2" s="7"/>
      <c r="G2" s="10" t="s">
        <v>80</v>
      </c>
      <c r="H2" s="55"/>
    </row>
    <row r="3" spans="1:17" ht="14.5" customHeight="1" x14ac:dyDescent="0.4">
      <c r="D3" s="14" t="s">
        <v>0</v>
      </c>
      <c r="E3" s="15"/>
      <c r="G3" s="10" t="s">
        <v>81</v>
      </c>
      <c r="H3" s="37">
        <f>$H$2
+SUM($D$7:$D$2050)
-SUM($E$7:$E$2050)</f>
        <v>0</v>
      </c>
    </row>
    <row r="4" spans="1:17" ht="17" x14ac:dyDescent="0.4">
      <c r="A4" s="40"/>
      <c r="B4" s="40" t="s">
        <v>50</v>
      </c>
      <c r="C4" s="41"/>
      <c r="D4" s="40"/>
      <c r="E4" s="42" t="s">
        <v>5</v>
      </c>
      <c r="F4" s="42"/>
      <c r="G4" s="45" t="str">
        <f>Instellingen!$F$4</f>
        <v>&lt;VUL JAAR IN&gt;</v>
      </c>
      <c r="H4" s="40"/>
      <c r="I4" s="40"/>
      <c r="J4" s="40"/>
      <c r="K4" s="40"/>
      <c r="L4" s="40"/>
      <c r="M4" s="40"/>
      <c r="N4" s="40"/>
      <c r="O4" s="40"/>
      <c r="P4" s="40"/>
      <c r="Q4" s="40"/>
    </row>
    <row r="5" spans="1:17" x14ac:dyDescent="0.35">
      <c r="J5" s="63"/>
      <c r="K5" s="63"/>
    </row>
    <row r="6" spans="1:17" s="12" customFormat="1" ht="41" customHeight="1" x14ac:dyDescent="0.45">
      <c r="A6" s="18" t="s">
        <v>22</v>
      </c>
      <c r="B6" s="18" t="s">
        <v>26</v>
      </c>
      <c r="C6" s="21" t="s">
        <v>55</v>
      </c>
      <c r="D6" s="91" t="s">
        <v>72</v>
      </c>
      <c r="E6" s="91" t="s">
        <v>73</v>
      </c>
      <c r="F6" s="22" t="s">
        <v>96</v>
      </c>
      <c r="G6" s="23" t="s">
        <v>65</v>
      </c>
      <c r="H6" s="22" t="s">
        <v>66</v>
      </c>
      <c r="I6" s="22" t="s">
        <v>67</v>
      </c>
      <c r="J6" s="92" t="s">
        <v>97</v>
      </c>
      <c r="K6" s="44" t="s">
        <v>98</v>
      </c>
      <c r="L6" s="44" t="s">
        <v>74</v>
      </c>
      <c r="M6" s="91" t="s">
        <v>99</v>
      </c>
      <c r="N6" s="22" t="s">
        <v>100</v>
      </c>
      <c r="O6" s="93" t="s">
        <v>101</v>
      </c>
      <c r="P6" s="93" t="s">
        <v>102</v>
      </c>
      <c r="Q6" s="93" t="s">
        <v>103</v>
      </c>
    </row>
    <row r="7" spans="1:17" x14ac:dyDescent="0.35">
      <c r="A7" s="20" t="str">
        <f>IF($C7="","",PROPER(TEXT($C7,"mmmm")))</f>
        <v/>
      </c>
      <c r="B7" s="20" t="str">
        <f>IFERROR(VLOOKUP($A7,Instellingen!$K$11:$L$22,2,0),"")</f>
        <v/>
      </c>
      <c r="C7" s="51"/>
      <c r="D7" s="52"/>
      <c r="E7" s="52"/>
      <c r="F7" s="53"/>
      <c r="G7" s="50"/>
      <c r="H7" s="50"/>
      <c r="I7" s="54"/>
      <c r="J7" s="38">
        <f>IF($G7="Omzet",$D7-$E7,0)</f>
        <v>0</v>
      </c>
      <c r="K7" s="38">
        <f t="shared" ref="K7:K70" si="0">IF(OR($G7="Kosten",$G7="Investering"),$E7-$D7,0)</f>
        <v>0</v>
      </c>
      <c r="L7" s="38">
        <f>IF(OR($G7="Omzet",$G7="Kosten",$G7="Investering"),0,$D7-$E7)</f>
        <v>0</v>
      </c>
      <c r="M7" s="38">
        <f>J7-O7-P7</f>
        <v>0</v>
      </c>
      <c r="N7" s="38">
        <f>K7-Q7</f>
        <v>0</v>
      </c>
      <c r="O7" s="38">
        <f>IF($F7=Instellingen!$I$11,ROUND(($J7-($J7/((100%+$F7)/100%))),2),0)</f>
        <v>0</v>
      </c>
      <c r="P7" s="38">
        <f>IF($F7=Instellingen!$I$12,ROUND(($J7-($J7/((100%+$F7)/100%))),2),0)</f>
        <v>0</v>
      </c>
      <c r="Q7" s="38">
        <f>IF($F7=Instellingen!$I$14,0,ROUND(($K7-($K7/((100%+$F7)/100%))),2))</f>
        <v>0</v>
      </c>
    </row>
    <row r="8" spans="1:17" x14ac:dyDescent="0.35">
      <c r="A8" s="20" t="str">
        <f t="shared" ref="A8:A71" si="1">IF($C8="","",PROPER(TEXT($C8,"mmmm")))</f>
        <v/>
      </c>
      <c r="B8" s="20" t="str">
        <f>IFERROR(VLOOKUP($A8,Instellingen!$K$11:$L$22,2,0),"")</f>
        <v/>
      </c>
      <c r="C8" s="51"/>
      <c r="D8" s="52"/>
      <c r="E8" s="52"/>
      <c r="F8" s="53"/>
      <c r="G8" s="50"/>
      <c r="H8" s="50"/>
      <c r="I8" s="50"/>
      <c r="J8" s="38">
        <f t="shared" ref="J8:J71" si="2">IF($G8="Omzet",$D8-$E8,0)</f>
        <v>0</v>
      </c>
      <c r="K8" s="38">
        <f t="shared" si="0"/>
        <v>0</v>
      </c>
      <c r="L8" s="38">
        <f t="shared" ref="L8:L71" si="3">IF(OR($G8="Omzet",$G8="Kosten",$G8="Investering"),0,$D8-$E8)</f>
        <v>0</v>
      </c>
      <c r="M8" s="38">
        <f t="shared" ref="M8:M71" si="4">J8-O8-P8</f>
        <v>0</v>
      </c>
      <c r="N8" s="38">
        <f t="shared" ref="N8:N71" si="5">K8-Q8</f>
        <v>0</v>
      </c>
      <c r="O8" s="38">
        <f>IF($F8=Instellingen!$I$11,ROUND(($J8-($J8/((100%+$F8)/100%))),2),0)</f>
        <v>0</v>
      </c>
      <c r="P8" s="38">
        <f>IF($F8=Instellingen!$I$12,ROUND(($J8-($J8/((100%+$F8)/100%))),2),0)</f>
        <v>0</v>
      </c>
      <c r="Q8" s="38">
        <f>IF($F8=Instellingen!$I$14,0,ROUND(($K8-($K8/((100%+$F8)/100%))),2))</f>
        <v>0</v>
      </c>
    </row>
    <row r="9" spans="1:17" x14ac:dyDescent="0.35">
      <c r="A9" s="20" t="str">
        <f t="shared" si="1"/>
        <v/>
      </c>
      <c r="B9" s="20" t="str">
        <f>IFERROR(VLOOKUP($A9,Instellingen!$K$11:$L$22,2,0),"")</f>
        <v/>
      </c>
      <c r="C9" s="51"/>
      <c r="D9" s="52"/>
      <c r="E9" s="52"/>
      <c r="F9" s="53"/>
      <c r="G9" s="50"/>
      <c r="H9" s="50"/>
      <c r="I9" s="50"/>
      <c r="J9" s="38">
        <f t="shared" si="2"/>
        <v>0</v>
      </c>
      <c r="K9" s="38">
        <f t="shared" si="0"/>
        <v>0</v>
      </c>
      <c r="L9" s="38">
        <f t="shared" si="3"/>
        <v>0</v>
      </c>
      <c r="M9" s="38">
        <f t="shared" si="4"/>
        <v>0</v>
      </c>
      <c r="N9" s="38">
        <f t="shared" si="5"/>
        <v>0</v>
      </c>
      <c r="O9" s="38">
        <f>IF($F9=Instellingen!$I$11,ROUND(($J9-($J9/((100%+$F9)/100%))),2),0)</f>
        <v>0</v>
      </c>
      <c r="P9" s="38">
        <f>IF($F9=Instellingen!$I$12,ROUND(($J9-($J9/((100%+$F9)/100%))),2),0)</f>
        <v>0</v>
      </c>
      <c r="Q9" s="38">
        <f>IF($F9=Instellingen!$I$14,0,ROUND(($K9-($K9/((100%+$F9)/100%))),2))</f>
        <v>0</v>
      </c>
    </row>
    <row r="10" spans="1:17" x14ac:dyDescent="0.35">
      <c r="A10" s="20" t="str">
        <f t="shared" si="1"/>
        <v/>
      </c>
      <c r="B10" s="20" t="str">
        <f>IFERROR(VLOOKUP($A10,Instellingen!$K$11:$L$22,2,0),"")</f>
        <v/>
      </c>
      <c r="C10" s="51"/>
      <c r="D10" s="52"/>
      <c r="E10" s="52"/>
      <c r="F10" s="53"/>
      <c r="G10" s="50"/>
      <c r="H10" s="50"/>
      <c r="I10" s="50"/>
      <c r="J10" s="38">
        <f t="shared" si="2"/>
        <v>0</v>
      </c>
      <c r="K10" s="38">
        <f t="shared" si="0"/>
        <v>0</v>
      </c>
      <c r="L10" s="38">
        <f t="shared" si="3"/>
        <v>0</v>
      </c>
      <c r="M10" s="38">
        <f t="shared" si="4"/>
        <v>0</v>
      </c>
      <c r="N10" s="38">
        <f t="shared" si="5"/>
        <v>0</v>
      </c>
      <c r="O10" s="38">
        <f>IF($F10=Instellingen!$I$11,ROUND(($J10-($J10/((100%+$F10)/100%))),2),0)</f>
        <v>0</v>
      </c>
      <c r="P10" s="38">
        <f>IF($F10=Instellingen!$I$12,ROUND(($J10-($J10/((100%+$F10)/100%))),2),0)</f>
        <v>0</v>
      </c>
      <c r="Q10" s="38">
        <f>IF($F10=Instellingen!$I$14,0,ROUND(($K10-($K10/((100%+$F10)/100%))),2))</f>
        <v>0</v>
      </c>
    </row>
    <row r="11" spans="1:17" x14ac:dyDescent="0.35">
      <c r="A11" s="20" t="str">
        <f t="shared" si="1"/>
        <v/>
      </c>
      <c r="B11" s="20" t="str">
        <f>IFERROR(VLOOKUP($A11,Instellingen!$K$11:$L$22,2,0),"")</f>
        <v/>
      </c>
      <c r="C11" s="51"/>
      <c r="D11" s="52"/>
      <c r="E11" s="52"/>
      <c r="F11" s="53"/>
      <c r="G11" s="50"/>
      <c r="H11" s="50"/>
      <c r="I11" s="50"/>
      <c r="J11" s="38">
        <f t="shared" si="2"/>
        <v>0</v>
      </c>
      <c r="K11" s="38">
        <f t="shared" si="0"/>
        <v>0</v>
      </c>
      <c r="L11" s="38">
        <f t="shared" si="3"/>
        <v>0</v>
      </c>
      <c r="M11" s="38">
        <f t="shared" si="4"/>
        <v>0</v>
      </c>
      <c r="N11" s="38">
        <f t="shared" si="5"/>
        <v>0</v>
      </c>
      <c r="O11" s="38">
        <f>IF($F11=Instellingen!$I$11,ROUND(($J11-($J11/((100%+$F11)/100%))),2),0)</f>
        <v>0</v>
      </c>
      <c r="P11" s="38">
        <f>IF($F11=Instellingen!$I$12,ROUND(($J11-($J11/((100%+$F11)/100%))),2),0)</f>
        <v>0</v>
      </c>
      <c r="Q11" s="38">
        <f>IF($F11=Instellingen!$I$14,0,ROUND(($K11-($K11/((100%+$F11)/100%))),2))</f>
        <v>0</v>
      </c>
    </row>
    <row r="12" spans="1:17" x14ac:dyDescent="0.35">
      <c r="A12" s="20" t="str">
        <f t="shared" si="1"/>
        <v/>
      </c>
      <c r="B12" s="20" t="str">
        <f>IFERROR(VLOOKUP($A12,Instellingen!$K$11:$L$22,2,0),"")</f>
        <v/>
      </c>
      <c r="C12" s="51"/>
      <c r="D12" s="52"/>
      <c r="E12" s="52"/>
      <c r="F12" s="53"/>
      <c r="G12" s="50"/>
      <c r="H12" s="50"/>
      <c r="I12" s="50"/>
      <c r="J12" s="38">
        <f t="shared" si="2"/>
        <v>0</v>
      </c>
      <c r="K12" s="38">
        <f t="shared" si="0"/>
        <v>0</v>
      </c>
      <c r="L12" s="38">
        <f t="shared" si="3"/>
        <v>0</v>
      </c>
      <c r="M12" s="38">
        <f t="shared" si="4"/>
        <v>0</v>
      </c>
      <c r="N12" s="38">
        <f t="shared" si="5"/>
        <v>0</v>
      </c>
      <c r="O12" s="38">
        <f>IF($F12=Instellingen!$I$11,ROUND(($J12-($J12/((100%+$F12)/100%))),2),0)</f>
        <v>0</v>
      </c>
      <c r="P12" s="38">
        <f>IF($F12=Instellingen!$I$12,ROUND(($J12-($J12/((100%+$F12)/100%))),2),0)</f>
        <v>0</v>
      </c>
      <c r="Q12" s="38">
        <f>IF($F12=Instellingen!$I$14,0,ROUND(($K12-($K12/((100%+$F12)/100%))),2))</f>
        <v>0</v>
      </c>
    </row>
    <row r="13" spans="1:17" x14ac:dyDescent="0.35">
      <c r="A13" s="20" t="str">
        <f t="shared" si="1"/>
        <v/>
      </c>
      <c r="B13" s="20" t="str">
        <f>IFERROR(VLOOKUP($A13,Instellingen!$K$11:$L$22,2,0),"")</f>
        <v/>
      </c>
      <c r="C13" s="51"/>
      <c r="D13" s="52"/>
      <c r="E13" s="52"/>
      <c r="F13" s="53"/>
      <c r="G13" s="50"/>
      <c r="H13" s="50"/>
      <c r="I13" s="50"/>
      <c r="J13" s="38">
        <f t="shared" si="2"/>
        <v>0</v>
      </c>
      <c r="K13" s="38">
        <f t="shared" si="0"/>
        <v>0</v>
      </c>
      <c r="L13" s="38">
        <f t="shared" si="3"/>
        <v>0</v>
      </c>
      <c r="M13" s="38">
        <f t="shared" si="4"/>
        <v>0</v>
      </c>
      <c r="N13" s="38">
        <f t="shared" si="5"/>
        <v>0</v>
      </c>
      <c r="O13" s="38">
        <f>IF($F13=Instellingen!$I$11,ROUND(($J13-($J13/((100%+$F13)/100%))),2),0)</f>
        <v>0</v>
      </c>
      <c r="P13" s="38">
        <f>IF($F13=Instellingen!$I$12,ROUND(($J13-($J13/((100%+$F13)/100%))),2),0)</f>
        <v>0</v>
      </c>
      <c r="Q13" s="38">
        <f>IF($F13=Instellingen!$I$14,0,ROUND(($K13-($K13/((100%+$F13)/100%))),2))</f>
        <v>0</v>
      </c>
    </row>
    <row r="14" spans="1:17" x14ac:dyDescent="0.35">
      <c r="A14" s="20" t="str">
        <f t="shared" si="1"/>
        <v/>
      </c>
      <c r="B14" s="20" t="str">
        <f>IFERROR(VLOOKUP($A14,Instellingen!$K$11:$L$22,2,0),"")</f>
        <v/>
      </c>
      <c r="C14" s="51"/>
      <c r="D14" s="52"/>
      <c r="E14" s="52"/>
      <c r="F14" s="53"/>
      <c r="G14" s="50"/>
      <c r="H14" s="50"/>
      <c r="I14" s="50"/>
      <c r="J14" s="38">
        <f t="shared" si="2"/>
        <v>0</v>
      </c>
      <c r="K14" s="38">
        <f t="shared" si="0"/>
        <v>0</v>
      </c>
      <c r="L14" s="38">
        <f t="shared" si="3"/>
        <v>0</v>
      </c>
      <c r="M14" s="38">
        <f t="shared" si="4"/>
        <v>0</v>
      </c>
      <c r="N14" s="38">
        <f t="shared" si="5"/>
        <v>0</v>
      </c>
      <c r="O14" s="38">
        <f>IF($F14=Instellingen!$I$11,ROUND(($J14-($J14/((100%+$F14)/100%))),2),0)</f>
        <v>0</v>
      </c>
      <c r="P14" s="38">
        <f>IF($F14=Instellingen!$I$12,ROUND(($J14-($J14/((100%+$F14)/100%))),2),0)</f>
        <v>0</v>
      </c>
      <c r="Q14" s="38">
        <f>IF($F14=Instellingen!$I$14,0,ROUND(($K14-($K14/((100%+$F14)/100%))),2))</f>
        <v>0</v>
      </c>
    </row>
    <row r="15" spans="1:17" x14ac:dyDescent="0.35">
      <c r="A15" s="20" t="str">
        <f t="shared" si="1"/>
        <v/>
      </c>
      <c r="B15" s="20" t="str">
        <f>IFERROR(VLOOKUP($A15,Instellingen!$K$11:$L$22,2,0),"")</f>
        <v/>
      </c>
      <c r="C15" s="51"/>
      <c r="D15" s="52"/>
      <c r="E15" s="52"/>
      <c r="F15" s="53"/>
      <c r="G15" s="50"/>
      <c r="H15" s="50"/>
      <c r="I15" s="50"/>
      <c r="J15" s="38">
        <f t="shared" si="2"/>
        <v>0</v>
      </c>
      <c r="K15" s="38">
        <f t="shared" si="0"/>
        <v>0</v>
      </c>
      <c r="L15" s="38">
        <f t="shared" si="3"/>
        <v>0</v>
      </c>
      <c r="M15" s="38">
        <f t="shared" si="4"/>
        <v>0</v>
      </c>
      <c r="N15" s="38">
        <f t="shared" si="5"/>
        <v>0</v>
      </c>
      <c r="O15" s="38">
        <f>IF($F15=Instellingen!$I$11,ROUND(($J15-($J15/((100%+$F15)/100%))),2),0)</f>
        <v>0</v>
      </c>
      <c r="P15" s="38">
        <f>IF($F15=Instellingen!$I$12,ROUND(($J15-($J15/((100%+$F15)/100%))),2),0)</f>
        <v>0</v>
      </c>
      <c r="Q15" s="38">
        <f>IF($F15=Instellingen!$I$14,0,ROUND(($K15-($K15/((100%+$F15)/100%))),2))</f>
        <v>0</v>
      </c>
    </row>
    <row r="16" spans="1:17" x14ac:dyDescent="0.35">
      <c r="A16" s="20" t="str">
        <f t="shared" si="1"/>
        <v/>
      </c>
      <c r="B16" s="20" t="str">
        <f>IFERROR(VLOOKUP($A16,Instellingen!$K$11:$L$22,2,0),"")</f>
        <v/>
      </c>
      <c r="C16" s="51"/>
      <c r="D16" s="52"/>
      <c r="E16" s="52"/>
      <c r="F16" s="53"/>
      <c r="G16" s="50"/>
      <c r="H16" s="50"/>
      <c r="I16" s="50"/>
      <c r="J16" s="38">
        <f t="shared" si="2"/>
        <v>0</v>
      </c>
      <c r="K16" s="38">
        <f t="shared" si="0"/>
        <v>0</v>
      </c>
      <c r="L16" s="38">
        <f t="shared" si="3"/>
        <v>0</v>
      </c>
      <c r="M16" s="38">
        <f t="shared" si="4"/>
        <v>0</v>
      </c>
      <c r="N16" s="38">
        <f t="shared" si="5"/>
        <v>0</v>
      </c>
      <c r="O16" s="38">
        <f>IF($F16=Instellingen!$I$11,ROUND(($J16-($J16/((100%+$F16)/100%))),2),0)</f>
        <v>0</v>
      </c>
      <c r="P16" s="38">
        <f>IF($F16=Instellingen!$I$12,ROUND(($J16-($J16/((100%+$F16)/100%))),2),0)</f>
        <v>0</v>
      </c>
      <c r="Q16" s="38">
        <f>IF($F16=Instellingen!$I$14,0,ROUND(($K16-($K16/((100%+$F16)/100%))),2))</f>
        <v>0</v>
      </c>
    </row>
    <row r="17" spans="1:17" x14ac:dyDescent="0.35">
      <c r="A17" s="20" t="str">
        <f t="shared" si="1"/>
        <v/>
      </c>
      <c r="B17" s="20" t="str">
        <f>IFERROR(VLOOKUP($A17,Instellingen!$K$11:$L$22,2,0),"")</f>
        <v/>
      </c>
      <c r="C17" s="51"/>
      <c r="D17" s="52"/>
      <c r="E17" s="52"/>
      <c r="F17" s="53"/>
      <c r="G17" s="50"/>
      <c r="H17" s="50"/>
      <c r="I17" s="50"/>
      <c r="J17" s="38">
        <f t="shared" si="2"/>
        <v>0</v>
      </c>
      <c r="K17" s="38">
        <f t="shared" si="0"/>
        <v>0</v>
      </c>
      <c r="L17" s="38">
        <f t="shared" si="3"/>
        <v>0</v>
      </c>
      <c r="M17" s="38">
        <f t="shared" si="4"/>
        <v>0</v>
      </c>
      <c r="N17" s="38">
        <f t="shared" si="5"/>
        <v>0</v>
      </c>
      <c r="O17" s="38">
        <f>IF($F17=Instellingen!$I$11,ROUND(($J17-($J17/((100%+$F17)/100%))),2),0)</f>
        <v>0</v>
      </c>
      <c r="P17" s="38">
        <f>IF($F17=Instellingen!$I$12,ROUND(($J17-($J17/((100%+$F17)/100%))),2),0)</f>
        <v>0</v>
      </c>
      <c r="Q17" s="38">
        <f>IF($F17=Instellingen!$I$14,0,ROUND(($K17-($K17/((100%+$F17)/100%))),2))</f>
        <v>0</v>
      </c>
    </row>
    <row r="18" spans="1:17" x14ac:dyDescent="0.35">
      <c r="A18" s="20" t="str">
        <f t="shared" si="1"/>
        <v/>
      </c>
      <c r="B18" s="20" t="str">
        <f>IFERROR(VLOOKUP($A18,Instellingen!$K$11:$L$22,2,0),"")</f>
        <v/>
      </c>
      <c r="C18" s="51"/>
      <c r="D18" s="52"/>
      <c r="E18" s="52"/>
      <c r="F18" s="53"/>
      <c r="G18" s="50"/>
      <c r="H18" s="50"/>
      <c r="I18" s="50"/>
      <c r="J18" s="38">
        <f t="shared" si="2"/>
        <v>0</v>
      </c>
      <c r="K18" s="38">
        <f t="shared" si="0"/>
        <v>0</v>
      </c>
      <c r="L18" s="38">
        <f t="shared" si="3"/>
        <v>0</v>
      </c>
      <c r="M18" s="38">
        <f t="shared" si="4"/>
        <v>0</v>
      </c>
      <c r="N18" s="38">
        <f t="shared" si="5"/>
        <v>0</v>
      </c>
      <c r="O18" s="38">
        <f>IF($F18=Instellingen!$I$11,ROUND(($J18-($J18/((100%+$F18)/100%))),2),0)</f>
        <v>0</v>
      </c>
      <c r="P18" s="38">
        <f>IF($F18=Instellingen!$I$12,ROUND(($J18-($J18/((100%+$F18)/100%))),2),0)</f>
        <v>0</v>
      </c>
      <c r="Q18" s="38">
        <f>IF($F18=Instellingen!$I$14,0,ROUND(($K18-($K18/((100%+$F18)/100%))),2))</f>
        <v>0</v>
      </c>
    </row>
    <row r="19" spans="1:17" x14ac:dyDescent="0.35">
      <c r="A19" s="20" t="str">
        <f t="shared" si="1"/>
        <v/>
      </c>
      <c r="B19" s="20" t="str">
        <f>IFERROR(VLOOKUP($A19,Instellingen!$K$11:$L$22,2,0),"")</f>
        <v/>
      </c>
      <c r="C19" s="51"/>
      <c r="D19" s="52"/>
      <c r="E19" s="52"/>
      <c r="F19" s="53"/>
      <c r="G19" s="50"/>
      <c r="H19" s="50"/>
      <c r="I19" s="50"/>
      <c r="J19" s="38">
        <f t="shared" si="2"/>
        <v>0</v>
      </c>
      <c r="K19" s="38">
        <f t="shared" si="0"/>
        <v>0</v>
      </c>
      <c r="L19" s="38">
        <f t="shared" si="3"/>
        <v>0</v>
      </c>
      <c r="M19" s="38">
        <f t="shared" si="4"/>
        <v>0</v>
      </c>
      <c r="N19" s="38">
        <f t="shared" si="5"/>
        <v>0</v>
      </c>
      <c r="O19" s="38">
        <f>IF($F19=Instellingen!$I$11,ROUND(($J19-($J19/((100%+$F19)/100%))),2),0)</f>
        <v>0</v>
      </c>
      <c r="P19" s="38">
        <f>IF($F19=Instellingen!$I$12,ROUND(($J19-($J19/((100%+$F19)/100%))),2),0)</f>
        <v>0</v>
      </c>
      <c r="Q19" s="38">
        <f>IF($F19=Instellingen!$I$14,0,ROUND(($K19-($K19/((100%+$F19)/100%))),2))</f>
        <v>0</v>
      </c>
    </row>
    <row r="20" spans="1:17" x14ac:dyDescent="0.35">
      <c r="A20" s="20" t="str">
        <f t="shared" si="1"/>
        <v/>
      </c>
      <c r="B20" s="20" t="str">
        <f>IFERROR(VLOOKUP($A20,Instellingen!$K$11:$L$22,2,0),"")</f>
        <v/>
      </c>
      <c r="C20" s="51"/>
      <c r="D20" s="52"/>
      <c r="E20" s="52"/>
      <c r="F20" s="53"/>
      <c r="G20" s="50"/>
      <c r="H20" s="50"/>
      <c r="I20" s="50"/>
      <c r="J20" s="38">
        <f t="shared" si="2"/>
        <v>0</v>
      </c>
      <c r="K20" s="38">
        <f t="shared" si="0"/>
        <v>0</v>
      </c>
      <c r="L20" s="38">
        <f t="shared" si="3"/>
        <v>0</v>
      </c>
      <c r="M20" s="38">
        <f t="shared" si="4"/>
        <v>0</v>
      </c>
      <c r="N20" s="38">
        <f t="shared" si="5"/>
        <v>0</v>
      </c>
      <c r="O20" s="38">
        <f>IF($F20=Instellingen!$I$11,ROUND(($J20-($J20/((100%+$F20)/100%))),2),0)</f>
        <v>0</v>
      </c>
      <c r="P20" s="38">
        <f>IF($F20=Instellingen!$I$12,ROUND(($J20-($J20/((100%+$F20)/100%))),2),0)</f>
        <v>0</v>
      </c>
      <c r="Q20" s="38">
        <f>IF($F20=Instellingen!$I$14,0,ROUND(($K20-($K20/((100%+$F20)/100%))),2))</f>
        <v>0</v>
      </c>
    </row>
    <row r="21" spans="1:17" x14ac:dyDescent="0.35">
      <c r="A21" s="20" t="str">
        <f t="shared" si="1"/>
        <v/>
      </c>
      <c r="B21" s="20" t="str">
        <f>IFERROR(VLOOKUP($A21,Instellingen!$K$11:$L$22,2,0),"")</f>
        <v/>
      </c>
      <c r="C21" s="51"/>
      <c r="D21" s="52"/>
      <c r="E21" s="52"/>
      <c r="F21" s="53"/>
      <c r="G21" s="50"/>
      <c r="H21" s="50"/>
      <c r="I21" s="50"/>
      <c r="J21" s="38">
        <f t="shared" si="2"/>
        <v>0</v>
      </c>
      <c r="K21" s="38">
        <f t="shared" si="0"/>
        <v>0</v>
      </c>
      <c r="L21" s="38">
        <f t="shared" si="3"/>
        <v>0</v>
      </c>
      <c r="M21" s="38">
        <f t="shared" si="4"/>
        <v>0</v>
      </c>
      <c r="N21" s="38">
        <f t="shared" si="5"/>
        <v>0</v>
      </c>
      <c r="O21" s="38">
        <f>IF($F21=Instellingen!$I$11,ROUND(($J21-($J21/((100%+$F21)/100%))),2),0)</f>
        <v>0</v>
      </c>
      <c r="P21" s="38">
        <f>IF($F21=Instellingen!$I$12,ROUND(($J21-($J21/((100%+$F21)/100%))),2),0)</f>
        <v>0</v>
      </c>
      <c r="Q21" s="38">
        <f>IF($F21=Instellingen!$I$14,0,ROUND(($K21-($K21/((100%+$F21)/100%))),2))</f>
        <v>0</v>
      </c>
    </row>
    <row r="22" spans="1:17" x14ac:dyDescent="0.35">
      <c r="A22" s="20" t="str">
        <f t="shared" si="1"/>
        <v/>
      </c>
      <c r="B22" s="20" t="str">
        <f>IFERROR(VLOOKUP($A22,Instellingen!$K$11:$L$22,2,0),"")</f>
        <v/>
      </c>
      <c r="C22" s="51"/>
      <c r="D22" s="52"/>
      <c r="E22" s="52"/>
      <c r="F22" s="53"/>
      <c r="G22" s="50"/>
      <c r="H22" s="50"/>
      <c r="I22" s="50"/>
      <c r="J22" s="38">
        <f t="shared" si="2"/>
        <v>0</v>
      </c>
      <c r="K22" s="38">
        <f t="shared" si="0"/>
        <v>0</v>
      </c>
      <c r="L22" s="38">
        <f t="shared" si="3"/>
        <v>0</v>
      </c>
      <c r="M22" s="38">
        <f t="shared" si="4"/>
        <v>0</v>
      </c>
      <c r="N22" s="38">
        <f t="shared" si="5"/>
        <v>0</v>
      </c>
      <c r="O22" s="38">
        <f>IF($F22=Instellingen!$I$11,ROUND(($J22-($J22/((100%+$F22)/100%))),2),0)</f>
        <v>0</v>
      </c>
      <c r="P22" s="38">
        <f>IF($F22=Instellingen!$I$12,ROUND(($J22-($J22/((100%+$F22)/100%))),2),0)</f>
        <v>0</v>
      </c>
      <c r="Q22" s="38">
        <f>IF($F22=Instellingen!$I$14,0,ROUND(($K22-($K22/((100%+$F22)/100%))),2))</f>
        <v>0</v>
      </c>
    </row>
    <row r="23" spans="1:17" x14ac:dyDescent="0.35">
      <c r="A23" s="20" t="str">
        <f t="shared" si="1"/>
        <v/>
      </c>
      <c r="B23" s="20" t="str">
        <f>IFERROR(VLOOKUP($A23,Instellingen!$K$11:$L$22,2,0),"")</f>
        <v/>
      </c>
      <c r="C23" s="51"/>
      <c r="D23" s="52"/>
      <c r="E23" s="52"/>
      <c r="F23" s="53"/>
      <c r="G23" s="50"/>
      <c r="H23" s="50"/>
      <c r="I23" s="50"/>
      <c r="J23" s="38">
        <f t="shared" si="2"/>
        <v>0</v>
      </c>
      <c r="K23" s="38">
        <f t="shared" si="0"/>
        <v>0</v>
      </c>
      <c r="L23" s="38">
        <f t="shared" si="3"/>
        <v>0</v>
      </c>
      <c r="M23" s="38">
        <f t="shared" si="4"/>
        <v>0</v>
      </c>
      <c r="N23" s="38">
        <f t="shared" si="5"/>
        <v>0</v>
      </c>
      <c r="O23" s="38">
        <f>IF($F23=Instellingen!$I$11,ROUND(($J23-($J23/((100%+$F23)/100%))),2),0)</f>
        <v>0</v>
      </c>
      <c r="P23" s="38">
        <f>IF($F23=Instellingen!$I$12,ROUND(($J23-($J23/((100%+$F23)/100%))),2),0)</f>
        <v>0</v>
      </c>
      <c r="Q23" s="38">
        <f>IF($F23=Instellingen!$I$14,0,ROUND(($K23-($K23/((100%+$F23)/100%))),2))</f>
        <v>0</v>
      </c>
    </row>
    <row r="24" spans="1:17" x14ac:dyDescent="0.35">
      <c r="A24" s="20" t="str">
        <f t="shared" si="1"/>
        <v/>
      </c>
      <c r="B24" s="20" t="str">
        <f>IFERROR(VLOOKUP($A24,Instellingen!$K$11:$L$22,2,0),"")</f>
        <v/>
      </c>
      <c r="C24" s="51"/>
      <c r="D24" s="52"/>
      <c r="E24" s="52"/>
      <c r="F24" s="53"/>
      <c r="G24" s="50"/>
      <c r="H24" s="50"/>
      <c r="I24" s="50"/>
      <c r="J24" s="38">
        <f t="shared" si="2"/>
        <v>0</v>
      </c>
      <c r="K24" s="38">
        <f t="shared" si="0"/>
        <v>0</v>
      </c>
      <c r="L24" s="38">
        <f t="shared" si="3"/>
        <v>0</v>
      </c>
      <c r="M24" s="38">
        <f t="shared" si="4"/>
        <v>0</v>
      </c>
      <c r="N24" s="38">
        <f t="shared" si="5"/>
        <v>0</v>
      </c>
      <c r="O24" s="38">
        <f>IF($F24=Instellingen!$I$11,ROUND(($J24-($J24/((100%+$F24)/100%))),2),0)</f>
        <v>0</v>
      </c>
      <c r="P24" s="38">
        <f>IF($F24=Instellingen!$I$12,ROUND(($J24-($J24/((100%+$F24)/100%))),2),0)</f>
        <v>0</v>
      </c>
      <c r="Q24" s="38">
        <f>IF($F24=Instellingen!$I$14,0,ROUND(($K24-($K24/((100%+$F24)/100%))),2))</f>
        <v>0</v>
      </c>
    </row>
    <row r="25" spans="1:17" x14ac:dyDescent="0.35">
      <c r="A25" s="20" t="str">
        <f t="shared" si="1"/>
        <v/>
      </c>
      <c r="B25" s="20" t="str">
        <f>IFERROR(VLOOKUP($A25,Instellingen!$K$11:$L$22,2,0),"")</f>
        <v/>
      </c>
      <c r="C25" s="51"/>
      <c r="D25" s="52"/>
      <c r="E25" s="52"/>
      <c r="F25" s="53"/>
      <c r="G25" s="50"/>
      <c r="H25" s="50"/>
      <c r="I25" s="50"/>
      <c r="J25" s="38">
        <f t="shared" si="2"/>
        <v>0</v>
      </c>
      <c r="K25" s="38">
        <f t="shared" si="0"/>
        <v>0</v>
      </c>
      <c r="L25" s="38">
        <f t="shared" si="3"/>
        <v>0</v>
      </c>
      <c r="M25" s="38">
        <f t="shared" si="4"/>
        <v>0</v>
      </c>
      <c r="N25" s="38">
        <f t="shared" si="5"/>
        <v>0</v>
      </c>
      <c r="O25" s="38">
        <f>IF($F25=Instellingen!$I$11,ROUND(($J25-($J25/((100%+$F25)/100%))),2),0)</f>
        <v>0</v>
      </c>
      <c r="P25" s="38">
        <f>IF($F25=Instellingen!$I$12,ROUND(($J25-($J25/((100%+$F25)/100%))),2),0)</f>
        <v>0</v>
      </c>
      <c r="Q25" s="38">
        <f>IF($F25=Instellingen!$I$14,0,ROUND(($K25-($K25/((100%+$F25)/100%))),2))</f>
        <v>0</v>
      </c>
    </row>
    <row r="26" spans="1:17" x14ac:dyDescent="0.35">
      <c r="A26" s="20" t="str">
        <f t="shared" si="1"/>
        <v/>
      </c>
      <c r="B26" s="20" t="str">
        <f>IFERROR(VLOOKUP($A26,Instellingen!$K$11:$L$22,2,0),"")</f>
        <v/>
      </c>
      <c r="C26" s="51"/>
      <c r="D26" s="52"/>
      <c r="E26" s="52"/>
      <c r="F26" s="53"/>
      <c r="G26" s="50"/>
      <c r="H26" s="50"/>
      <c r="I26" s="50"/>
      <c r="J26" s="38">
        <f t="shared" si="2"/>
        <v>0</v>
      </c>
      <c r="K26" s="38">
        <f t="shared" si="0"/>
        <v>0</v>
      </c>
      <c r="L26" s="38">
        <f t="shared" si="3"/>
        <v>0</v>
      </c>
      <c r="M26" s="38">
        <f t="shared" si="4"/>
        <v>0</v>
      </c>
      <c r="N26" s="38">
        <f t="shared" si="5"/>
        <v>0</v>
      </c>
      <c r="O26" s="38">
        <f>IF($F26=Instellingen!$I$11,ROUND(($J26-($J26/((100%+$F26)/100%))),2),0)</f>
        <v>0</v>
      </c>
      <c r="P26" s="38">
        <f>IF($F26=Instellingen!$I$12,ROUND(($J26-($J26/((100%+$F26)/100%))),2),0)</f>
        <v>0</v>
      </c>
      <c r="Q26" s="38">
        <f>IF($F26=Instellingen!$I$14,0,ROUND(($K26-($K26/((100%+$F26)/100%))),2))</f>
        <v>0</v>
      </c>
    </row>
    <row r="27" spans="1:17" x14ac:dyDescent="0.35">
      <c r="A27" s="20" t="str">
        <f t="shared" si="1"/>
        <v/>
      </c>
      <c r="B27" s="20" t="str">
        <f>IFERROR(VLOOKUP($A27,Instellingen!$K$11:$L$22,2,0),"")</f>
        <v/>
      </c>
      <c r="C27" s="51"/>
      <c r="D27" s="52"/>
      <c r="E27" s="52"/>
      <c r="F27" s="53"/>
      <c r="G27" s="50"/>
      <c r="H27" s="50"/>
      <c r="I27" s="50"/>
      <c r="J27" s="38">
        <f t="shared" si="2"/>
        <v>0</v>
      </c>
      <c r="K27" s="38">
        <f t="shared" si="0"/>
        <v>0</v>
      </c>
      <c r="L27" s="38">
        <f t="shared" si="3"/>
        <v>0</v>
      </c>
      <c r="M27" s="38">
        <f t="shared" si="4"/>
        <v>0</v>
      </c>
      <c r="N27" s="38">
        <f t="shared" si="5"/>
        <v>0</v>
      </c>
      <c r="O27" s="38">
        <f>IF($F27=Instellingen!$I$11,ROUND(($J27-($J27/((100%+$F27)/100%))),2),0)</f>
        <v>0</v>
      </c>
      <c r="P27" s="38">
        <f>IF($F27=Instellingen!$I$12,ROUND(($J27-($J27/((100%+$F27)/100%))),2),0)</f>
        <v>0</v>
      </c>
      <c r="Q27" s="38">
        <f>IF($F27=Instellingen!$I$14,0,ROUND(($K27-($K27/((100%+$F27)/100%))),2))</f>
        <v>0</v>
      </c>
    </row>
    <row r="28" spans="1:17" x14ac:dyDescent="0.35">
      <c r="A28" s="20" t="str">
        <f t="shared" si="1"/>
        <v/>
      </c>
      <c r="B28" s="20" t="str">
        <f>IFERROR(VLOOKUP($A28,Instellingen!$K$11:$L$22,2,0),"")</f>
        <v/>
      </c>
      <c r="C28" s="51"/>
      <c r="D28" s="52"/>
      <c r="E28" s="52"/>
      <c r="F28" s="53"/>
      <c r="G28" s="50"/>
      <c r="H28" s="50"/>
      <c r="I28" s="50"/>
      <c r="J28" s="38">
        <f t="shared" si="2"/>
        <v>0</v>
      </c>
      <c r="K28" s="38">
        <f t="shared" si="0"/>
        <v>0</v>
      </c>
      <c r="L28" s="38">
        <f t="shared" si="3"/>
        <v>0</v>
      </c>
      <c r="M28" s="38">
        <f t="shared" si="4"/>
        <v>0</v>
      </c>
      <c r="N28" s="38">
        <f t="shared" si="5"/>
        <v>0</v>
      </c>
      <c r="O28" s="38">
        <f>IF($F28=Instellingen!$I$11,ROUND(($J28-($J28/((100%+$F28)/100%))),2),0)</f>
        <v>0</v>
      </c>
      <c r="P28" s="38">
        <f>IF($F28=Instellingen!$I$12,ROUND(($J28-($J28/((100%+$F28)/100%))),2),0)</f>
        <v>0</v>
      </c>
      <c r="Q28" s="38">
        <f>IF($F28=Instellingen!$I$14,0,ROUND(($K28-($K28/((100%+$F28)/100%))),2))</f>
        <v>0</v>
      </c>
    </row>
    <row r="29" spans="1:17" x14ac:dyDescent="0.35">
      <c r="A29" s="20" t="str">
        <f t="shared" si="1"/>
        <v/>
      </c>
      <c r="B29" s="20" t="str">
        <f>IFERROR(VLOOKUP($A29,Instellingen!$K$11:$L$22,2,0),"")</f>
        <v/>
      </c>
      <c r="C29" s="51"/>
      <c r="D29" s="52"/>
      <c r="E29" s="52"/>
      <c r="F29" s="53"/>
      <c r="G29" s="50"/>
      <c r="H29" s="50"/>
      <c r="I29" s="50"/>
      <c r="J29" s="38">
        <f t="shared" si="2"/>
        <v>0</v>
      </c>
      <c r="K29" s="38">
        <f t="shared" si="0"/>
        <v>0</v>
      </c>
      <c r="L29" s="38">
        <f t="shared" si="3"/>
        <v>0</v>
      </c>
      <c r="M29" s="38">
        <f t="shared" si="4"/>
        <v>0</v>
      </c>
      <c r="N29" s="38">
        <f t="shared" si="5"/>
        <v>0</v>
      </c>
      <c r="O29" s="38">
        <f>IF($F29=Instellingen!$I$11,ROUND(($J29-($J29/((100%+$F29)/100%))),2),0)</f>
        <v>0</v>
      </c>
      <c r="P29" s="38">
        <f>IF($F29=Instellingen!$I$12,ROUND(($J29-($J29/((100%+$F29)/100%))),2),0)</f>
        <v>0</v>
      </c>
      <c r="Q29" s="38">
        <f>IF($F29=Instellingen!$I$14,0,ROUND(($K29-($K29/((100%+$F29)/100%))),2))</f>
        <v>0</v>
      </c>
    </row>
    <row r="30" spans="1:17" x14ac:dyDescent="0.35">
      <c r="A30" s="20" t="str">
        <f t="shared" si="1"/>
        <v/>
      </c>
      <c r="B30" s="20" t="str">
        <f>IFERROR(VLOOKUP($A30,Instellingen!$K$11:$L$22,2,0),"")</f>
        <v/>
      </c>
      <c r="C30" s="51"/>
      <c r="D30" s="52"/>
      <c r="E30" s="52"/>
      <c r="F30" s="53"/>
      <c r="G30" s="50"/>
      <c r="H30" s="50"/>
      <c r="I30" s="50"/>
      <c r="J30" s="38">
        <f t="shared" si="2"/>
        <v>0</v>
      </c>
      <c r="K30" s="38">
        <f t="shared" si="0"/>
        <v>0</v>
      </c>
      <c r="L30" s="38">
        <f t="shared" si="3"/>
        <v>0</v>
      </c>
      <c r="M30" s="38">
        <f t="shared" si="4"/>
        <v>0</v>
      </c>
      <c r="N30" s="38">
        <f t="shared" si="5"/>
        <v>0</v>
      </c>
      <c r="O30" s="38">
        <f>IF($F30=Instellingen!$I$11,ROUND(($J30-($J30/((100%+$F30)/100%))),2),0)</f>
        <v>0</v>
      </c>
      <c r="P30" s="38">
        <f>IF($F30=Instellingen!$I$12,ROUND(($J30-($J30/((100%+$F30)/100%))),2),0)</f>
        <v>0</v>
      </c>
      <c r="Q30" s="38">
        <f>IF($F30=Instellingen!$I$14,0,ROUND(($K30-($K30/((100%+$F30)/100%))),2))</f>
        <v>0</v>
      </c>
    </row>
    <row r="31" spans="1:17" x14ac:dyDescent="0.35">
      <c r="A31" s="20" t="str">
        <f t="shared" si="1"/>
        <v/>
      </c>
      <c r="B31" s="20" t="str">
        <f>IFERROR(VLOOKUP($A31,Instellingen!$K$11:$L$22,2,0),"")</f>
        <v/>
      </c>
      <c r="C31" s="51"/>
      <c r="D31" s="52"/>
      <c r="E31" s="52"/>
      <c r="F31" s="53"/>
      <c r="G31" s="50"/>
      <c r="H31" s="50"/>
      <c r="I31" s="50"/>
      <c r="J31" s="38">
        <f t="shared" si="2"/>
        <v>0</v>
      </c>
      <c r="K31" s="38">
        <f t="shared" si="0"/>
        <v>0</v>
      </c>
      <c r="L31" s="38">
        <f t="shared" si="3"/>
        <v>0</v>
      </c>
      <c r="M31" s="38">
        <f t="shared" si="4"/>
        <v>0</v>
      </c>
      <c r="N31" s="38">
        <f t="shared" si="5"/>
        <v>0</v>
      </c>
      <c r="O31" s="38">
        <f>IF($F31=Instellingen!$I$11,ROUND(($J31-($J31/((100%+$F31)/100%))),2),0)</f>
        <v>0</v>
      </c>
      <c r="P31" s="38">
        <f>IF($F31=Instellingen!$I$12,ROUND(($J31-($J31/((100%+$F31)/100%))),2),0)</f>
        <v>0</v>
      </c>
      <c r="Q31" s="38">
        <f>IF($F31=Instellingen!$I$14,0,ROUND(($K31-($K31/((100%+$F31)/100%))),2))</f>
        <v>0</v>
      </c>
    </row>
    <row r="32" spans="1:17" x14ac:dyDescent="0.35">
      <c r="A32" s="20" t="str">
        <f t="shared" si="1"/>
        <v/>
      </c>
      <c r="B32" s="20" t="str">
        <f>IFERROR(VLOOKUP($A32,Instellingen!$K$11:$L$22,2,0),"")</f>
        <v/>
      </c>
      <c r="C32" s="51"/>
      <c r="D32" s="52"/>
      <c r="E32" s="52"/>
      <c r="F32" s="53"/>
      <c r="G32" s="50"/>
      <c r="H32" s="50"/>
      <c r="I32" s="50"/>
      <c r="J32" s="38">
        <f t="shared" si="2"/>
        <v>0</v>
      </c>
      <c r="K32" s="38">
        <f t="shared" si="0"/>
        <v>0</v>
      </c>
      <c r="L32" s="38">
        <f t="shared" si="3"/>
        <v>0</v>
      </c>
      <c r="M32" s="38">
        <f t="shared" si="4"/>
        <v>0</v>
      </c>
      <c r="N32" s="38">
        <f t="shared" si="5"/>
        <v>0</v>
      </c>
      <c r="O32" s="38">
        <f>IF($F32=Instellingen!$I$11,ROUND(($J32-($J32/((100%+$F32)/100%))),2),0)</f>
        <v>0</v>
      </c>
      <c r="P32" s="38">
        <f>IF($F32=Instellingen!$I$12,ROUND(($J32-($J32/((100%+$F32)/100%))),2),0)</f>
        <v>0</v>
      </c>
      <c r="Q32" s="38">
        <f>IF($F32=Instellingen!$I$14,0,ROUND(($K32-($K32/((100%+$F32)/100%))),2))</f>
        <v>0</v>
      </c>
    </row>
    <row r="33" spans="1:17" x14ac:dyDescent="0.35">
      <c r="A33" s="20" t="str">
        <f t="shared" si="1"/>
        <v/>
      </c>
      <c r="B33" s="20" t="str">
        <f>IFERROR(VLOOKUP($A33,Instellingen!$K$11:$L$22,2,0),"")</f>
        <v/>
      </c>
      <c r="C33" s="51"/>
      <c r="D33" s="52"/>
      <c r="E33" s="52"/>
      <c r="F33" s="53"/>
      <c r="G33" s="50"/>
      <c r="H33" s="50"/>
      <c r="I33" s="50"/>
      <c r="J33" s="38">
        <f t="shared" si="2"/>
        <v>0</v>
      </c>
      <c r="K33" s="38">
        <f t="shared" si="0"/>
        <v>0</v>
      </c>
      <c r="L33" s="38">
        <f t="shared" si="3"/>
        <v>0</v>
      </c>
      <c r="M33" s="38">
        <f t="shared" si="4"/>
        <v>0</v>
      </c>
      <c r="N33" s="38">
        <f t="shared" si="5"/>
        <v>0</v>
      </c>
      <c r="O33" s="38">
        <f>IF($F33=Instellingen!$I$11,ROUND(($J33-($J33/((100%+$F33)/100%))),2),0)</f>
        <v>0</v>
      </c>
      <c r="P33" s="38">
        <f>IF($F33=Instellingen!$I$12,ROUND(($J33-($J33/((100%+$F33)/100%))),2),0)</f>
        <v>0</v>
      </c>
      <c r="Q33" s="38">
        <f>IF($F33=Instellingen!$I$14,0,ROUND(($K33-($K33/((100%+$F33)/100%))),2))</f>
        <v>0</v>
      </c>
    </row>
    <row r="34" spans="1:17" x14ac:dyDescent="0.35">
      <c r="A34" s="20" t="str">
        <f t="shared" si="1"/>
        <v/>
      </c>
      <c r="B34" s="20" t="str">
        <f>IFERROR(VLOOKUP($A34,Instellingen!$K$11:$L$22,2,0),"")</f>
        <v/>
      </c>
      <c r="C34" s="51"/>
      <c r="D34" s="52"/>
      <c r="E34" s="52"/>
      <c r="F34" s="53"/>
      <c r="G34" s="50"/>
      <c r="H34" s="50"/>
      <c r="I34" s="50"/>
      <c r="J34" s="38">
        <f t="shared" si="2"/>
        <v>0</v>
      </c>
      <c r="K34" s="38">
        <f t="shared" si="0"/>
        <v>0</v>
      </c>
      <c r="L34" s="38">
        <f t="shared" si="3"/>
        <v>0</v>
      </c>
      <c r="M34" s="38">
        <f t="shared" si="4"/>
        <v>0</v>
      </c>
      <c r="N34" s="38">
        <f t="shared" si="5"/>
        <v>0</v>
      </c>
      <c r="O34" s="38">
        <f>IF($F34=Instellingen!$I$11,ROUND(($J34-($J34/((100%+$F34)/100%))),2),0)</f>
        <v>0</v>
      </c>
      <c r="P34" s="38">
        <f>IF($F34=Instellingen!$I$12,ROUND(($J34-($J34/((100%+$F34)/100%))),2),0)</f>
        <v>0</v>
      </c>
      <c r="Q34" s="38">
        <f>IF($F34=Instellingen!$I$14,0,ROUND(($K34-($K34/((100%+$F34)/100%))),2))</f>
        <v>0</v>
      </c>
    </row>
    <row r="35" spans="1:17" x14ac:dyDescent="0.35">
      <c r="A35" s="20" t="str">
        <f t="shared" si="1"/>
        <v/>
      </c>
      <c r="B35" s="20" t="str">
        <f>IFERROR(VLOOKUP($A35,Instellingen!$K$11:$L$22,2,0),"")</f>
        <v/>
      </c>
      <c r="C35" s="51"/>
      <c r="D35" s="52"/>
      <c r="E35" s="52"/>
      <c r="F35" s="53"/>
      <c r="G35" s="50"/>
      <c r="H35" s="50"/>
      <c r="I35" s="50"/>
      <c r="J35" s="38">
        <f t="shared" si="2"/>
        <v>0</v>
      </c>
      <c r="K35" s="38">
        <f t="shared" si="0"/>
        <v>0</v>
      </c>
      <c r="L35" s="38">
        <f t="shared" si="3"/>
        <v>0</v>
      </c>
      <c r="M35" s="38">
        <f t="shared" si="4"/>
        <v>0</v>
      </c>
      <c r="N35" s="38">
        <f t="shared" si="5"/>
        <v>0</v>
      </c>
      <c r="O35" s="38">
        <f>IF($F35=Instellingen!$I$11,ROUND(($J35-($J35/((100%+$F35)/100%))),2),0)</f>
        <v>0</v>
      </c>
      <c r="P35" s="38">
        <f>IF($F35=Instellingen!$I$12,ROUND(($J35-($J35/((100%+$F35)/100%))),2),0)</f>
        <v>0</v>
      </c>
      <c r="Q35" s="38">
        <f>IF($F35=Instellingen!$I$14,0,ROUND(($K35-($K35/((100%+$F35)/100%))),2))</f>
        <v>0</v>
      </c>
    </row>
    <row r="36" spans="1:17" x14ac:dyDescent="0.35">
      <c r="A36" s="20" t="str">
        <f t="shared" si="1"/>
        <v/>
      </c>
      <c r="B36" s="20" t="str">
        <f>IFERROR(VLOOKUP($A36,Instellingen!$K$11:$L$22,2,0),"")</f>
        <v/>
      </c>
      <c r="C36" s="51"/>
      <c r="D36" s="52"/>
      <c r="E36" s="52"/>
      <c r="F36" s="53"/>
      <c r="G36" s="50"/>
      <c r="H36" s="50"/>
      <c r="I36" s="50"/>
      <c r="J36" s="38">
        <f t="shared" si="2"/>
        <v>0</v>
      </c>
      <c r="K36" s="38">
        <f t="shared" si="0"/>
        <v>0</v>
      </c>
      <c r="L36" s="38">
        <f t="shared" si="3"/>
        <v>0</v>
      </c>
      <c r="M36" s="38">
        <f t="shared" si="4"/>
        <v>0</v>
      </c>
      <c r="N36" s="38">
        <f t="shared" si="5"/>
        <v>0</v>
      </c>
      <c r="O36" s="38">
        <f>IF($F36=Instellingen!$I$11,ROUND(($J36-($J36/((100%+$F36)/100%))),2),0)</f>
        <v>0</v>
      </c>
      <c r="P36" s="38">
        <f>IF($F36=Instellingen!$I$12,ROUND(($J36-($J36/((100%+$F36)/100%))),2),0)</f>
        <v>0</v>
      </c>
      <c r="Q36" s="38">
        <f>IF($F36=Instellingen!$I$14,0,ROUND(($K36-($K36/((100%+$F36)/100%))),2))</f>
        <v>0</v>
      </c>
    </row>
    <row r="37" spans="1:17" x14ac:dyDescent="0.35">
      <c r="A37" s="20" t="str">
        <f t="shared" si="1"/>
        <v/>
      </c>
      <c r="B37" s="20" t="str">
        <f>IFERROR(VLOOKUP($A37,Instellingen!$K$11:$L$22,2,0),"")</f>
        <v/>
      </c>
      <c r="C37" s="51"/>
      <c r="D37" s="52"/>
      <c r="E37" s="52"/>
      <c r="F37" s="53"/>
      <c r="G37" s="50"/>
      <c r="H37" s="50"/>
      <c r="I37" s="50"/>
      <c r="J37" s="38">
        <f t="shared" si="2"/>
        <v>0</v>
      </c>
      <c r="K37" s="38">
        <f t="shared" si="0"/>
        <v>0</v>
      </c>
      <c r="L37" s="38">
        <f t="shared" si="3"/>
        <v>0</v>
      </c>
      <c r="M37" s="38">
        <f t="shared" si="4"/>
        <v>0</v>
      </c>
      <c r="N37" s="38">
        <f t="shared" si="5"/>
        <v>0</v>
      </c>
      <c r="O37" s="38">
        <f>IF($F37=Instellingen!$I$11,ROUND(($J37-($J37/((100%+$F37)/100%))),2),0)</f>
        <v>0</v>
      </c>
      <c r="P37" s="38">
        <f>IF($F37=Instellingen!$I$12,ROUND(($J37-($J37/((100%+$F37)/100%))),2),0)</f>
        <v>0</v>
      </c>
      <c r="Q37" s="38">
        <f>IF($F37=Instellingen!$I$14,0,ROUND(($K37-($K37/((100%+$F37)/100%))),2))</f>
        <v>0</v>
      </c>
    </row>
    <row r="38" spans="1:17" x14ac:dyDescent="0.35">
      <c r="A38" s="20" t="str">
        <f t="shared" si="1"/>
        <v/>
      </c>
      <c r="B38" s="20" t="str">
        <f>IFERROR(VLOOKUP($A38,Instellingen!$K$11:$L$22,2,0),"")</f>
        <v/>
      </c>
      <c r="C38" s="51"/>
      <c r="D38" s="52"/>
      <c r="E38" s="52"/>
      <c r="F38" s="53"/>
      <c r="G38" s="50"/>
      <c r="H38" s="50"/>
      <c r="I38" s="50"/>
      <c r="J38" s="38">
        <f t="shared" si="2"/>
        <v>0</v>
      </c>
      <c r="K38" s="38">
        <f t="shared" si="0"/>
        <v>0</v>
      </c>
      <c r="L38" s="38">
        <f t="shared" si="3"/>
        <v>0</v>
      </c>
      <c r="M38" s="38">
        <f t="shared" si="4"/>
        <v>0</v>
      </c>
      <c r="N38" s="38">
        <f t="shared" si="5"/>
        <v>0</v>
      </c>
      <c r="O38" s="38">
        <f>IF($F38=Instellingen!$I$11,ROUND(($J38-($J38/((100%+$F38)/100%))),2),0)</f>
        <v>0</v>
      </c>
      <c r="P38" s="38">
        <f>IF($F38=Instellingen!$I$12,ROUND(($J38-($J38/((100%+$F38)/100%))),2),0)</f>
        <v>0</v>
      </c>
      <c r="Q38" s="38">
        <f>IF($F38=Instellingen!$I$14,0,ROUND(($K38-($K38/((100%+$F38)/100%))),2))</f>
        <v>0</v>
      </c>
    </row>
    <row r="39" spans="1:17" x14ac:dyDescent="0.35">
      <c r="A39" s="20" t="str">
        <f t="shared" si="1"/>
        <v/>
      </c>
      <c r="B39" s="20" t="str">
        <f>IFERROR(VLOOKUP($A39,Instellingen!$K$11:$L$22,2,0),"")</f>
        <v/>
      </c>
      <c r="C39" s="51"/>
      <c r="D39" s="52"/>
      <c r="E39" s="52"/>
      <c r="F39" s="53"/>
      <c r="G39" s="50"/>
      <c r="H39" s="50"/>
      <c r="I39" s="50"/>
      <c r="J39" s="38">
        <f t="shared" si="2"/>
        <v>0</v>
      </c>
      <c r="K39" s="38">
        <f t="shared" si="0"/>
        <v>0</v>
      </c>
      <c r="L39" s="38">
        <f t="shared" si="3"/>
        <v>0</v>
      </c>
      <c r="M39" s="38">
        <f t="shared" si="4"/>
        <v>0</v>
      </c>
      <c r="N39" s="38">
        <f t="shared" si="5"/>
        <v>0</v>
      </c>
      <c r="O39" s="38">
        <f>IF($F39=Instellingen!$I$11,ROUND(($J39-($J39/((100%+$F39)/100%))),2),0)</f>
        <v>0</v>
      </c>
      <c r="P39" s="38">
        <f>IF($F39=Instellingen!$I$12,ROUND(($J39-($J39/((100%+$F39)/100%))),2),0)</f>
        <v>0</v>
      </c>
      <c r="Q39" s="38">
        <f>IF($F39=Instellingen!$I$14,0,ROUND(($K39-($K39/((100%+$F39)/100%))),2))</f>
        <v>0</v>
      </c>
    </row>
    <row r="40" spans="1:17" x14ac:dyDescent="0.35">
      <c r="A40" s="20" t="str">
        <f t="shared" si="1"/>
        <v/>
      </c>
      <c r="B40" s="20" t="str">
        <f>IFERROR(VLOOKUP($A40,Instellingen!$K$11:$L$22,2,0),"")</f>
        <v/>
      </c>
      <c r="C40" s="51"/>
      <c r="D40" s="52"/>
      <c r="E40" s="52"/>
      <c r="F40" s="53"/>
      <c r="G40" s="50"/>
      <c r="H40" s="50"/>
      <c r="I40" s="50"/>
      <c r="J40" s="38">
        <f t="shared" si="2"/>
        <v>0</v>
      </c>
      <c r="K40" s="38">
        <f t="shared" si="0"/>
        <v>0</v>
      </c>
      <c r="L40" s="38">
        <f t="shared" si="3"/>
        <v>0</v>
      </c>
      <c r="M40" s="38">
        <f t="shared" si="4"/>
        <v>0</v>
      </c>
      <c r="N40" s="38">
        <f t="shared" si="5"/>
        <v>0</v>
      </c>
      <c r="O40" s="38">
        <f>IF($F40=Instellingen!$I$11,ROUND(($J40-($J40/((100%+$F40)/100%))),2),0)</f>
        <v>0</v>
      </c>
      <c r="P40" s="38">
        <f>IF($F40=Instellingen!$I$12,ROUND(($J40-($J40/((100%+$F40)/100%))),2),0)</f>
        <v>0</v>
      </c>
      <c r="Q40" s="38">
        <f>IF($F40=Instellingen!$I$14,0,ROUND(($K40-($K40/((100%+$F40)/100%))),2))</f>
        <v>0</v>
      </c>
    </row>
    <row r="41" spans="1:17" x14ac:dyDescent="0.35">
      <c r="A41" s="20" t="str">
        <f t="shared" si="1"/>
        <v/>
      </c>
      <c r="B41" s="20" t="str">
        <f>IFERROR(VLOOKUP($A41,Instellingen!$K$11:$L$22,2,0),"")</f>
        <v/>
      </c>
      <c r="C41" s="51"/>
      <c r="D41" s="52"/>
      <c r="E41" s="52"/>
      <c r="F41" s="53"/>
      <c r="G41" s="50"/>
      <c r="H41" s="50"/>
      <c r="I41" s="50"/>
      <c r="J41" s="38">
        <f t="shared" si="2"/>
        <v>0</v>
      </c>
      <c r="K41" s="38">
        <f t="shared" si="0"/>
        <v>0</v>
      </c>
      <c r="L41" s="38">
        <f t="shared" si="3"/>
        <v>0</v>
      </c>
      <c r="M41" s="38">
        <f t="shared" si="4"/>
        <v>0</v>
      </c>
      <c r="N41" s="38">
        <f t="shared" si="5"/>
        <v>0</v>
      </c>
      <c r="O41" s="38">
        <f>IF($F41=Instellingen!$I$11,ROUND(($J41-($J41/((100%+$F41)/100%))),2),0)</f>
        <v>0</v>
      </c>
      <c r="P41" s="38">
        <f>IF($F41=Instellingen!$I$12,ROUND(($J41-($J41/((100%+$F41)/100%))),2),0)</f>
        <v>0</v>
      </c>
      <c r="Q41" s="38">
        <f>IF($F41=Instellingen!$I$14,0,ROUND(($K41-($K41/((100%+$F41)/100%))),2))</f>
        <v>0</v>
      </c>
    </row>
    <row r="42" spans="1:17" x14ac:dyDescent="0.35">
      <c r="A42" s="20" t="str">
        <f t="shared" si="1"/>
        <v/>
      </c>
      <c r="B42" s="20" t="str">
        <f>IFERROR(VLOOKUP($A42,Instellingen!$K$11:$L$22,2,0),"")</f>
        <v/>
      </c>
      <c r="C42" s="51"/>
      <c r="D42" s="52"/>
      <c r="E42" s="52"/>
      <c r="F42" s="53"/>
      <c r="G42" s="50"/>
      <c r="H42" s="50"/>
      <c r="I42" s="50"/>
      <c r="J42" s="38">
        <f t="shared" si="2"/>
        <v>0</v>
      </c>
      <c r="K42" s="38">
        <f t="shared" si="0"/>
        <v>0</v>
      </c>
      <c r="L42" s="38">
        <f t="shared" si="3"/>
        <v>0</v>
      </c>
      <c r="M42" s="38">
        <f t="shared" si="4"/>
        <v>0</v>
      </c>
      <c r="N42" s="38">
        <f t="shared" si="5"/>
        <v>0</v>
      </c>
      <c r="O42" s="38">
        <f>IF($F42=Instellingen!$I$11,ROUND(($J42-($J42/((100%+$F42)/100%))),2),0)</f>
        <v>0</v>
      </c>
      <c r="P42" s="38">
        <f>IF($F42=Instellingen!$I$12,ROUND(($J42-($J42/((100%+$F42)/100%))),2),0)</f>
        <v>0</v>
      </c>
      <c r="Q42" s="38">
        <f>IF($F42=Instellingen!$I$14,0,ROUND(($K42-($K42/((100%+$F42)/100%))),2))</f>
        <v>0</v>
      </c>
    </row>
    <row r="43" spans="1:17" x14ac:dyDescent="0.35">
      <c r="A43" s="20" t="str">
        <f t="shared" si="1"/>
        <v/>
      </c>
      <c r="B43" s="20" t="str">
        <f>IFERROR(VLOOKUP($A43,Instellingen!$K$11:$L$22,2,0),"")</f>
        <v/>
      </c>
      <c r="C43" s="51"/>
      <c r="D43" s="52"/>
      <c r="E43" s="52"/>
      <c r="F43" s="53"/>
      <c r="G43" s="50"/>
      <c r="H43" s="50"/>
      <c r="I43" s="50"/>
      <c r="J43" s="38">
        <f t="shared" si="2"/>
        <v>0</v>
      </c>
      <c r="K43" s="38">
        <f t="shared" si="0"/>
        <v>0</v>
      </c>
      <c r="L43" s="38">
        <f t="shared" si="3"/>
        <v>0</v>
      </c>
      <c r="M43" s="38">
        <f t="shared" si="4"/>
        <v>0</v>
      </c>
      <c r="N43" s="38">
        <f t="shared" si="5"/>
        <v>0</v>
      </c>
      <c r="O43" s="38">
        <f>IF($F43=Instellingen!$I$11,ROUND(($J43-($J43/((100%+$F43)/100%))),2),0)</f>
        <v>0</v>
      </c>
      <c r="P43" s="38">
        <f>IF($F43=Instellingen!$I$12,ROUND(($J43-($J43/((100%+$F43)/100%))),2),0)</f>
        <v>0</v>
      </c>
      <c r="Q43" s="38">
        <f>IF($F43=Instellingen!$I$14,0,ROUND(($K43-($K43/((100%+$F43)/100%))),2))</f>
        <v>0</v>
      </c>
    </row>
    <row r="44" spans="1:17" x14ac:dyDescent="0.35">
      <c r="A44" s="20" t="str">
        <f t="shared" si="1"/>
        <v/>
      </c>
      <c r="B44" s="20" t="str">
        <f>IFERROR(VLOOKUP($A44,Instellingen!$K$11:$L$22,2,0),"")</f>
        <v/>
      </c>
      <c r="C44" s="51"/>
      <c r="D44" s="52"/>
      <c r="E44" s="52"/>
      <c r="F44" s="53"/>
      <c r="G44" s="50"/>
      <c r="H44" s="50"/>
      <c r="I44" s="50"/>
      <c r="J44" s="38">
        <f t="shared" si="2"/>
        <v>0</v>
      </c>
      <c r="K44" s="38">
        <f t="shared" si="0"/>
        <v>0</v>
      </c>
      <c r="L44" s="38">
        <f t="shared" si="3"/>
        <v>0</v>
      </c>
      <c r="M44" s="38">
        <f t="shared" si="4"/>
        <v>0</v>
      </c>
      <c r="N44" s="38">
        <f t="shared" si="5"/>
        <v>0</v>
      </c>
      <c r="O44" s="38">
        <f>IF($F44=Instellingen!$I$11,ROUND(($J44-($J44/((100%+$F44)/100%))),2),0)</f>
        <v>0</v>
      </c>
      <c r="P44" s="38">
        <f>IF($F44=Instellingen!$I$12,ROUND(($J44-($J44/((100%+$F44)/100%))),2),0)</f>
        <v>0</v>
      </c>
      <c r="Q44" s="38">
        <f>IF($F44=Instellingen!$I$14,0,ROUND(($K44-($K44/((100%+$F44)/100%))),2))</f>
        <v>0</v>
      </c>
    </row>
    <row r="45" spans="1:17" x14ac:dyDescent="0.35">
      <c r="A45" s="20" t="str">
        <f t="shared" si="1"/>
        <v/>
      </c>
      <c r="B45" s="20" t="str">
        <f>IFERROR(VLOOKUP($A45,Instellingen!$K$11:$L$22,2,0),"")</f>
        <v/>
      </c>
      <c r="C45" s="51"/>
      <c r="D45" s="52"/>
      <c r="E45" s="52"/>
      <c r="F45" s="53"/>
      <c r="G45" s="50"/>
      <c r="H45" s="50"/>
      <c r="I45" s="50"/>
      <c r="J45" s="38">
        <f t="shared" si="2"/>
        <v>0</v>
      </c>
      <c r="K45" s="38">
        <f t="shared" si="0"/>
        <v>0</v>
      </c>
      <c r="L45" s="38">
        <f t="shared" si="3"/>
        <v>0</v>
      </c>
      <c r="M45" s="38">
        <f t="shared" si="4"/>
        <v>0</v>
      </c>
      <c r="N45" s="38">
        <f t="shared" si="5"/>
        <v>0</v>
      </c>
      <c r="O45" s="38">
        <f>IF($F45=Instellingen!$I$11,ROUND(($J45-($J45/((100%+$F45)/100%))),2),0)</f>
        <v>0</v>
      </c>
      <c r="P45" s="38">
        <f>IF($F45=Instellingen!$I$12,ROUND(($J45-($J45/((100%+$F45)/100%))),2),0)</f>
        <v>0</v>
      </c>
      <c r="Q45" s="38">
        <f>IF($F45=Instellingen!$I$14,0,ROUND(($K45-($K45/((100%+$F45)/100%))),2))</f>
        <v>0</v>
      </c>
    </row>
    <row r="46" spans="1:17" x14ac:dyDescent="0.35">
      <c r="A46" s="20" t="str">
        <f t="shared" si="1"/>
        <v/>
      </c>
      <c r="B46" s="20" t="str">
        <f>IFERROR(VLOOKUP($A46,Instellingen!$K$11:$L$22,2,0),"")</f>
        <v/>
      </c>
      <c r="C46" s="51"/>
      <c r="D46" s="52"/>
      <c r="E46" s="52"/>
      <c r="F46" s="53"/>
      <c r="G46" s="50"/>
      <c r="H46" s="50"/>
      <c r="I46" s="50"/>
      <c r="J46" s="38">
        <f t="shared" si="2"/>
        <v>0</v>
      </c>
      <c r="K46" s="38">
        <f t="shared" si="0"/>
        <v>0</v>
      </c>
      <c r="L46" s="38">
        <f t="shared" si="3"/>
        <v>0</v>
      </c>
      <c r="M46" s="38">
        <f t="shared" si="4"/>
        <v>0</v>
      </c>
      <c r="N46" s="38">
        <f t="shared" si="5"/>
        <v>0</v>
      </c>
      <c r="O46" s="38">
        <f>IF($F46=Instellingen!$I$11,ROUND(($J46-($J46/((100%+$F46)/100%))),2),0)</f>
        <v>0</v>
      </c>
      <c r="P46" s="38">
        <f>IF($F46=Instellingen!$I$12,ROUND(($J46-($J46/((100%+$F46)/100%))),2),0)</f>
        <v>0</v>
      </c>
      <c r="Q46" s="38">
        <f>IF($F46=Instellingen!$I$14,0,ROUND(($K46-($K46/((100%+$F46)/100%))),2))</f>
        <v>0</v>
      </c>
    </row>
    <row r="47" spans="1:17" x14ac:dyDescent="0.35">
      <c r="A47" s="20" t="str">
        <f t="shared" si="1"/>
        <v/>
      </c>
      <c r="B47" s="20" t="str">
        <f>IFERROR(VLOOKUP($A47,Instellingen!$K$11:$L$22,2,0),"")</f>
        <v/>
      </c>
      <c r="C47" s="51"/>
      <c r="D47" s="52"/>
      <c r="E47" s="52"/>
      <c r="F47" s="53"/>
      <c r="G47" s="50"/>
      <c r="H47" s="50"/>
      <c r="I47" s="50"/>
      <c r="J47" s="38">
        <f t="shared" si="2"/>
        <v>0</v>
      </c>
      <c r="K47" s="38">
        <f t="shared" si="0"/>
        <v>0</v>
      </c>
      <c r="L47" s="38">
        <f t="shared" si="3"/>
        <v>0</v>
      </c>
      <c r="M47" s="38">
        <f t="shared" si="4"/>
        <v>0</v>
      </c>
      <c r="N47" s="38">
        <f t="shared" si="5"/>
        <v>0</v>
      </c>
      <c r="O47" s="38">
        <f>IF($F47=Instellingen!$I$11,ROUND(($J47-($J47/((100%+$F47)/100%))),2),0)</f>
        <v>0</v>
      </c>
      <c r="P47" s="38">
        <f>IF($F47=Instellingen!$I$12,ROUND(($J47-($J47/((100%+$F47)/100%))),2),0)</f>
        <v>0</v>
      </c>
      <c r="Q47" s="38">
        <f>IF($F47=Instellingen!$I$14,0,ROUND(($K47-($K47/((100%+$F47)/100%))),2))</f>
        <v>0</v>
      </c>
    </row>
    <row r="48" spans="1:17" x14ac:dyDescent="0.35">
      <c r="A48" s="20" t="str">
        <f t="shared" si="1"/>
        <v/>
      </c>
      <c r="B48" s="20" t="str">
        <f>IFERROR(VLOOKUP($A48,Instellingen!$K$11:$L$22,2,0),"")</f>
        <v/>
      </c>
      <c r="C48" s="51"/>
      <c r="D48" s="52"/>
      <c r="E48" s="52"/>
      <c r="F48" s="53"/>
      <c r="G48" s="50"/>
      <c r="H48" s="50"/>
      <c r="I48" s="50"/>
      <c r="J48" s="38">
        <f t="shared" si="2"/>
        <v>0</v>
      </c>
      <c r="K48" s="38">
        <f t="shared" si="0"/>
        <v>0</v>
      </c>
      <c r="L48" s="38">
        <f t="shared" si="3"/>
        <v>0</v>
      </c>
      <c r="M48" s="38">
        <f t="shared" si="4"/>
        <v>0</v>
      </c>
      <c r="N48" s="38">
        <f t="shared" si="5"/>
        <v>0</v>
      </c>
      <c r="O48" s="38">
        <f>IF($F48=Instellingen!$I$11,ROUND(($J48-($J48/((100%+$F48)/100%))),2),0)</f>
        <v>0</v>
      </c>
      <c r="P48" s="38">
        <f>IF($F48=Instellingen!$I$12,ROUND(($J48-($J48/((100%+$F48)/100%))),2),0)</f>
        <v>0</v>
      </c>
      <c r="Q48" s="38">
        <f>IF($F48=Instellingen!$I$14,0,ROUND(($K48-($K48/((100%+$F48)/100%))),2))</f>
        <v>0</v>
      </c>
    </row>
    <row r="49" spans="1:17" x14ac:dyDescent="0.35">
      <c r="A49" s="20" t="str">
        <f t="shared" si="1"/>
        <v/>
      </c>
      <c r="B49" s="20" t="str">
        <f>IFERROR(VLOOKUP($A49,Instellingen!$K$11:$L$22,2,0),"")</f>
        <v/>
      </c>
      <c r="C49" s="51"/>
      <c r="D49" s="52"/>
      <c r="E49" s="52"/>
      <c r="F49" s="53"/>
      <c r="G49" s="50"/>
      <c r="H49" s="50"/>
      <c r="I49" s="50"/>
      <c r="J49" s="38">
        <f t="shared" si="2"/>
        <v>0</v>
      </c>
      <c r="K49" s="38">
        <f t="shared" si="0"/>
        <v>0</v>
      </c>
      <c r="L49" s="38">
        <f t="shared" si="3"/>
        <v>0</v>
      </c>
      <c r="M49" s="38">
        <f t="shared" si="4"/>
        <v>0</v>
      </c>
      <c r="N49" s="38">
        <f t="shared" si="5"/>
        <v>0</v>
      </c>
      <c r="O49" s="38">
        <f>IF($F49=Instellingen!$I$11,ROUND(($J49-($J49/((100%+$F49)/100%))),2),0)</f>
        <v>0</v>
      </c>
      <c r="P49" s="38">
        <f>IF($F49=Instellingen!$I$12,ROUND(($J49-($J49/((100%+$F49)/100%))),2),0)</f>
        <v>0</v>
      </c>
      <c r="Q49" s="38">
        <f>IF($F49=Instellingen!$I$14,0,ROUND(($K49-($K49/((100%+$F49)/100%))),2))</f>
        <v>0</v>
      </c>
    </row>
    <row r="50" spans="1:17" x14ac:dyDescent="0.35">
      <c r="A50" s="20" t="str">
        <f t="shared" si="1"/>
        <v/>
      </c>
      <c r="B50" s="20" t="str">
        <f>IFERROR(VLOOKUP($A50,Instellingen!$K$11:$L$22,2,0),"")</f>
        <v/>
      </c>
      <c r="C50" s="51"/>
      <c r="D50" s="52"/>
      <c r="E50" s="52"/>
      <c r="F50" s="53"/>
      <c r="G50" s="50"/>
      <c r="H50" s="50"/>
      <c r="I50" s="50"/>
      <c r="J50" s="38">
        <f t="shared" si="2"/>
        <v>0</v>
      </c>
      <c r="K50" s="38">
        <f t="shared" si="0"/>
        <v>0</v>
      </c>
      <c r="L50" s="38">
        <f t="shared" si="3"/>
        <v>0</v>
      </c>
      <c r="M50" s="38">
        <f t="shared" si="4"/>
        <v>0</v>
      </c>
      <c r="N50" s="38">
        <f t="shared" si="5"/>
        <v>0</v>
      </c>
      <c r="O50" s="38">
        <f>IF($F50=Instellingen!$I$11,ROUND(($J50-($J50/((100%+$F50)/100%))),2),0)</f>
        <v>0</v>
      </c>
      <c r="P50" s="38">
        <f>IF($F50=Instellingen!$I$12,ROUND(($J50-($J50/((100%+$F50)/100%))),2),0)</f>
        <v>0</v>
      </c>
      <c r="Q50" s="38">
        <f>IF($F50=Instellingen!$I$14,0,ROUND(($K50-($K50/((100%+$F50)/100%))),2))</f>
        <v>0</v>
      </c>
    </row>
    <row r="51" spans="1:17" x14ac:dyDescent="0.35">
      <c r="A51" s="20" t="str">
        <f t="shared" si="1"/>
        <v/>
      </c>
      <c r="B51" s="20" t="str">
        <f>IFERROR(VLOOKUP($A51,Instellingen!$K$11:$L$22,2,0),"")</f>
        <v/>
      </c>
      <c r="C51" s="51"/>
      <c r="D51" s="52"/>
      <c r="E51" s="52"/>
      <c r="F51" s="53"/>
      <c r="G51" s="50"/>
      <c r="H51" s="50"/>
      <c r="I51" s="50"/>
      <c r="J51" s="38">
        <f t="shared" si="2"/>
        <v>0</v>
      </c>
      <c r="K51" s="38">
        <f t="shared" si="0"/>
        <v>0</v>
      </c>
      <c r="L51" s="38">
        <f t="shared" si="3"/>
        <v>0</v>
      </c>
      <c r="M51" s="38">
        <f t="shared" si="4"/>
        <v>0</v>
      </c>
      <c r="N51" s="38">
        <f t="shared" si="5"/>
        <v>0</v>
      </c>
      <c r="O51" s="38">
        <f>IF($F51=Instellingen!$I$11,ROUND(($J51-($J51/((100%+$F51)/100%))),2),0)</f>
        <v>0</v>
      </c>
      <c r="P51" s="38">
        <f>IF($F51=Instellingen!$I$12,ROUND(($J51-($J51/((100%+$F51)/100%))),2),0)</f>
        <v>0</v>
      </c>
      <c r="Q51" s="38">
        <f>IF($F51=Instellingen!$I$14,0,ROUND(($K51-($K51/((100%+$F51)/100%))),2))</f>
        <v>0</v>
      </c>
    </row>
    <row r="52" spans="1:17" x14ac:dyDescent="0.35">
      <c r="A52" s="20" t="str">
        <f t="shared" si="1"/>
        <v/>
      </c>
      <c r="B52" s="20" t="str">
        <f>IFERROR(VLOOKUP($A52,Instellingen!$K$11:$L$22,2,0),"")</f>
        <v/>
      </c>
      <c r="C52" s="51"/>
      <c r="D52" s="52"/>
      <c r="E52" s="52"/>
      <c r="F52" s="53"/>
      <c r="G52" s="50"/>
      <c r="H52" s="50"/>
      <c r="I52" s="50"/>
      <c r="J52" s="38">
        <f t="shared" si="2"/>
        <v>0</v>
      </c>
      <c r="K52" s="38">
        <f t="shared" si="0"/>
        <v>0</v>
      </c>
      <c r="L52" s="38">
        <f t="shared" si="3"/>
        <v>0</v>
      </c>
      <c r="M52" s="38">
        <f t="shared" si="4"/>
        <v>0</v>
      </c>
      <c r="N52" s="38">
        <f t="shared" si="5"/>
        <v>0</v>
      </c>
      <c r="O52" s="38">
        <f>IF($F52=Instellingen!$I$11,ROUND(($J52-($J52/((100%+$F52)/100%))),2),0)</f>
        <v>0</v>
      </c>
      <c r="P52" s="38">
        <f>IF($F52=Instellingen!$I$12,ROUND(($J52-($J52/((100%+$F52)/100%))),2),0)</f>
        <v>0</v>
      </c>
      <c r="Q52" s="38">
        <f>IF($F52=Instellingen!$I$14,0,ROUND(($K52-($K52/((100%+$F52)/100%))),2))</f>
        <v>0</v>
      </c>
    </row>
    <row r="53" spans="1:17" x14ac:dyDescent="0.35">
      <c r="A53" s="20" t="str">
        <f t="shared" si="1"/>
        <v/>
      </c>
      <c r="B53" s="20" t="str">
        <f>IFERROR(VLOOKUP($A53,Instellingen!$K$11:$L$22,2,0),"")</f>
        <v/>
      </c>
      <c r="C53" s="51"/>
      <c r="D53" s="52"/>
      <c r="E53" s="52"/>
      <c r="F53" s="53"/>
      <c r="G53" s="50"/>
      <c r="H53" s="50"/>
      <c r="I53" s="50"/>
      <c r="J53" s="38">
        <f t="shared" si="2"/>
        <v>0</v>
      </c>
      <c r="K53" s="38">
        <f t="shared" si="0"/>
        <v>0</v>
      </c>
      <c r="L53" s="38">
        <f t="shared" si="3"/>
        <v>0</v>
      </c>
      <c r="M53" s="38">
        <f t="shared" si="4"/>
        <v>0</v>
      </c>
      <c r="N53" s="38">
        <f t="shared" si="5"/>
        <v>0</v>
      </c>
      <c r="O53" s="38">
        <f>IF($F53=Instellingen!$I$11,ROUND(($J53-($J53/((100%+$F53)/100%))),2),0)</f>
        <v>0</v>
      </c>
      <c r="P53" s="38">
        <f>IF($F53=Instellingen!$I$12,ROUND(($J53-($J53/((100%+$F53)/100%))),2),0)</f>
        <v>0</v>
      </c>
      <c r="Q53" s="38">
        <f>IF($F53=Instellingen!$I$14,0,ROUND(($K53-($K53/((100%+$F53)/100%))),2))</f>
        <v>0</v>
      </c>
    </row>
    <row r="54" spans="1:17" x14ac:dyDescent="0.35">
      <c r="A54" s="20" t="str">
        <f t="shared" si="1"/>
        <v/>
      </c>
      <c r="B54" s="20" t="str">
        <f>IFERROR(VLOOKUP($A54,Instellingen!$K$11:$L$22,2,0),"")</f>
        <v/>
      </c>
      <c r="C54" s="51"/>
      <c r="D54" s="52"/>
      <c r="E54" s="52"/>
      <c r="F54" s="53"/>
      <c r="G54" s="50"/>
      <c r="H54" s="50"/>
      <c r="I54" s="50"/>
      <c r="J54" s="38">
        <f t="shared" si="2"/>
        <v>0</v>
      </c>
      <c r="K54" s="38">
        <f t="shared" si="0"/>
        <v>0</v>
      </c>
      <c r="L54" s="38">
        <f t="shared" si="3"/>
        <v>0</v>
      </c>
      <c r="M54" s="38">
        <f t="shared" si="4"/>
        <v>0</v>
      </c>
      <c r="N54" s="38">
        <f t="shared" si="5"/>
        <v>0</v>
      </c>
      <c r="O54" s="38">
        <f>IF($F54=Instellingen!$I$11,ROUND(($J54-($J54/((100%+$F54)/100%))),2),0)</f>
        <v>0</v>
      </c>
      <c r="P54" s="38">
        <f>IF($F54=Instellingen!$I$12,ROUND(($J54-($J54/((100%+$F54)/100%))),2),0)</f>
        <v>0</v>
      </c>
      <c r="Q54" s="38">
        <f>IF($F54=Instellingen!$I$14,0,ROUND(($K54-($K54/((100%+$F54)/100%))),2))</f>
        <v>0</v>
      </c>
    </row>
    <row r="55" spans="1:17" x14ac:dyDescent="0.35">
      <c r="A55" s="20" t="str">
        <f t="shared" si="1"/>
        <v/>
      </c>
      <c r="B55" s="20" t="str">
        <f>IFERROR(VLOOKUP($A55,Instellingen!$K$11:$L$22,2,0),"")</f>
        <v/>
      </c>
      <c r="C55" s="51"/>
      <c r="D55" s="52"/>
      <c r="E55" s="52"/>
      <c r="F55" s="53"/>
      <c r="G55" s="50"/>
      <c r="H55" s="50"/>
      <c r="I55" s="50"/>
      <c r="J55" s="38">
        <f t="shared" si="2"/>
        <v>0</v>
      </c>
      <c r="K55" s="38">
        <f t="shared" si="0"/>
        <v>0</v>
      </c>
      <c r="L55" s="38">
        <f t="shared" si="3"/>
        <v>0</v>
      </c>
      <c r="M55" s="38">
        <f t="shared" si="4"/>
        <v>0</v>
      </c>
      <c r="N55" s="38">
        <f t="shared" si="5"/>
        <v>0</v>
      </c>
      <c r="O55" s="38">
        <f>IF($F55=Instellingen!$I$11,ROUND(($J55-($J55/((100%+$F55)/100%))),2),0)</f>
        <v>0</v>
      </c>
      <c r="P55" s="38">
        <f>IF($F55=Instellingen!$I$12,ROUND(($J55-($J55/((100%+$F55)/100%))),2),0)</f>
        <v>0</v>
      </c>
      <c r="Q55" s="38">
        <f>IF($F55=Instellingen!$I$14,0,ROUND(($K55-($K55/((100%+$F55)/100%))),2))</f>
        <v>0</v>
      </c>
    </row>
    <row r="56" spans="1:17" x14ac:dyDescent="0.35">
      <c r="A56" s="20" t="str">
        <f t="shared" si="1"/>
        <v/>
      </c>
      <c r="B56" s="20" t="str">
        <f>IFERROR(VLOOKUP($A56,Instellingen!$K$11:$L$22,2,0),"")</f>
        <v/>
      </c>
      <c r="C56" s="51"/>
      <c r="D56" s="52"/>
      <c r="E56" s="52"/>
      <c r="F56" s="53"/>
      <c r="G56" s="50"/>
      <c r="H56" s="50"/>
      <c r="I56" s="50"/>
      <c r="J56" s="38">
        <f t="shared" si="2"/>
        <v>0</v>
      </c>
      <c r="K56" s="38">
        <f t="shared" si="0"/>
        <v>0</v>
      </c>
      <c r="L56" s="38">
        <f t="shared" si="3"/>
        <v>0</v>
      </c>
      <c r="M56" s="38">
        <f t="shared" si="4"/>
        <v>0</v>
      </c>
      <c r="N56" s="38">
        <f t="shared" si="5"/>
        <v>0</v>
      </c>
      <c r="O56" s="38">
        <f>IF($F56=Instellingen!$I$11,ROUND(($J56-($J56/((100%+$F56)/100%))),2),0)</f>
        <v>0</v>
      </c>
      <c r="P56" s="38">
        <f>IF($F56=Instellingen!$I$12,ROUND(($J56-($J56/((100%+$F56)/100%))),2),0)</f>
        <v>0</v>
      </c>
      <c r="Q56" s="38">
        <f>IF($F56=Instellingen!$I$14,0,ROUND(($K56-($K56/((100%+$F56)/100%))),2))</f>
        <v>0</v>
      </c>
    </row>
    <row r="57" spans="1:17" x14ac:dyDescent="0.35">
      <c r="A57" s="20" t="str">
        <f t="shared" si="1"/>
        <v/>
      </c>
      <c r="B57" s="20" t="str">
        <f>IFERROR(VLOOKUP($A57,Instellingen!$K$11:$L$22,2,0),"")</f>
        <v/>
      </c>
      <c r="C57" s="51"/>
      <c r="D57" s="52"/>
      <c r="E57" s="52"/>
      <c r="F57" s="53"/>
      <c r="G57" s="50"/>
      <c r="H57" s="50"/>
      <c r="I57" s="50"/>
      <c r="J57" s="38">
        <f t="shared" si="2"/>
        <v>0</v>
      </c>
      <c r="K57" s="38">
        <f t="shared" si="0"/>
        <v>0</v>
      </c>
      <c r="L57" s="38">
        <f t="shared" si="3"/>
        <v>0</v>
      </c>
      <c r="M57" s="38">
        <f t="shared" si="4"/>
        <v>0</v>
      </c>
      <c r="N57" s="38">
        <f t="shared" si="5"/>
        <v>0</v>
      </c>
      <c r="O57" s="38">
        <f>IF($F57=Instellingen!$I$11,ROUND(($J57-($J57/((100%+$F57)/100%))),2),0)</f>
        <v>0</v>
      </c>
      <c r="P57" s="38">
        <f>IF($F57=Instellingen!$I$12,ROUND(($J57-($J57/((100%+$F57)/100%))),2),0)</f>
        <v>0</v>
      </c>
      <c r="Q57" s="38">
        <f>IF($F57=Instellingen!$I$14,0,ROUND(($K57-($K57/((100%+$F57)/100%))),2))</f>
        <v>0</v>
      </c>
    </row>
    <row r="58" spans="1:17" x14ac:dyDescent="0.35">
      <c r="A58" s="20" t="str">
        <f t="shared" si="1"/>
        <v/>
      </c>
      <c r="B58" s="20" t="str">
        <f>IFERROR(VLOOKUP($A58,Instellingen!$K$11:$L$22,2,0),"")</f>
        <v/>
      </c>
      <c r="C58" s="51"/>
      <c r="D58" s="52"/>
      <c r="E58" s="52"/>
      <c r="F58" s="53"/>
      <c r="G58" s="50"/>
      <c r="H58" s="50"/>
      <c r="I58" s="50"/>
      <c r="J58" s="38">
        <f t="shared" si="2"/>
        <v>0</v>
      </c>
      <c r="K58" s="38">
        <f t="shared" si="0"/>
        <v>0</v>
      </c>
      <c r="L58" s="38">
        <f t="shared" si="3"/>
        <v>0</v>
      </c>
      <c r="M58" s="38">
        <f t="shared" si="4"/>
        <v>0</v>
      </c>
      <c r="N58" s="38">
        <f t="shared" si="5"/>
        <v>0</v>
      </c>
      <c r="O58" s="38">
        <f>IF($F58=Instellingen!$I$11,ROUND(($J58-($J58/((100%+$F58)/100%))),2),0)</f>
        <v>0</v>
      </c>
      <c r="P58" s="38">
        <f>IF($F58=Instellingen!$I$12,ROUND(($J58-($J58/((100%+$F58)/100%))),2),0)</f>
        <v>0</v>
      </c>
      <c r="Q58" s="38">
        <f>IF($F58=Instellingen!$I$14,0,ROUND(($K58-($K58/((100%+$F58)/100%))),2))</f>
        <v>0</v>
      </c>
    </row>
    <row r="59" spans="1:17" x14ac:dyDescent="0.35">
      <c r="A59" s="20" t="str">
        <f t="shared" si="1"/>
        <v/>
      </c>
      <c r="B59" s="20" t="str">
        <f>IFERROR(VLOOKUP($A59,Instellingen!$K$11:$L$22,2,0),"")</f>
        <v/>
      </c>
      <c r="C59" s="51"/>
      <c r="D59" s="52"/>
      <c r="E59" s="52"/>
      <c r="F59" s="53"/>
      <c r="G59" s="50"/>
      <c r="H59" s="50"/>
      <c r="I59" s="50"/>
      <c r="J59" s="38">
        <f t="shared" si="2"/>
        <v>0</v>
      </c>
      <c r="K59" s="38">
        <f t="shared" si="0"/>
        <v>0</v>
      </c>
      <c r="L59" s="38">
        <f t="shared" si="3"/>
        <v>0</v>
      </c>
      <c r="M59" s="38">
        <f t="shared" si="4"/>
        <v>0</v>
      </c>
      <c r="N59" s="38">
        <f t="shared" si="5"/>
        <v>0</v>
      </c>
      <c r="O59" s="38">
        <f>IF($F59=Instellingen!$I$11,ROUND(($J59-($J59/((100%+$F59)/100%))),2),0)</f>
        <v>0</v>
      </c>
      <c r="P59" s="38">
        <f>IF($F59=Instellingen!$I$12,ROUND(($J59-($J59/((100%+$F59)/100%))),2),0)</f>
        <v>0</v>
      </c>
      <c r="Q59" s="38">
        <f>IF($F59=Instellingen!$I$14,0,ROUND(($K59-($K59/((100%+$F59)/100%))),2))</f>
        <v>0</v>
      </c>
    </row>
    <row r="60" spans="1:17" x14ac:dyDescent="0.35">
      <c r="A60" s="20" t="str">
        <f t="shared" si="1"/>
        <v/>
      </c>
      <c r="B60" s="20" t="str">
        <f>IFERROR(VLOOKUP($A60,Instellingen!$K$11:$L$22,2,0),"")</f>
        <v/>
      </c>
      <c r="C60" s="51"/>
      <c r="D60" s="52"/>
      <c r="E60" s="52"/>
      <c r="F60" s="53"/>
      <c r="G60" s="50"/>
      <c r="H60" s="50"/>
      <c r="I60" s="50"/>
      <c r="J60" s="38">
        <f t="shared" si="2"/>
        <v>0</v>
      </c>
      <c r="K60" s="38">
        <f t="shared" si="0"/>
        <v>0</v>
      </c>
      <c r="L60" s="38">
        <f t="shared" si="3"/>
        <v>0</v>
      </c>
      <c r="M60" s="38">
        <f t="shared" si="4"/>
        <v>0</v>
      </c>
      <c r="N60" s="38">
        <f t="shared" si="5"/>
        <v>0</v>
      </c>
      <c r="O60" s="38">
        <f>IF($F60=Instellingen!$I$11,ROUND(($J60-($J60/((100%+$F60)/100%))),2),0)</f>
        <v>0</v>
      </c>
      <c r="P60" s="38">
        <f>IF($F60=Instellingen!$I$12,ROUND(($J60-($J60/((100%+$F60)/100%))),2),0)</f>
        <v>0</v>
      </c>
      <c r="Q60" s="38">
        <f>IF($F60=Instellingen!$I$14,0,ROUND(($K60-($K60/((100%+$F60)/100%))),2))</f>
        <v>0</v>
      </c>
    </row>
    <row r="61" spans="1:17" x14ac:dyDescent="0.35">
      <c r="A61" s="20" t="str">
        <f t="shared" si="1"/>
        <v/>
      </c>
      <c r="B61" s="20" t="str">
        <f>IFERROR(VLOOKUP($A61,Instellingen!$K$11:$L$22,2,0),"")</f>
        <v/>
      </c>
      <c r="C61" s="51"/>
      <c r="D61" s="52"/>
      <c r="E61" s="52"/>
      <c r="F61" s="53"/>
      <c r="G61" s="50"/>
      <c r="H61" s="50"/>
      <c r="I61" s="50"/>
      <c r="J61" s="38">
        <f t="shared" si="2"/>
        <v>0</v>
      </c>
      <c r="K61" s="38">
        <f t="shared" si="0"/>
        <v>0</v>
      </c>
      <c r="L61" s="38">
        <f t="shared" si="3"/>
        <v>0</v>
      </c>
      <c r="M61" s="38">
        <f t="shared" si="4"/>
        <v>0</v>
      </c>
      <c r="N61" s="38">
        <f t="shared" si="5"/>
        <v>0</v>
      </c>
      <c r="O61" s="38">
        <f>IF($F61=Instellingen!$I$11,ROUND(($J61-($J61/((100%+$F61)/100%))),2),0)</f>
        <v>0</v>
      </c>
      <c r="P61" s="38">
        <f>IF($F61=Instellingen!$I$12,ROUND(($J61-($J61/((100%+$F61)/100%))),2),0)</f>
        <v>0</v>
      </c>
      <c r="Q61" s="38">
        <f>IF($F61=Instellingen!$I$14,0,ROUND(($K61-($K61/((100%+$F61)/100%))),2))</f>
        <v>0</v>
      </c>
    </row>
    <row r="62" spans="1:17" x14ac:dyDescent="0.35">
      <c r="A62" s="20" t="str">
        <f t="shared" si="1"/>
        <v/>
      </c>
      <c r="B62" s="20" t="str">
        <f>IFERROR(VLOOKUP($A62,Instellingen!$K$11:$L$22,2,0),"")</f>
        <v/>
      </c>
      <c r="C62" s="51"/>
      <c r="D62" s="52"/>
      <c r="E62" s="52"/>
      <c r="F62" s="53"/>
      <c r="G62" s="50"/>
      <c r="H62" s="50"/>
      <c r="I62" s="50"/>
      <c r="J62" s="38">
        <f t="shared" si="2"/>
        <v>0</v>
      </c>
      <c r="K62" s="38">
        <f t="shared" si="0"/>
        <v>0</v>
      </c>
      <c r="L62" s="38">
        <f t="shared" si="3"/>
        <v>0</v>
      </c>
      <c r="M62" s="38">
        <f t="shared" si="4"/>
        <v>0</v>
      </c>
      <c r="N62" s="38">
        <f t="shared" si="5"/>
        <v>0</v>
      </c>
      <c r="O62" s="38">
        <f>IF($F62=Instellingen!$I$11,ROUND(($J62-($J62/((100%+$F62)/100%))),2),0)</f>
        <v>0</v>
      </c>
      <c r="P62" s="38">
        <f>IF($F62=Instellingen!$I$12,ROUND(($J62-($J62/((100%+$F62)/100%))),2),0)</f>
        <v>0</v>
      </c>
      <c r="Q62" s="38">
        <f>IF($F62=Instellingen!$I$14,0,ROUND(($K62-($K62/((100%+$F62)/100%))),2))</f>
        <v>0</v>
      </c>
    </row>
    <row r="63" spans="1:17" x14ac:dyDescent="0.35">
      <c r="A63" s="20" t="str">
        <f t="shared" si="1"/>
        <v/>
      </c>
      <c r="B63" s="20" t="str">
        <f>IFERROR(VLOOKUP($A63,Instellingen!$K$11:$L$22,2,0),"")</f>
        <v/>
      </c>
      <c r="C63" s="51"/>
      <c r="D63" s="52"/>
      <c r="E63" s="52"/>
      <c r="F63" s="53"/>
      <c r="G63" s="50"/>
      <c r="H63" s="50"/>
      <c r="I63" s="50"/>
      <c r="J63" s="38">
        <f t="shared" si="2"/>
        <v>0</v>
      </c>
      <c r="K63" s="38">
        <f t="shared" si="0"/>
        <v>0</v>
      </c>
      <c r="L63" s="38">
        <f t="shared" si="3"/>
        <v>0</v>
      </c>
      <c r="M63" s="38">
        <f t="shared" si="4"/>
        <v>0</v>
      </c>
      <c r="N63" s="38">
        <f t="shared" si="5"/>
        <v>0</v>
      </c>
      <c r="O63" s="38">
        <f>IF($F63=Instellingen!$I$11,ROUND(($J63-($J63/((100%+$F63)/100%))),2),0)</f>
        <v>0</v>
      </c>
      <c r="P63" s="38">
        <f>IF($F63=Instellingen!$I$12,ROUND(($J63-($J63/((100%+$F63)/100%))),2),0)</f>
        <v>0</v>
      </c>
      <c r="Q63" s="38">
        <f>IF($F63=Instellingen!$I$14,0,ROUND(($K63-($K63/((100%+$F63)/100%))),2))</f>
        <v>0</v>
      </c>
    </row>
    <row r="64" spans="1:17" x14ac:dyDescent="0.35">
      <c r="A64" s="20" t="str">
        <f t="shared" si="1"/>
        <v/>
      </c>
      <c r="B64" s="20" t="str">
        <f>IFERROR(VLOOKUP($A64,Instellingen!$K$11:$L$22,2,0),"")</f>
        <v/>
      </c>
      <c r="C64" s="51"/>
      <c r="D64" s="52"/>
      <c r="E64" s="52"/>
      <c r="F64" s="53"/>
      <c r="G64" s="50"/>
      <c r="H64" s="50"/>
      <c r="I64" s="50"/>
      <c r="J64" s="38">
        <f t="shared" si="2"/>
        <v>0</v>
      </c>
      <c r="K64" s="38">
        <f t="shared" si="0"/>
        <v>0</v>
      </c>
      <c r="L64" s="38">
        <f t="shared" si="3"/>
        <v>0</v>
      </c>
      <c r="M64" s="38">
        <f t="shared" si="4"/>
        <v>0</v>
      </c>
      <c r="N64" s="38">
        <f t="shared" si="5"/>
        <v>0</v>
      </c>
      <c r="O64" s="38">
        <f>IF($F64=Instellingen!$I$11,ROUND(($J64-($J64/((100%+$F64)/100%))),2),0)</f>
        <v>0</v>
      </c>
      <c r="P64" s="38">
        <f>IF($F64=Instellingen!$I$12,ROUND(($J64-($J64/((100%+$F64)/100%))),2),0)</f>
        <v>0</v>
      </c>
      <c r="Q64" s="38">
        <f>IF($F64=Instellingen!$I$14,0,ROUND(($K64-($K64/((100%+$F64)/100%))),2))</f>
        <v>0</v>
      </c>
    </row>
    <row r="65" spans="1:17" x14ac:dyDescent="0.35">
      <c r="A65" s="20" t="str">
        <f t="shared" si="1"/>
        <v/>
      </c>
      <c r="B65" s="20" t="str">
        <f>IFERROR(VLOOKUP($A65,Instellingen!$K$11:$L$22,2,0),"")</f>
        <v/>
      </c>
      <c r="C65" s="51"/>
      <c r="D65" s="52"/>
      <c r="E65" s="52"/>
      <c r="F65" s="53"/>
      <c r="G65" s="50"/>
      <c r="H65" s="50"/>
      <c r="I65" s="50"/>
      <c r="J65" s="38">
        <f t="shared" si="2"/>
        <v>0</v>
      </c>
      <c r="K65" s="38">
        <f t="shared" si="0"/>
        <v>0</v>
      </c>
      <c r="L65" s="38">
        <f t="shared" si="3"/>
        <v>0</v>
      </c>
      <c r="M65" s="38">
        <f t="shared" si="4"/>
        <v>0</v>
      </c>
      <c r="N65" s="38">
        <f t="shared" si="5"/>
        <v>0</v>
      </c>
      <c r="O65" s="38">
        <f>IF($F65=Instellingen!$I$11,ROUND(($J65-($J65/((100%+$F65)/100%))),2),0)</f>
        <v>0</v>
      </c>
      <c r="P65" s="38">
        <f>IF($F65=Instellingen!$I$12,ROUND(($J65-($J65/((100%+$F65)/100%))),2),0)</f>
        <v>0</v>
      </c>
      <c r="Q65" s="38">
        <f>IF($F65=Instellingen!$I$14,0,ROUND(($K65-($K65/((100%+$F65)/100%))),2))</f>
        <v>0</v>
      </c>
    </row>
    <row r="66" spans="1:17" x14ac:dyDescent="0.35">
      <c r="A66" s="20" t="str">
        <f t="shared" si="1"/>
        <v/>
      </c>
      <c r="B66" s="20" t="str">
        <f>IFERROR(VLOOKUP($A66,Instellingen!$K$11:$L$22,2,0),"")</f>
        <v/>
      </c>
      <c r="C66" s="51"/>
      <c r="D66" s="52"/>
      <c r="E66" s="52"/>
      <c r="F66" s="53"/>
      <c r="G66" s="50"/>
      <c r="H66" s="50"/>
      <c r="I66" s="50"/>
      <c r="J66" s="38">
        <f t="shared" si="2"/>
        <v>0</v>
      </c>
      <c r="K66" s="38">
        <f t="shared" si="0"/>
        <v>0</v>
      </c>
      <c r="L66" s="38">
        <f t="shared" si="3"/>
        <v>0</v>
      </c>
      <c r="M66" s="38">
        <f t="shared" si="4"/>
        <v>0</v>
      </c>
      <c r="N66" s="38">
        <f t="shared" si="5"/>
        <v>0</v>
      </c>
      <c r="O66" s="38">
        <f>IF($F66=Instellingen!$I$11,ROUND(($J66-($J66/((100%+$F66)/100%))),2),0)</f>
        <v>0</v>
      </c>
      <c r="P66" s="38">
        <f>IF($F66=Instellingen!$I$12,ROUND(($J66-($J66/((100%+$F66)/100%))),2),0)</f>
        <v>0</v>
      </c>
      <c r="Q66" s="38">
        <f>IF($F66=Instellingen!$I$14,0,ROUND(($K66-($K66/((100%+$F66)/100%))),2))</f>
        <v>0</v>
      </c>
    </row>
    <row r="67" spans="1:17" x14ac:dyDescent="0.35">
      <c r="A67" s="20" t="str">
        <f t="shared" si="1"/>
        <v/>
      </c>
      <c r="B67" s="20" t="str">
        <f>IFERROR(VLOOKUP($A67,Instellingen!$K$11:$L$22,2,0),"")</f>
        <v/>
      </c>
      <c r="C67" s="51"/>
      <c r="D67" s="52"/>
      <c r="E67" s="52"/>
      <c r="F67" s="53"/>
      <c r="G67" s="50"/>
      <c r="H67" s="50"/>
      <c r="I67" s="50"/>
      <c r="J67" s="38">
        <f t="shared" si="2"/>
        <v>0</v>
      </c>
      <c r="K67" s="38">
        <f t="shared" si="0"/>
        <v>0</v>
      </c>
      <c r="L67" s="38">
        <f t="shared" si="3"/>
        <v>0</v>
      </c>
      <c r="M67" s="38">
        <f t="shared" si="4"/>
        <v>0</v>
      </c>
      <c r="N67" s="38">
        <f t="shared" si="5"/>
        <v>0</v>
      </c>
      <c r="O67" s="38">
        <f>IF($F67=Instellingen!$I$11,ROUND(($J67-($J67/((100%+$F67)/100%))),2),0)</f>
        <v>0</v>
      </c>
      <c r="P67" s="38">
        <f>IF($F67=Instellingen!$I$12,ROUND(($J67-($J67/((100%+$F67)/100%))),2),0)</f>
        <v>0</v>
      </c>
      <c r="Q67" s="38">
        <f>IF($F67=Instellingen!$I$14,0,ROUND(($K67-($K67/((100%+$F67)/100%))),2))</f>
        <v>0</v>
      </c>
    </row>
    <row r="68" spans="1:17" x14ac:dyDescent="0.35">
      <c r="A68" s="20" t="str">
        <f t="shared" si="1"/>
        <v/>
      </c>
      <c r="B68" s="20" t="str">
        <f>IFERROR(VLOOKUP($A68,Instellingen!$K$11:$L$22,2,0),"")</f>
        <v/>
      </c>
      <c r="C68" s="51"/>
      <c r="D68" s="52"/>
      <c r="E68" s="52"/>
      <c r="F68" s="53"/>
      <c r="G68" s="50"/>
      <c r="H68" s="50"/>
      <c r="I68" s="50"/>
      <c r="J68" s="38">
        <f t="shared" si="2"/>
        <v>0</v>
      </c>
      <c r="K68" s="38">
        <f t="shared" si="0"/>
        <v>0</v>
      </c>
      <c r="L68" s="38">
        <f t="shared" si="3"/>
        <v>0</v>
      </c>
      <c r="M68" s="38">
        <f t="shared" si="4"/>
        <v>0</v>
      </c>
      <c r="N68" s="38">
        <f t="shared" si="5"/>
        <v>0</v>
      </c>
      <c r="O68" s="38">
        <f>IF($F68=Instellingen!$I$11,ROUND(($J68-($J68/((100%+$F68)/100%))),2),0)</f>
        <v>0</v>
      </c>
      <c r="P68" s="38">
        <f>IF($F68=Instellingen!$I$12,ROUND(($J68-($J68/((100%+$F68)/100%))),2),0)</f>
        <v>0</v>
      </c>
      <c r="Q68" s="38">
        <f>IF($F68=Instellingen!$I$14,0,ROUND(($K68-($K68/((100%+$F68)/100%))),2))</f>
        <v>0</v>
      </c>
    </row>
    <row r="69" spans="1:17" x14ac:dyDescent="0.35">
      <c r="A69" s="20" t="str">
        <f t="shared" si="1"/>
        <v/>
      </c>
      <c r="B69" s="20" t="str">
        <f>IFERROR(VLOOKUP($A69,Instellingen!$K$11:$L$22,2,0),"")</f>
        <v/>
      </c>
      <c r="C69" s="51"/>
      <c r="D69" s="52"/>
      <c r="E69" s="52"/>
      <c r="F69" s="53"/>
      <c r="G69" s="50"/>
      <c r="H69" s="50"/>
      <c r="I69" s="50"/>
      <c r="J69" s="38">
        <f t="shared" si="2"/>
        <v>0</v>
      </c>
      <c r="K69" s="38">
        <f t="shared" si="0"/>
        <v>0</v>
      </c>
      <c r="L69" s="38">
        <f t="shared" si="3"/>
        <v>0</v>
      </c>
      <c r="M69" s="38">
        <f t="shared" si="4"/>
        <v>0</v>
      </c>
      <c r="N69" s="38">
        <f t="shared" si="5"/>
        <v>0</v>
      </c>
      <c r="O69" s="38">
        <f>IF($F69=Instellingen!$I$11,ROUND(($J69-($J69/((100%+$F69)/100%))),2),0)</f>
        <v>0</v>
      </c>
      <c r="P69" s="38">
        <f>IF($F69=Instellingen!$I$12,ROUND(($J69-($J69/((100%+$F69)/100%))),2),0)</f>
        <v>0</v>
      </c>
      <c r="Q69" s="38">
        <f>IF($F69=Instellingen!$I$14,0,ROUND(($K69-($K69/((100%+$F69)/100%))),2))</f>
        <v>0</v>
      </c>
    </row>
    <row r="70" spans="1:17" x14ac:dyDescent="0.35">
      <c r="A70" s="20" t="str">
        <f t="shared" si="1"/>
        <v/>
      </c>
      <c r="B70" s="20" t="str">
        <f>IFERROR(VLOOKUP($A70,Instellingen!$K$11:$L$22,2,0),"")</f>
        <v/>
      </c>
      <c r="C70" s="51"/>
      <c r="D70" s="52"/>
      <c r="E70" s="52"/>
      <c r="F70" s="53"/>
      <c r="G70" s="50"/>
      <c r="H70" s="50"/>
      <c r="I70" s="50"/>
      <c r="J70" s="38">
        <f t="shared" si="2"/>
        <v>0</v>
      </c>
      <c r="K70" s="38">
        <f t="shared" si="0"/>
        <v>0</v>
      </c>
      <c r="L70" s="38">
        <f t="shared" si="3"/>
        <v>0</v>
      </c>
      <c r="M70" s="38">
        <f t="shared" si="4"/>
        <v>0</v>
      </c>
      <c r="N70" s="38">
        <f t="shared" si="5"/>
        <v>0</v>
      </c>
      <c r="O70" s="38">
        <f>IF($F70=Instellingen!$I$11,ROUND(($J70-($J70/((100%+$F70)/100%))),2),0)</f>
        <v>0</v>
      </c>
      <c r="P70" s="38">
        <f>IF($F70=Instellingen!$I$12,ROUND(($J70-($J70/((100%+$F70)/100%))),2),0)</f>
        <v>0</v>
      </c>
      <c r="Q70" s="38">
        <f>IF($F70=Instellingen!$I$14,0,ROUND(($K70-($K70/((100%+$F70)/100%))),2))</f>
        <v>0</v>
      </c>
    </row>
    <row r="71" spans="1:17" x14ac:dyDescent="0.35">
      <c r="A71" s="20" t="str">
        <f t="shared" si="1"/>
        <v/>
      </c>
      <c r="B71" s="20" t="str">
        <f>IFERROR(VLOOKUP($A71,Instellingen!$K$11:$L$22,2,0),"")</f>
        <v/>
      </c>
      <c r="C71" s="51"/>
      <c r="D71" s="52"/>
      <c r="E71" s="52"/>
      <c r="F71" s="53"/>
      <c r="G71" s="50"/>
      <c r="H71" s="50"/>
      <c r="I71" s="50"/>
      <c r="J71" s="38">
        <f t="shared" si="2"/>
        <v>0</v>
      </c>
      <c r="K71" s="38">
        <f t="shared" ref="K71:K134" si="6">IF(OR($G71="Kosten",$G71="Investering"),$E71-$D71,0)</f>
        <v>0</v>
      </c>
      <c r="L71" s="38">
        <f t="shared" si="3"/>
        <v>0</v>
      </c>
      <c r="M71" s="38">
        <f t="shared" si="4"/>
        <v>0</v>
      </c>
      <c r="N71" s="38">
        <f t="shared" si="5"/>
        <v>0</v>
      </c>
      <c r="O71" s="38">
        <f>IF($F71=Instellingen!$I$11,ROUND(($J71-($J71/((100%+$F71)/100%))),2),0)</f>
        <v>0</v>
      </c>
      <c r="P71" s="38">
        <f>IF($F71=Instellingen!$I$12,ROUND(($J71-($J71/((100%+$F71)/100%))),2),0)</f>
        <v>0</v>
      </c>
      <c r="Q71" s="38">
        <f>IF($F71=Instellingen!$I$14,0,ROUND(($K71-($K71/((100%+$F71)/100%))),2))</f>
        <v>0</v>
      </c>
    </row>
    <row r="72" spans="1:17" x14ac:dyDescent="0.35">
      <c r="A72" s="20" t="str">
        <f t="shared" ref="A72:A135" si="7">IF($C72="","",PROPER(TEXT($C72,"mmmm")))</f>
        <v/>
      </c>
      <c r="B72" s="20" t="str">
        <f>IFERROR(VLOOKUP($A72,Instellingen!$K$11:$L$22,2,0),"")</f>
        <v/>
      </c>
      <c r="C72" s="51"/>
      <c r="D72" s="52"/>
      <c r="E72" s="52"/>
      <c r="F72" s="53"/>
      <c r="G72" s="50"/>
      <c r="H72" s="50"/>
      <c r="I72" s="50"/>
      <c r="J72" s="38">
        <f t="shared" ref="J72:J135" si="8">IF($G72="Omzet",$D72-$E72,0)</f>
        <v>0</v>
      </c>
      <c r="K72" s="38">
        <f t="shared" si="6"/>
        <v>0</v>
      </c>
      <c r="L72" s="38">
        <f t="shared" ref="L72:L135" si="9">IF(OR($G72="Omzet",$G72="Kosten",$G72="Investering"),0,$D72-$E72)</f>
        <v>0</v>
      </c>
      <c r="M72" s="38">
        <f t="shared" ref="M72:M135" si="10">J72-O72-P72</f>
        <v>0</v>
      </c>
      <c r="N72" s="38">
        <f t="shared" ref="N72:N135" si="11">K72-Q72</f>
        <v>0</v>
      </c>
      <c r="O72" s="38">
        <f>IF($F72=Instellingen!$I$11,ROUND(($J72-($J72/((100%+$F72)/100%))),2),0)</f>
        <v>0</v>
      </c>
      <c r="P72" s="38">
        <f>IF($F72=Instellingen!$I$12,ROUND(($J72-($J72/((100%+$F72)/100%))),2),0)</f>
        <v>0</v>
      </c>
      <c r="Q72" s="38">
        <f>IF($F72=Instellingen!$I$14,0,ROUND(($K72-($K72/((100%+$F72)/100%))),2))</f>
        <v>0</v>
      </c>
    </row>
    <row r="73" spans="1:17" x14ac:dyDescent="0.35">
      <c r="A73" s="20" t="str">
        <f t="shared" si="7"/>
        <v/>
      </c>
      <c r="B73" s="20" t="str">
        <f>IFERROR(VLOOKUP($A73,Instellingen!$K$11:$L$22,2,0),"")</f>
        <v/>
      </c>
      <c r="C73" s="51"/>
      <c r="D73" s="52"/>
      <c r="E73" s="52"/>
      <c r="F73" s="53"/>
      <c r="G73" s="50"/>
      <c r="H73" s="50"/>
      <c r="I73" s="50"/>
      <c r="J73" s="38">
        <f t="shared" si="8"/>
        <v>0</v>
      </c>
      <c r="K73" s="38">
        <f t="shared" si="6"/>
        <v>0</v>
      </c>
      <c r="L73" s="38">
        <f t="shared" si="9"/>
        <v>0</v>
      </c>
      <c r="M73" s="38">
        <f t="shared" si="10"/>
        <v>0</v>
      </c>
      <c r="N73" s="38">
        <f t="shared" si="11"/>
        <v>0</v>
      </c>
      <c r="O73" s="38">
        <f>IF($F73=Instellingen!$I$11,ROUND(($J73-($J73/((100%+$F73)/100%))),2),0)</f>
        <v>0</v>
      </c>
      <c r="P73" s="38">
        <f>IF($F73=Instellingen!$I$12,ROUND(($J73-($J73/((100%+$F73)/100%))),2),0)</f>
        <v>0</v>
      </c>
      <c r="Q73" s="38">
        <f>IF($F73=Instellingen!$I$14,0,ROUND(($K73-($K73/((100%+$F73)/100%))),2))</f>
        <v>0</v>
      </c>
    </row>
    <row r="74" spans="1:17" x14ac:dyDescent="0.35">
      <c r="A74" s="20" t="str">
        <f t="shared" si="7"/>
        <v/>
      </c>
      <c r="B74" s="20" t="str">
        <f>IFERROR(VLOOKUP($A74,Instellingen!$K$11:$L$22,2,0),"")</f>
        <v/>
      </c>
      <c r="C74" s="51"/>
      <c r="D74" s="52"/>
      <c r="E74" s="52"/>
      <c r="F74" s="53"/>
      <c r="G74" s="50"/>
      <c r="H74" s="50"/>
      <c r="I74" s="50"/>
      <c r="J74" s="38">
        <f t="shared" si="8"/>
        <v>0</v>
      </c>
      <c r="K74" s="38">
        <f t="shared" si="6"/>
        <v>0</v>
      </c>
      <c r="L74" s="38">
        <f t="shared" si="9"/>
        <v>0</v>
      </c>
      <c r="M74" s="38">
        <f t="shared" si="10"/>
        <v>0</v>
      </c>
      <c r="N74" s="38">
        <f t="shared" si="11"/>
        <v>0</v>
      </c>
      <c r="O74" s="38">
        <f>IF($F74=Instellingen!$I$11,ROUND(($J74-($J74/((100%+$F74)/100%))),2),0)</f>
        <v>0</v>
      </c>
      <c r="P74" s="38">
        <f>IF($F74=Instellingen!$I$12,ROUND(($J74-($J74/((100%+$F74)/100%))),2),0)</f>
        <v>0</v>
      </c>
      <c r="Q74" s="38">
        <f>IF($F74=Instellingen!$I$14,0,ROUND(($K74-($K74/((100%+$F74)/100%))),2))</f>
        <v>0</v>
      </c>
    </row>
    <row r="75" spans="1:17" x14ac:dyDescent="0.35">
      <c r="A75" s="20" t="str">
        <f t="shared" si="7"/>
        <v/>
      </c>
      <c r="B75" s="20" t="str">
        <f>IFERROR(VLOOKUP($A75,Instellingen!$K$11:$L$22,2,0),"")</f>
        <v/>
      </c>
      <c r="C75" s="51"/>
      <c r="D75" s="52"/>
      <c r="E75" s="52"/>
      <c r="F75" s="53"/>
      <c r="G75" s="50"/>
      <c r="H75" s="50"/>
      <c r="I75" s="50"/>
      <c r="J75" s="38">
        <f t="shared" si="8"/>
        <v>0</v>
      </c>
      <c r="K75" s="38">
        <f t="shared" si="6"/>
        <v>0</v>
      </c>
      <c r="L75" s="38">
        <f t="shared" si="9"/>
        <v>0</v>
      </c>
      <c r="M75" s="38">
        <f t="shared" si="10"/>
        <v>0</v>
      </c>
      <c r="N75" s="38">
        <f t="shared" si="11"/>
        <v>0</v>
      </c>
      <c r="O75" s="38">
        <f>IF($F75=Instellingen!$I$11,ROUND(($J75-($J75/((100%+$F75)/100%))),2),0)</f>
        <v>0</v>
      </c>
      <c r="P75" s="38">
        <f>IF($F75=Instellingen!$I$12,ROUND(($J75-($J75/((100%+$F75)/100%))),2),0)</f>
        <v>0</v>
      </c>
      <c r="Q75" s="38">
        <f>IF($F75=Instellingen!$I$14,0,ROUND(($K75-($K75/((100%+$F75)/100%))),2))</f>
        <v>0</v>
      </c>
    </row>
    <row r="76" spans="1:17" x14ac:dyDescent="0.35">
      <c r="A76" s="20" t="str">
        <f t="shared" si="7"/>
        <v/>
      </c>
      <c r="B76" s="20" t="str">
        <f>IFERROR(VLOOKUP($A76,Instellingen!$K$11:$L$22,2,0),"")</f>
        <v/>
      </c>
      <c r="C76" s="51"/>
      <c r="D76" s="52"/>
      <c r="E76" s="52"/>
      <c r="F76" s="53"/>
      <c r="G76" s="50"/>
      <c r="H76" s="50"/>
      <c r="I76" s="50"/>
      <c r="J76" s="38">
        <f t="shared" si="8"/>
        <v>0</v>
      </c>
      <c r="K76" s="38">
        <f t="shared" si="6"/>
        <v>0</v>
      </c>
      <c r="L76" s="38">
        <f t="shared" si="9"/>
        <v>0</v>
      </c>
      <c r="M76" s="38">
        <f t="shared" si="10"/>
        <v>0</v>
      </c>
      <c r="N76" s="38">
        <f t="shared" si="11"/>
        <v>0</v>
      </c>
      <c r="O76" s="38">
        <f>IF($F76=Instellingen!$I$11,ROUND(($J76-($J76/((100%+$F76)/100%))),2),0)</f>
        <v>0</v>
      </c>
      <c r="P76" s="38">
        <f>IF($F76=Instellingen!$I$12,ROUND(($J76-($J76/((100%+$F76)/100%))),2),0)</f>
        <v>0</v>
      </c>
      <c r="Q76" s="38">
        <f>IF($F76=Instellingen!$I$14,0,ROUND(($K76-($K76/((100%+$F76)/100%))),2))</f>
        <v>0</v>
      </c>
    </row>
    <row r="77" spans="1:17" x14ac:dyDescent="0.35">
      <c r="A77" s="20" t="str">
        <f t="shared" si="7"/>
        <v/>
      </c>
      <c r="B77" s="20" t="str">
        <f>IFERROR(VLOOKUP($A77,Instellingen!$K$11:$L$22,2,0),"")</f>
        <v/>
      </c>
      <c r="C77" s="51"/>
      <c r="D77" s="52"/>
      <c r="E77" s="52"/>
      <c r="F77" s="53"/>
      <c r="G77" s="50"/>
      <c r="H77" s="50"/>
      <c r="I77" s="50"/>
      <c r="J77" s="38">
        <f t="shared" si="8"/>
        <v>0</v>
      </c>
      <c r="K77" s="38">
        <f t="shared" si="6"/>
        <v>0</v>
      </c>
      <c r="L77" s="38">
        <f t="shared" si="9"/>
        <v>0</v>
      </c>
      <c r="M77" s="38">
        <f t="shared" si="10"/>
        <v>0</v>
      </c>
      <c r="N77" s="38">
        <f t="shared" si="11"/>
        <v>0</v>
      </c>
      <c r="O77" s="38">
        <f>IF($F77=Instellingen!$I$11,ROUND(($J77-($J77/((100%+$F77)/100%))),2),0)</f>
        <v>0</v>
      </c>
      <c r="P77" s="38">
        <f>IF($F77=Instellingen!$I$12,ROUND(($J77-($J77/((100%+$F77)/100%))),2),0)</f>
        <v>0</v>
      </c>
      <c r="Q77" s="38">
        <f>IF($F77=Instellingen!$I$14,0,ROUND(($K77-($K77/((100%+$F77)/100%))),2))</f>
        <v>0</v>
      </c>
    </row>
    <row r="78" spans="1:17" x14ac:dyDescent="0.35">
      <c r="A78" s="20" t="str">
        <f t="shared" si="7"/>
        <v/>
      </c>
      <c r="B78" s="20" t="str">
        <f>IFERROR(VLOOKUP($A78,Instellingen!$K$11:$L$22,2,0),"")</f>
        <v/>
      </c>
      <c r="C78" s="51"/>
      <c r="D78" s="52"/>
      <c r="E78" s="52"/>
      <c r="F78" s="53"/>
      <c r="G78" s="50"/>
      <c r="H78" s="50"/>
      <c r="I78" s="50"/>
      <c r="J78" s="38">
        <f t="shared" si="8"/>
        <v>0</v>
      </c>
      <c r="K78" s="38">
        <f t="shared" si="6"/>
        <v>0</v>
      </c>
      <c r="L78" s="38">
        <f t="shared" si="9"/>
        <v>0</v>
      </c>
      <c r="M78" s="38">
        <f t="shared" si="10"/>
        <v>0</v>
      </c>
      <c r="N78" s="38">
        <f t="shared" si="11"/>
        <v>0</v>
      </c>
      <c r="O78" s="38">
        <f>IF($F78=Instellingen!$I$11,ROUND(($J78-($J78/((100%+$F78)/100%))),2),0)</f>
        <v>0</v>
      </c>
      <c r="P78" s="38">
        <f>IF($F78=Instellingen!$I$12,ROUND(($J78-($J78/((100%+$F78)/100%))),2),0)</f>
        <v>0</v>
      </c>
      <c r="Q78" s="38">
        <f>IF($F78=Instellingen!$I$14,0,ROUND(($K78-($K78/((100%+$F78)/100%))),2))</f>
        <v>0</v>
      </c>
    </row>
    <row r="79" spans="1:17" x14ac:dyDescent="0.35">
      <c r="A79" s="20" t="str">
        <f t="shared" si="7"/>
        <v/>
      </c>
      <c r="B79" s="20" t="str">
        <f>IFERROR(VLOOKUP($A79,Instellingen!$K$11:$L$22,2,0),"")</f>
        <v/>
      </c>
      <c r="C79" s="51"/>
      <c r="D79" s="52"/>
      <c r="E79" s="52"/>
      <c r="F79" s="53"/>
      <c r="G79" s="50"/>
      <c r="H79" s="50"/>
      <c r="I79" s="50"/>
      <c r="J79" s="38">
        <f t="shared" si="8"/>
        <v>0</v>
      </c>
      <c r="K79" s="38">
        <f t="shared" si="6"/>
        <v>0</v>
      </c>
      <c r="L79" s="38">
        <f t="shared" si="9"/>
        <v>0</v>
      </c>
      <c r="M79" s="38">
        <f t="shared" si="10"/>
        <v>0</v>
      </c>
      <c r="N79" s="38">
        <f t="shared" si="11"/>
        <v>0</v>
      </c>
      <c r="O79" s="38">
        <f>IF($F79=Instellingen!$I$11,ROUND(($J79-($J79/((100%+$F79)/100%))),2),0)</f>
        <v>0</v>
      </c>
      <c r="P79" s="38">
        <f>IF($F79=Instellingen!$I$12,ROUND(($J79-($J79/((100%+$F79)/100%))),2),0)</f>
        <v>0</v>
      </c>
      <c r="Q79" s="38">
        <f>IF($F79=Instellingen!$I$14,0,ROUND(($K79-($K79/((100%+$F79)/100%))),2))</f>
        <v>0</v>
      </c>
    </row>
    <row r="80" spans="1:17" x14ac:dyDescent="0.35">
      <c r="A80" s="20" t="str">
        <f t="shared" si="7"/>
        <v/>
      </c>
      <c r="B80" s="20" t="str">
        <f>IFERROR(VLOOKUP($A80,Instellingen!$K$11:$L$22,2,0),"")</f>
        <v/>
      </c>
      <c r="C80" s="51"/>
      <c r="D80" s="52"/>
      <c r="E80" s="52"/>
      <c r="F80" s="53"/>
      <c r="G80" s="50"/>
      <c r="H80" s="50"/>
      <c r="I80" s="50"/>
      <c r="J80" s="38">
        <f t="shared" si="8"/>
        <v>0</v>
      </c>
      <c r="K80" s="38">
        <f t="shared" si="6"/>
        <v>0</v>
      </c>
      <c r="L80" s="38">
        <f t="shared" si="9"/>
        <v>0</v>
      </c>
      <c r="M80" s="38">
        <f t="shared" si="10"/>
        <v>0</v>
      </c>
      <c r="N80" s="38">
        <f t="shared" si="11"/>
        <v>0</v>
      </c>
      <c r="O80" s="38">
        <f>IF($F80=Instellingen!$I$11,ROUND(($J80-($J80/((100%+$F80)/100%))),2),0)</f>
        <v>0</v>
      </c>
      <c r="P80" s="38">
        <f>IF($F80=Instellingen!$I$12,ROUND(($J80-($J80/((100%+$F80)/100%))),2),0)</f>
        <v>0</v>
      </c>
      <c r="Q80" s="38">
        <f>IF($F80=Instellingen!$I$14,0,ROUND(($K80-($K80/((100%+$F80)/100%))),2))</f>
        <v>0</v>
      </c>
    </row>
    <row r="81" spans="1:17" x14ac:dyDescent="0.35">
      <c r="A81" s="20" t="str">
        <f t="shared" si="7"/>
        <v/>
      </c>
      <c r="B81" s="20" t="str">
        <f>IFERROR(VLOOKUP($A81,Instellingen!$K$11:$L$22,2,0),"")</f>
        <v/>
      </c>
      <c r="C81" s="51"/>
      <c r="D81" s="52"/>
      <c r="E81" s="52"/>
      <c r="F81" s="53"/>
      <c r="G81" s="50"/>
      <c r="H81" s="50"/>
      <c r="I81" s="50"/>
      <c r="J81" s="38">
        <f t="shared" si="8"/>
        <v>0</v>
      </c>
      <c r="K81" s="38">
        <f t="shared" si="6"/>
        <v>0</v>
      </c>
      <c r="L81" s="38">
        <f t="shared" si="9"/>
        <v>0</v>
      </c>
      <c r="M81" s="38">
        <f t="shared" si="10"/>
        <v>0</v>
      </c>
      <c r="N81" s="38">
        <f t="shared" si="11"/>
        <v>0</v>
      </c>
      <c r="O81" s="38">
        <f>IF($F81=Instellingen!$I$11,ROUND(($J81-($J81/((100%+$F81)/100%))),2),0)</f>
        <v>0</v>
      </c>
      <c r="P81" s="38">
        <f>IF($F81=Instellingen!$I$12,ROUND(($J81-($J81/((100%+$F81)/100%))),2),0)</f>
        <v>0</v>
      </c>
      <c r="Q81" s="38">
        <f>IF($F81=Instellingen!$I$14,0,ROUND(($K81-($K81/((100%+$F81)/100%))),2))</f>
        <v>0</v>
      </c>
    </row>
    <row r="82" spans="1:17" x14ac:dyDescent="0.35">
      <c r="A82" s="20" t="str">
        <f t="shared" si="7"/>
        <v/>
      </c>
      <c r="B82" s="20" t="str">
        <f>IFERROR(VLOOKUP($A82,Instellingen!$K$11:$L$22,2,0),"")</f>
        <v/>
      </c>
      <c r="C82" s="51"/>
      <c r="D82" s="52"/>
      <c r="E82" s="52"/>
      <c r="F82" s="53"/>
      <c r="G82" s="50"/>
      <c r="H82" s="50"/>
      <c r="I82" s="50"/>
      <c r="J82" s="38">
        <f t="shared" si="8"/>
        <v>0</v>
      </c>
      <c r="K82" s="38">
        <f t="shared" si="6"/>
        <v>0</v>
      </c>
      <c r="L82" s="38">
        <f t="shared" si="9"/>
        <v>0</v>
      </c>
      <c r="M82" s="38">
        <f t="shared" si="10"/>
        <v>0</v>
      </c>
      <c r="N82" s="38">
        <f t="shared" si="11"/>
        <v>0</v>
      </c>
      <c r="O82" s="38">
        <f>IF($F82=Instellingen!$I$11,ROUND(($J82-($J82/((100%+$F82)/100%))),2),0)</f>
        <v>0</v>
      </c>
      <c r="P82" s="38">
        <f>IF($F82=Instellingen!$I$12,ROUND(($J82-($J82/((100%+$F82)/100%))),2),0)</f>
        <v>0</v>
      </c>
      <c r="Q82" s="38">
        <f>IF($F82=Instellingen!$I$14,0,ROUND(($K82-($K82/((100%+$F82)/100%))),2))</f>
        <v>0</v>
      </c>
    </row>
    <row r="83" spans="1:17" x14ac:dyDescent="0.35">
      <c r="A83" s="20" t="str">
        <f t="shared" si="7"/>
        <v/>
      </c>
      <c r="B83" s="20" t="str">
        <f>IFERROR(VLOOKUP($A83,Instellingen!$K$11:$L$22,2,0),"")</f>
        <v/>
      </c>
      <c r="C83" s="51"/>
      <c r="D83" s="52"/>
      <c r="E83" s="52"/>
      <c r="F83" s="53"/>
      <c r="G83" s="50"/>
      <c r="H83" s="50"/>
      <c r="I83" s="50"/>
      <c r="J83" s="38">
        <f t="shared" si="8"/>
        <v>0</v>
      </c>
      <c r="K83" s="38">
        <f t="shared" si="6"/>
        <v>0</v>
      </c>
      <c r="L83" s="38">
        <f t="shared" si="9"/>
        <v>0</v>
      </c>
      <c r="M83" s="38">
        <f t="shared" si="10"/>
        <v>0</v>
      </c>
      <c r="N83" s="38">
        <f t="shared" si="11"/>
        <v>0</v>
      </c>
      <c r="O83" s="38">
        <f>IF($F83=Instellingen!$I$11,ROUND(($J83-($J83/((100%+$F83)/100%))),2),0)</f>
        <v>0</v>
      </c>
      <c r="P83" s="38">
        <f>IF($F83=Instellingen!$I$12,ROUND(($J83-($J83/((100%+$F83)/100%))),2),0)</f>
        <v>0</v>
      </c>
      <c r="Q83" s="38">
        <f>IF($F83=Instellingen!$I$14,0,ROUND(($K83-($K83/((100%+$F83)/100%))),2))</f>
        <v>0</v>
      </c>
    </row>
    <row r="84" spans="1:17" x14ac:dyDescent="0.35">
      <c r="A84" s="20" t="str">
        <f t="shared" si="7"/>
        <v/>
      </c>
      <c r="B84" s="20" t="str">
        <f>IFERROR(VLOOKUP($A84,Instellingen!$K$11:$L$22,2,0),"")</f>
        <v/>
      </c>
      <c r="C84" s="51"/>
      <c r="D84" s="52"/>
      <c r="E84" s="52"/>
      <c r="F84" s="53"/>
      <c r="G84" s="50"/>
      <c r="H84" s="50"/>
      <c r="I84" s="50"/>
      <c r="J84" s="38">
        <f t="shared" si="8"/>
        <v>0</v>
      </c>
      <c r="K84" s="38">
        <f t="shared" si="6"/>
        <v>0</v>
      </c>
      <c r="L84" s="38">
        <f t="shared" si="9"/>
        <v>0</v>
      </c>
      <c r="M84" s="38">
        <f t="shared" si="10"/>
        <v>0</v>
      </c>
      <c r="N84" s="38">
        <f t="shared" si="11"/>
        <v>0</v>
      </c>
      <c r="O84" s="38">
        <f>IF($F84=Instellingen!$I$11,ROUND(($J84-($J84/((100%+$F84)/100%))),2),0)</f>
        <v>0</v>
      </c>
      <c r="P84" s="38">
        <f>IF($F84=Instellingen!$I$12,ROUND(($J84-($J84/((100%+$F84)/100%))),2),0)</f>
        <v>0</v>
      </c>
      <c r="Q84" s="38">
        <f>IF($F84=Instellingen!$I$14,0,ROUND(($K84-($K84/((100%+$F84)/100%))),2))</f>
        <v>0</v>
      </c>
    </row>
    <row r="85" spans="1:17" x14ac:dyDescent="0.35">
      <c r="A85" s="20" t="str">
        <f t="shared" si="7"/>
        <v/>
      </c>
      <c r="B85" s="20" t="str">
        <f>IFERROR(VLOOKUP($A85,Instellingen!$K$11:$L$22,2,0),"")</f>
        <v/>
      </c>
      <c r="C85" s="51"/>
      <c r="D85" s="52"/>
      <c r="E85" s="52"/>
      <c r="F85" s="53"/>
      <c r="G85" s="50"/>
      <c r="H85" s="50"/>
      <c r="I85" s="50"/>
      <c r="J85" s="38">
        <f t="shared" si="8"/>
        <v>0</v>
      </c>
      <c r="K85" s="38">
        <f t="shared" si="6"/>
        <v>0</v>
      </c>
      <c r="L85" s="38">
        <f t="shared" si="9"/>
        <v>0</v>
      </c>
      <c r="M85" s="38">
        <f t="shared" si="10"/>
        <v>0</v>
      </c>
      <c r="N85" s="38">
        <f t="shared" si="11"/>
        <v>0</v>
      </c>
      <c r="O85" s="38">
        <f>IF($F85=Instellingen!$I$11,ROUND(($J85-($J85/((100%+$F85)/100%))),2),0)</f>
        <v>0</v>
      </c>
      <c r="P85" s="38">
        <f>IF($F85=Instellingen!$I$12,ROUND(($J85-($J85/((100%+$F85)/100%))),2),0)</f>
        <v>0</v>
      </c>
      <c r="Q85" s="38">
        <f>IF($F85=Instellingen!$I$14,0,ROUND(($K85-($K85/((100%+$F85)/100%))),2))</f>
        <v>0</v>
      </c>
    </row>
    <row r="86" spans="1:17" x14ac:dyDescent="0.35">
      <c r="A86" s="20" t="str">
        <f t="shared" si="7"/>
        <v/>
      </c>
      <c r="B86" s="20" t="str">
        <f>IFERROR(VLOOKUP($A86,Instellingen!$K$11:$L$22,2,0),"")</f>
        <v/>
      </c>
      <c r="C86" s="51"/>
      <c r="D86" s="52"/>
      <c r="E86" s="52"/>
      <c r="F86" s="53"/>
      <c r="G86" s="50"/>
      <c r="H86" s="50"/>
      <c r="I86" s="50"/>
      <c r="J86" s="38">
        <f t="shared" si="8"/>
        <v>0</v>
      </c>
      <c r="K86" s="38">
        <f t="shared" si="6"/>
        <v>0</v>
      </c>
      <c r="L86" s="38">
        <f t="shared" si="9"/>
        <v>0</v>
      </c>
      <c r="M86" s="38">
        <f t="shared" si="10"/>
        <v>0</v>
      </c>
      <c r="N86" s="38">
        <f t="shared" si="11"/>
        <v>0</v>
      </c>
      <c r="O86" s="38">
        <f>IF($F86=Instellingen!$I$11,ROUND(($J86-($J86/((100%+$F86)/100%))),2),0)</f>
        <v>0</v>
      </c>
      <c r="P86" s="38">
        <f>IF($F86=Instellingen!$I$12,ROUND(($J86-($J86/((100%+$F86)/100%))),2),0)</f>
        <v>0</v>
      </c>
      <c r="Q86" s="38">
        <f>IF($F86=Instellingen!$I$14,0,ROUND(($K86-($K86/((100%+$F86)/100%))),2))</f>
        <v>0</v>
      </c>
    </row>
    <row r="87" spans="1:17" x14ac:dyDescent="0.35">
      <c r="A87" s="20" t="str">
        <f t="shared" si="7"/>
        <v/>
      </c>
      <c r="B87" s="20" t="str">
        <f>IFERROR(VLOOKUP($A87,Instellingen!$K$11:$L$22,2,0),"")</f>
        <v/>
      </c>
      <c r="C87" s="51"/>
      <c r="D87" s="52"/>
      <c r="E87" s="52"/>
      <c r="F87" s="53"/>
      <c r="G87" s="50"/>
      <c r="H87" s="50"/>
      <c r="I87" s="50"/>
      <c r="J87" s="38">
        <f t="shared" si="8"/>
        <v>0</v>
      </c>
      <c r="K87" s="38">
        <f t="shared" si="6"/>
        <v>0</v>
      </c>
      <c r="L87" s="38">
        <f t="shared" si="9"/>
        <v>0</v>
      </c>
      <c r="M87" s="38">
        <f t="shared" si="10"/>
        <v>0</v>
      </c>
      <c r="N87" s="38">
        <f t="shared" si="11"/>
        <v>0</v>
      </c>
      <c r="O87" s="38">
        <f>IF($F87=Instellingen!$I$11,ROUND(($J87-($J87/((100%+$F87)/100%))),2),0)</f>
        <v>0</v>
      </c>
      <c r="P87" s="38">
        <f>IF($F87=Instellingen!$I$12,ROUND(($J87-($J87/((100%+$F87)/100%))),2),0)</f>
        <v>0</v>
      </c>
      <c r="Q87" s="38">
        <f>IF($F87=Instellingen!$I$14,0,ROUND(($K87-($K87/((100%+$F87)/100%))),2))</f>
        <v>0</v>
      </c>
    </row>
    <row r="88" spans="1:17" x14ac:dyDescent="0.35">
      <c r="A88" s="20" t="str">
        <f t="shared" si="7"/>
        <v/>
      </c>
      <c r="B88" s="20" t="str">
        <f>IFERROR(VLOOKUP($A88,Instellingen!$K$11:$L$22,2,0),"")</f>
        <v/>
      </c>
      <c r="C88" s="51"/>
      <c r="D88" s="52"/>
      <c r="E88" s="52"/>
      <c r="F88" s="53"/>
      <c r="G88" s="50"/>
      <c r="H88" s="50"/>
      <c r="I88" s="50"/>
      <c r="J88" s="38">
        <f t="shared" si="8"/>
        <v>0</v>
      </c>
      <c r="K88" s="38">
        <f t="shared" si="6"/>
        <v>0</v>
      </c>
      <c r="L88" s="38">
        <f t="shared" si="9"/>
        <v>0</v>
      </c>
      <c r="M88" s="38">
        <f t="shared" si="10"/>
        <v>0</v>
      </c>
      <c r="N88" s="38">
        <f t="shared" si="11"/>
        <v>0</v>
      </c>
      <c r="O88" s="38">
        <f>IF($F88=Instellingen!$I$11,ROUND(($J88-($J88/((100%+$F88)/100%))),2),0)</f>
        <v>0</v>
      </c>
      <c r="P88" s="38">
        <f>IF($F88=Instellingen!$I$12,ROUND(($J88-($J88/((100%+$F88)/100%))),2),0)</f>
        <v>0</v>
      </c>
      <c r="Q88" s="38">
        <f>IF($F88=Instellingen!$I$14,0,ROUND(($K88-($K88/((100%+$F88)/100%))),2))</f>
        <v>0</v>
      </c>
    </row>
    <row r="89" spans="1:17" x14ac:dyDescent="0.35">
      <c r="A89" s="20" t="str">
        <f t="shared" si="7"/>
        <v/>
      </c>
      <c r="B89" s="20" t="str">
        <f>IFERROR(VLOOKUP($A89,Instellingen!$K$11:$L$22,2,0),"")</f>
        <v/>
      </c>
      <c r="C89" s="51"/>
      <c r="D89" s="52"/>
      <c r="E89" s="52"/>
      <c r="F89" s="53"/>
      <c r="G89" s="50"/>
      <c r="H89" s="50"/>
      <c r="I89" s="50"/>
      <c r="J89" s="38">
        <f t="shared" si="8"/>
        <v>0</v>
      </c>
      <c r="K89" s="38">
        <f t="shared" si="6"/>
        <v>0</v>
      </c>
      <c r="L89" s="38">
        <f t="shared" si="9"/>
        <v>0</v>
      </c>
      <c r="M89" s="38">
        <f t="shared" si="10"/>
        <v>0</v>
      </c>
      <c r="N89" s="38">
        <f t="shared" si="11"/>
        <v>0</v>
      </c>
      <c r="O89" s="38">
        <f>IF($F89=Instellingen!$I$11,ROUND(($J89-($J89/((100%+$F89)/100%))),2),0)</f>
        <v>0</v>
      </c>
      <c r="P89" s="38">
        <f>IF($F89=Instellingen!$I$12,ROUND(($J89-($J89/((100%+$F89)/100%))),2),0)</f>
        <v>0</v>
      </c>
      <c r="Q89" s="38">
        <f>IF($F89=Instellingen!$I$14,0,ROUND(($K89-($K89/((100%+$F89)/100%))),2))</f>
        <v>0</v>
      </c>
    </row>
    <row r="90" spans="1:17" x14ac:dyDescent="0.35">
      <c r="A90" s="20" t="str">
        <f t="shared" si="7"/>
        <v/>
      </c>
      <c r="B90" s="20" t="str">
        <f>IFERROR(VLOOKUP($A90,Instellingen!$K$11:$L$22,2,0),"")</f>
        <v/>
      </c>
      <c r="C90" s="51"/>
      <c r="D90" s="52"/>
      <c r="E90" s="52"/>
      <c r="F90" s="53"/>
      <c r="G90" s="50"/>
      <c r="H90" s="50"/>
      <c r="I90" s="50"/>
      <c r="J90" s="38">
        <f t="shared" si="8"/>
        <v>0</v>
      </c>
      <c r="K90" s="38">
        <f t="shared" si="6"/>
        <v>0</v>
      </c>
      <c r="L90" s="38">
        <f t="shared" si="9"/>
        <v>0</v>
      </c>
      <c r="M90" s="38">
        <f t="shared" si="10"/>
        <v>0</v>
      </c>
      <c r="N90" s="38">
        <f t="shared" si="11"/>
        <v>0</v>
      </c>
      <c r="O90" s="38">
        <f>IF($F90=Instellingen!$I$11,ROUND(($J90-($J90/((100%+$F90)/100%))),2),0)</f>
        <v>0</v>
      </c>
      <c r="P90" s="38">
        <f>IF($F90=Instellingen!$I$12,ROUND(($J90-($J90/((100%+$F90)/100%))),2),0)</f>
        <v>0</v>
      </c>
      <c r="Q90" s="38">
        <f>IF($F90=Instellingen!$I$14,0,ROUND(($K90-($K90/((100%+$F90)/100%))),2))</f>
        <v>0</v>
      </c>
    </row>
    <row r="91" spans="1:17" x14ac:dyDescent="0.35">
      <c r="A91" s="20" t="str">
        <f t="shared" si="7"/>
        <v/>
      </c>
      <c r="B91" s="20" t="str">
        <f>IFERROR(VLOOKUP($A91,Instellingen!$K$11:$L$22,2,0),"")</f>
        <v/>
      </c>
      <c r="C91" s="51"/>
      <c r="D91" s="52"/>
      <c r="E91" s="52"/>
      <c r="F91" s="53"/>
      <c r="G91" s="50"/>
      <c r="H91" s="50"/>
      <c r="I91" s="50"/>
      <c r="J91" s="38">
        <f t="shared" si="8"/>
        <v>0</v>
      </c>
      <c r="K91" s="38">
        <f t="shared" si="6"/>
        <v>0</v>
      </c>
      <c r="L91" s="38">
        <f t="shared" si="9"/>
        <v>0</v>
      </c>
      <c r="M91" s="38">
        <f t="shared" si="10"/>
        <v>0</v>
      </c>
      <c r="N91" s="38">
        <f t="shared" si="11"/>
        <v>0</v>
      </c>
      <c r="O91" s="38">
        <f>IF($F91=Instellingen!$I$11,ROUND(($J91-($J91/((100%+$F91)/100%))),2),0)</f>
        <v>0</v>
      </c>
      <c r="P91" s="38">
        <f>IF($F91=Instellingen!$I$12,ROUND(($J91-($J91/((100%+$F91)/100%))),2),0)</f>
        <v>0</v>
      </c>
      <c r="Q91" s="38">
        <f>IF($F91=Instellingen!$I$14,0,ROUND(($K91-($K91/((100%+$F91)/100%))),2))</f>
        <v>0</v>
      </c>
    </row>
    <row r="92" spans="1:17" x14ac:dyDescent="0.35">
      <c r="A92" s="20" t="str">
        <f t="shared" si="7"/>
        <v/>
      </c>
      <c r="B92" s="20" t="str">
        <f>IFERROR(VLOOKUP($A92,Instellingen!$K$11:$L$22,2,0),"")</f>
        <v/>
      </c>
      <c r="C92" s="51"/>
      <c r="D92" s="52"/>
      <c r="E92" s="52"/>
      <c r="F92" s="53"/>
      <c r="G92" s="50"/>
      <c r="H92" s="50"/>
      <c r="I92" s="50"/>
      <c r="J92" s="38">
        <f t="shared" si="8"/>
        <v>0</v>
      </c>
      <c r="K92" s="38">
        <f t="shared" si="6"/>
        <v>0</v>
      </c>
      <c r="L92" s="38">
        <f t="shared" si="9"/>
        <v>0</v>
      </c>
      <c r="M92" s="38">
        <f t="shared" si="10"/>
        <v>0</v>
      </c>
      <c r="N92" s="38">
        <f t="shared" si="11"/>
        <v>0</v>
      </c>
      <c r="O92" s="38">
        <f>IF($F92=Instellingen!$I$11,ROUND(($J92-($J92/((100%+$F92)/100%))),2),0)</f>
        <v>0</v>
      </c>
      <c r="P92" s="38">
        <f>IF($F92=Instellingen!$I$12,ROUND(($J92-($J92/((100%+$F92)/100%))),2),0)</f>
        <v>0</v>
      </c>
      <c r="Q92" s="38">
        <f>IF($F92=Instellingen!$I$14,0,ROUND(($K92-($K92/((100%+$F92)/100%))),2))</f>
        <v>0</v>
      </c>
    </row>
    <row r="93" spans="1:17" x14ac:dyDescent="0.35">
      <c r="A93" s="20" t="str">
        <f t="shared" si="7"/>
        <v/>
      </c>
      <c r="B93" s="20" t="str">
        <f>IFERROR(VLOOKUP($A93,Instellingen!$K$11:$L$22,2,0),"")</f>
        <v/>
      </c>
      <c r="C93" s="51"/>
      <c r="D93" s="52"/>
      <c r="E93" s="52"/>
      <c r="F93" s="53"/>
      <c r="G93" s="50"/>
      <c r="H93" s="50"/>
      <c r="I93" s="50"/>
      <c r="J93" s="38">
        <f t="shared" si="8"/>
        <v>0</v>
      </c>
      <c r="K93" s="38">
        <f t="shared" si="6"/>
        <v>0</v>
      </c>
      <c r="L93" s="38">
        <f t="shared" si="9"/>
        <v>0</v>
      </c>
      <c r="M93" s="38">
        <f t="shared" si="10"/>
        <v>0</v>
      </c>
      <c r="N93" s="38">
        <f t="shared" si="11"/>
        <v>0</v>
      </c>
      <c r="O93" s="38">
        <f>IF($F93=Instellingen!$I$11,ROUND(($J93-($J93/((100%+$F93)/100%))),2),0)</f>
        <v>0</v>
      </c>
      <c r="P93" s="38">
        <f>IF($F93=Instellingen!$I$12,ROUND(($J93-($J93/((100%+$F93)/100%))),2),0)</f>
        <v>0</v>
      </c>
      <c r="Q93" s="38">
        <f>IF($F93=Instellingen!$I$14,0,ROUND(($K93-($K93/((100%+$F93)/100%))),2))</f>
        <v>0</v>
      </c>
    </row>
    <row r="94" spans="1:17" x14ac:dyDescent="0.35">
      <c r="A94" s="20" t="str">
        <f t="shared" si="7"/>
        <v/>
      </c>
      <c r="B94" s="20" t="str">
        <f>IFERROR(VLOOKUP($A94,Instellingen!$K$11:$L$22,2,0),"")</f>
        <v/>
      </c>
      <c r="C94" s="51"/>
      <c r="D94" s="52"/>
      <c r="E94" s="52"/>
      <c r="F94" s="53"/>
      <c r="G94" s="50"/>
      <c r="H94" s="50"/>
      <c r="I94" s="50"/>
      <c r="J94" s="38">
        <f t="shared" si="8"/>
        <v>0</v>
      </c>
      <c r="K94" s="38">
        <f t="shared" si="6"/>
        <v>0</v>
      </c>
      <c r="L94" s="38">
        <f t="shared" si="9"/>
        <v>0</v>
      </c>
      <c r="M94" s="38">
        <f t="shared" si="10"/>
        <v>0</v>
      </c>
      <c r="N94" s="38">
        <f t="shared" si="11"/>
        <v>0</v>
      </c>
      <c r="O94" s="38">
        <f>IF($F94=Instellingen!$I$11,ROUND(($J94-($J94/((100%+$F94)/100%))),2),0)</f>
        <v>0</v>
      </c>
      <c r="P94" s="38">
        <f>IF($F94=Instellingen!$I$12,ROUND(($J94-($J94/((100%+$F94)/100%))),2),0)</f>
        <v>0</v>
      </c>
      <c r="Q94" s="38">
        <f>IF($F94=Instellingen!$I$14,0,ROUND(($K94-($K94/((100%+$F94)/100%))),2))</f>
        <v>0</v>
      </c>
    </row>
    <row r="95" spans="1:17" x14ac:dyDescent="0.35">
      <c r="A95" s="20" t="str">
        <f t="shared" si="7"/>
        <v/>
      </c>
      <c r="B95" s="20" t="str">
        <f>IFERROR(VLOOKUP($A95,Instellingen!$K$11:$L$22,2,0),"")</f>
        <v/>
      </c>
      <c r="C95" s="51"/>
      <c r="D95" s="52"/>
      <c r="E95" s="52"/>
      <c r="F95" s="53"/>
      <c r="G95" s="50"/>
      <c r="H95" s="50"/>
      <c r="I95" s="50"/>
      <c r="J95" s="38">
        <f t="shared" si="8"/>
        <v>0</v>
      </c>
      <c r="K95" s="38">
        <f t="shared" si="6"/>
        <v>0</v>
      </c>
      <c r="L95" s="38">
        <f t="shared" si="9"/>
        <v>0</v>
      </c>
      <c r="M95" s="38">
        <f t="shared" si="10"/>
        <v>0</v>
      </c>
      <c r="N95" s="38">
        <f t="shared" si="11"/>
        <v>0</v>
      </c>
      <c r="O95" s="38">
        <f>IF($F95=Instellingen!$I$11,ROUND(($J95-($J95/((100%+$F95)/100%))),2),0)</f>
        <v>0</v>
      </c>
      <c r="P95" s="38">
        <f>IF($F95=Instellingen!$I$12,ROUND(($J95-($J95/((100%+$F95)/100%))),2),0)</f>
        <v>0</v>
      </c>
      <c r="Q95" s="38">
        <f>IF($F95=Instellingen!$I$14,0,ROUND(($K95-($K95/((100%+$F95)/100%))),2))</f>
        <v>0</v>
      </c>
    </row>
    <row r="96" spans="1:17" x14ac:dyDescent="0.35">
      <c r="A96" s="20" t="str">
        <f t="shared" si="7"/>
        <v/>
      </c>
      <c r="B96" s="20" t="str">
        <f>IFERROR(VLOOKUP($A96,Instellingen!$K$11:$L$22,2,0),"")</f>
        <v/>
      </c>
      <c r="C96" s="51"/>
      <c r="D96" s="52"/>
      <c r="E96" s="52"/>
      <c r="F96" s="53"/>
      <c r="G96" s="50"/>
      <c r="H96" s="50"/>
      <c r="I96" s="50"/>
      <c r="J96" s="38">
        <f t="shared" si="8"/>
        <v>0</v>
      </c>
      <c r="K96" s="38">
        <f t="shared" si="6"/>
        <v>0</v>
      </c>
      <c r="L96" s="38">
        <f t="shared" si="9"/>
        <v>0</v>
      </c>
      <c r="M96" s="38">
        <f t="shared" si="10"/>
        <v>0</v>
      </c>
      <c r="N96" s="38">
        <f t="shared" si="11"/>
        <v>0</v>
      </c>
      <c r="O96" s="38">
        <f>IF($F96=Instellingen!$I$11,ROUND(($J96-($J96/((100%+$F96)/100%))),2),0)</f>
        <v>0</v>
      </c>
      <c r="P96" s="38">
        <f>IF($F96=Instellingen!$I$12,ROUND(($J96-($J96/((100%+$F96)/100%))),2),0)</f>
        <v>0</v>
      </c>
      <c r="Q96" s="38">
        <f>IF($F96=Instellingen!$I$14,0,ROUND(($K96-($K96/((100%+$F96)/100%))),2))</f>
        <v>0</v>
      </c>
    </row>
    <row r="97" spans="1:17" x14ac:dyDescent="0.35">
      <c r="A97" s="20" t="str">
        <f t="shared" si="7"/>
        <v/>
      </c>
      <c r="B97" s="20" t="str">
        <f>IFERROR(VLOOKUP($A97,Instellingen!$K$11:$L$22,2,0),"")</f>
        <v/>
      </c>
      <c r="C97" s="51"/>
      <c r="D97" s="52"/>
      <c r="E97" s="52"/>
      <c r="F97" s="53"/>
      <c r="G97" s="50"/>
      <c r="H97" s="50"/>
      <c r="I97" s="50"/>
      <c r="J97" s="38">
        <f t="shared" si="8"/>
        <v>0</v>
      </c>
      <c r="K97" s="38">
        <f t="shared" si="6"/>
        <v>0</v>
      </c>
      <c r="L97" s="38">
        <f t="shared" si="9"/>
        <v>0</v>
      </c>
      <c r="M97" s="38">
        <f t="shared" si="10"/>
        <v>0</v>
      </c>
      <c r="N97" s="38">
        <f t="shared" si="11"/>
        <v>0</v>
      </c>
      <c r="O97" s="38">
        <f>IF($F97=Instellingen!$I$11,ROUND(($J97-($J97/((100%+$F97)/100%))),2),0)</f>
        <v>0</v>
      </c>
      <c r="P97" s="38">
        <f>IF($F97=Instellingen!$I$12,ROUND(($J97-($J97/((100%+$F97)/100%))),2),0)</f>
        <v>0</v>
      </c>
      <c r="Q97" s="38">
        <f>IF($F97=Instellingen!$I$14,0,ROUND(($K97-($K97/((100%+$F97)/100%))),2))</f>
        <v>0</v>
      </c>
    </row>
    <row r="98" spans="1:17" x14ac:dyDescent="0.35">
      <c r="A98" s="20" t="str">
        <f t="shared" si="7"/>
        <v/>
      </c>
      <c r="B98" s="20" t="str">
        <f>IFERROR(VLOOKUP($A98,Instellingen!$K$11:$L$22,2,0),"")</f>
        <v/>
      </c>
      <c r="C98" s="51"/>
      <c r="D98" s="52"/>
      <c r="E98" s="52"/>
      <c r="F98" s="53"/>
      <c r="G98" s="50"/>
      <c r="H98" s="50"/>
      <c r="I98" s="50"/>
      <c r="J98" s="38">
        <f t="shared" si="8"/>
        <v>0</v>
      </c>
      <c r="K98" s="38">
        <f t="shared" si="6"/>
        <v>0</v>
      </c>
      <c r="L98" s="38">
        <f t="shared" si="9"/>
        <v>0</v>
      </c>
      <c r="M98" s="38">
        <f t="shared" si="10"/>
        <v>0</v>
      </c>
      <c r="N98" s="38">
        <f t="shared" si="11"/>
        <v>0</v>
      </c>
      <c r="O98" s="38">
        <f>IF($F98=Instellingen!$I$11,ROUND(($J98-($J98/((100%+$F98)/100%))),2),0)</f>
        <v>0</v>
      </c>
      <c r="P98" s="38">
        <f>IF($F98=Instellingen!$I$12,ROUND(($J98-($J98/((100%+$F98)/100%))),2),0)</f>
        <v>0</v>
      </c>
      <c r="Q98" s="38">
        <f>IF($F98=Instellingen!$I$14,0,ROUND(($K98-($K98/((100%+$F98)/100%))),2))</f>
        <v>0</v>
      </c>
    </row>
    <row r="99" spans="1:17" x14ac:dyDescent="0.35">
      <c r="A99" s="20" t="str">
        <f t="shared" si="7"/>
        <v/>
      </c>
      <c r="B99" s="20" t="str">
        <f>IFERROR(VLOOKUP($A99,Instellingen!$K$11:$L$22,2,0),"")</f>
        <v/>
      </c>
      <c r="C99" s="51"/>
      <c r="D99" s="52"/>
      <c r="E99" s="52"/>
      <c r="F99" s="53"/>
      <c r="G99" s="50"/>
      <c r="H99" s="50"/>
      <c r="I99" s="50"/>
      <c r="J99" s="38">
        <f t="shared" si="8"/>
        <v>0</v>
      </c>
      <c r="K99" s="38">
        <f t="shared" si="6"/>
        <v>0</v>
      </c>
      <c r="L99" s="38">
        <f t="shared" si="9"/>
        <v>0</v>
      </c>
      <c r="M99" s="38">
        <f t="shared" si="10"/>
        <v>0</v>
      </c>
      <c r="N99" s="38">
        <f t="shared" si="11"/>
        <v>0</v>
      </c>
      <c r="O99" s="38">
        <f>IF($F99=Instellingen!$I$11,ROUND(($J99-($J99/((100%+$F99)/100%))),2),0)</f>
        <v>0</v>
      </c>
      <c r="P99" s="38">
        <f>IF($F99=Instellingen!$I$12,ROUND(($J99-($J99/((100%+$F99)/100%))),2),0)</f>
        <v>0</v>
      </c>
      <c r="Q99" s="38">
        <f>IF($F99=Instellingen!$I$14,0,ROUND(($K99-($K99/((100%+$F99)/100%))),2))</f>
        <v>0</v>
      </c>
    </row>
    <row r="100" spans="1:17" x14ac:dyDescent="0.35">
      <c r="A100" s="20" t="str">
        <f t="shared" si="7"/>
        <v/>
      </c>
      <c r="B100" s="20" t="str">
        <f>IFERROR(VLOOKUP($A100,Instellingen!$K$11:$L$22,2,0),"")</f>
        <v/>
      </c>
      <c r="C100" s="51"/>
      <c r="D100" s="52"/>
      <c r="E100" s="52"/>
      <c r="F100" s="53"/>
      <c r="G100" s="50"/>
      <c r="H100" s="50"/>
      <c r="I100" s="50"/>
      <c r="J100" s="38">
        <f t="shared" si="8"/>
        <v>0</v>
      </c>
      <c r="K100" s="38">
        <f t="shared" si="6"/>
        <v>0</v>
      </c>
      <c r="L100" s="38">
        <f t="shared" si="9"/>
        <v>0</v>
      </c>
      <c r="M100" s="38">
        <f t="shared" si="10"/>
        <v>0</v>
      </c>
      <c r="N100" s="38">
        <f t="shared" si="11"/>
        <v>0</v>
      </c>
      <c r="O100" s="38">
        <f>IF($F100=Instellingen!$I$11,ROUND(($J100-($J100/((100%+$F100)/100%))),2),0)</f>
        <v>0</v>
      </c>
      <c r="P100" s="38">
        <f>IF($F100=Instellingen!$I$12,ROUND(($J100-($J100/((100%+$F100)/100%))),2),0)</f>
        <v>0</v>
      </c>
      <c r="Q100" s="38">
        <f>IF($F100=Instellingen!$I$14,0,ROUND(($K100-($K100/((100%+$F100)/100%))),2))</f>
        <v>0</v>
      </c>
    </row>
    <row r="101" spans="1:17" x14ac:dyDescent="0.35">
      <c r="A101" s="20" t="str">
        <f t="shared" si="7"/>
        <v/>
      </c>
      <c r="B101" s="20" t="str">
        <f>IFERROR(VLOOKUP($A101,Instellingen!$K$11:$L$22,2,0),"")</f>
        <v/>
      </c>
      <c r="C101" s="51"/>
      <c r="D101" s="52"/>
      <c r="E101" s="52"/>
      <c r="F101" s="53"/>
      <c r="G101" s="50"/>
      <c r="H101" s="50"/>
      <c r="I101" s="50"/>
      <c r="J101" s="38">
        <f t="shared" si="8"/>
        <v>0</v>
      </c>
      <c r="K101" s="38">
        <f t="shared" si="6"/>
        <v>0</v>
      </c>
      <c r="L101" s="38">
        <f t="shared" si="9"/>
        <v>0</v>
      </c>
      <c r="M101" s="38">
        <f t="shared" si="10"/>
        <v>0</v>
      </c>
      <c r="N101" s="38">
        <f t="shared" si="11"/>
        <v>0</v>
      </c>
      <c r="O101" s="38">
        <f>IF($F101=Instellingen!$I$11,ROUND(($J101-($J101/((100%+$F101)/100%))),2),0)</f>
        <v>0</v>
      </c>
      <c r="P101" s="38">
        <f>IF($F101=Instellingen!$I$12,ROUND(($J101-($J101/((100%+$F101)/100%))),2),0)</f>
        <v>0</v>
      </c>
      <c r="Q101" s="38">
        <f>IF($F101=Instellingen!$I$14,0,ROUND(($K101-($K101/((100%+$F101)/100%))),2))</f>
        <v>0</v>
      </c>
    </row>
    <row r="102" spans="1:17" x14ac:dyDescent="0.35">
      <c r="A102" s="20" t="str">
        <f t="shared" si="7"/>
        <v/>
      </c>
      <c r="B102" s="20" t="str">
        <f>IFERROR(VLOOKUP($A102,Instellingen!$K$11:$L$22,2,0),"")</f>
        <v/>
      </c>
      <c r="C102" s="51"/>
      <c r="D102" s="52"/>
      <c r="E102" s="52"/>
      <c r="F102" s="53"/>
      <c r="G102" s="50"/>
      <c r="H102" s="50"/>
      <c r="I102" s="50"/>
      <c r="J102" s="38">
        <f t="shared" si="8"/>
        <v>0</v>
      </c>
      <c r="K102" s="38">
        <f t="shared" si="6"/>
        <v>0</v>
      </c>
      <c r="L102" s="38">
        <f t="shared" si="9"/>
        <v>0</v>
      </c>
      <c r="M102" s="38">
        <f t="shared" si="10"/>
        <v>0</v>
      </c>
      <c r="N102" s="38">
        <f t="shared" si="11"/>
        <v>0</v>
      </c>
      <c r="O102" s="38">
        <f>IF($F102=Instellingen!$I$11,ROUND(($J102-($J102/((100%+$F102)/100%))),2),0)</f>
        <v>0</v>
      </c>
      <c r="P102" s="38">
        <f>IF($F102=Instellingen!$I$12,ROUND(($J102-($J102/((100%+$F102)/100%))),2),0)</f>
        <v>0</v>
      </c>
      <c r="Q102" s="38">
        <f>IF($F102=Instellingen!$I$14,0,ROUND(($K102-($K102/((100%+$F102)/100%))),2))</f>
        <v>0</v>
      </c>
    </row>
    <row r="103" spans="1:17" x14ac:dyDescent="0.35">
      <c r="A103" s="20" t="str">
        <f t="shared" si="7"/>
        <v/>
      </c>
      <c r="B103" s="20" t="str">
        <f>IFERROR(VLOOKUP($A103,Instellingen!$K$11:$L$22,2,0),"")</f>
        <v/>
      </c>
      <c r="C103" s="51"/>
      <c r="D103" s="52"/>
      <c r="E103" s="52"/>
      <c r="F103" s="53"/>
      <c r="G103" s="50"/>
      <c r="H103" s="50"/>
      <c r="I103" s="50"/>
      <c r="J103" s="38">
        <f t="shared" si="8"/>
        <v>0</v>
      </c>
      <c r="K103" s="38">
        <f t="shared" si="6"/>
        <v>0</v>
      </c>
      <c r="L103" s="38">
        <f t="shared" si="9"/>
        <v>0</v>
      </c>
      <c r="M103" s="38">
        <f t="shared" si="10"/>
        <v>0</v>
      </c>
      <c r="N103" s="38">
        <f t="shared" si="11"/>
        <v>0</v>
      </c>
      <c r="O103" s="38">
        <f>IF($F103=Instellingen!$I$11,ROUND(($J103-($J103/((100%+$F103)/100%))),2),0)</f>
        <v>0</v>
      </c>
      <c r="P103" s="38">
        <f>IF($F103=Instellingen!$I$12,ROUND(($J103-($J103/((100%+$F103)/100%))),2),0)</f>
        <v>0</v>
      </c>
      <c r="Q103" s="38">
        <f>IF($F103=Instellingen!$I$14,0,ROUND(($K103-($K103/((100%+$F103)/100%))),2))</f>
        <v>0</v>
      </c>
    </row>
    <row r="104" spans="1:17" x14ac:dyDescent="0.35">
      <c r="A104" s="20" t="str">
        <f t="shared" si="7"/>
        <v/>
      </c>
      <c r="B104" s="20" t="str">
        <f>IFERROR(VLOOKUP($A104,Instellingen!$K$11:$L$22,2,0),"")</f>
        <v/>
      </c>
      <c r="C104" s="51"/>
      <c r="D104" s="52"/>
      <c r="E104" s="52"/>
      <c r="F104" s="53"/>
      <c r="G104" s="50"/>
      <c r="H104" s="50"/>
      <c r="I104" s="50"/>
      <c r="J104" s="38">
        <f t="shared" si="8"/>
        <v>0</v>
      </c>
      <c r="K104" s="38">
        <f t="shared" si="6"/>
        <v>0</v>
      </c>
      <c r="L104" s="38">
        <f t="shared" si="9"/>
        <v>0</v>
      </c>
      <c r="M104" s="38">
        <f t="shared" si="10"/>
        <v>0</v>
      </c>
      <c r="N104" s="38">
        <f t="shared" si="11"/>
        <v>0</v>
      </c>
      <c r="O104" s="38">
        <f>IF($F104=Instellingen!$I$11,ROUND(($J104-($J104/((100%+$F104)/100%))),2),0)</f>
        <v>0</v>
      </c>
      <c r="P104" s="38">
        <f>IF($F104=Instellingen!$I$12,ROUND(($J104-($J104/((100%+$F104)/100%))),2),0)</f>
        <v>0</v>
      </c>
      <c r="Q104" s="38">
        <f>IF($F104=Instellingen!$I$14,0,ROUND(($K104-($K104/((100%+$F104)/100%))),2))</f>
        <v>0</v>
      </c>
    </row>
    <row r="105" spans="1:17" x14ac:dyDescent="0.35">
      <c r="A105" s="20" t="str">
        <f t="shared" si="7"/>
        <v/>
      </c>
      <c r="B105" s="20" t="str">
        <f>IFERROR(VLOOKUP($A105,Instellingen!$K$11:$L$22,2,0),"")</f>
        <v/>
      </c>
      <c r="C105" s="51"/>
      <c r="D105" s="52"/>
      <c r="E105" s="52"/>
      <c r="F105" s="53"/>
      <c r="G105" s="50"/>
      <c r="H105" s="50"/>
      <c r="I105" s="50"/>
      <c r="J105" s="38">
        <f t="shared" si="8"/>
        <v>0</v>
      </c>
      <c r="K105" s="38">
        <f t="shared" si="6"/>
        <v>0</v>
      </c>
      <c r="L105" s="38">
        <f t="shared" si="9"/>
        <v>0</v>
      </c>
      <c r="M105" s="38">
        <f t="shared" si="10"/>
        <v>0</v>
      </c>
      <c r="N105" s="38">
        <f t="shared" si="11"/>
        <v>0</v>
      </c>
      <c r="O105" s="38">
        <f>IF($F105=Instellingen!$I$11,ROUND(($J105-($J105/((100%+$F105)/100%))),2),0)</f>
        <v>0</v>
      </c>
      <c r="P105" s="38">
        <f>IF($F105=Instellingen!$I$12,ROUND(($J105-($J105/((100%+$F105)/100%))),2),0)</f>
        <v>0</v>
      </c>
      <c r="Q105" s="38">
        <f>IF($F105=Instellingen!$I$14,0,ROUND(($K105-($K105/((100%+$F105)/100%))),2))</f>
        <v>0</v>
      </c>
    </row>
    <row r="106" spans="1:17" x14ac:dyDescent="0.35">
      <c r="A106" s="20" t="str">
        <f t="shared" si="7"/>
        <v/>
      </c>
      <c r="B106" s="20" t="str">
        <f>IFERROR(VLOOKUP($A106,Instellingen!$K$11:$L$22,2,0),"")</f>
        <v/>
      </c>
      <c r="C106" s="51"/>
      <c r="D106" s="52"/>
      <c r="E106" s="52"/>
      <c r="F106" s="53"/>
      <c r="G106" s="50"/>
      <c r="H106" s="50"/>
      <c r="I106" s="50"/>
      <c r="J106" s="38">
        <f t="shared" si="8"/>
        <v>0</v>
      </c>
      <c r="K106" s="38">
        <f t="shared" si="6"/>
        <v>0</v>
      </c>
      <c r="L106" s="38">
        <f t="shared" si="9"/>
        <v>0</v>
      </c>
      <c r="M106" s="38">
        <f t="shared" si="10"/>
        <v>0</v>
      </c>
      <c r="N106" s="38">
        <f t="shared" si="11"/>
        <v>0</v>
      </c>
      <c r="O106" s="38">
        <f>IF($F106=Instellingen!$I$11,ROUND(($J106-($J106/((100%+$F106)/100%))),2),0)</f>
        <v>0</v>
      </c>
      <c r="P106" s="38">
        <f>IF($F106=Instellingen!$I$12,ROUND(($J106-($J106/((100%+$F106)/100%))),2),0)</f>
        <v>0</v>
      </c>
      <c r="Q106" s="38">
        <f>IF($F106=Instellingen!$I$14,0,ROUND(($K106-($K106/((100%+$F106)/100%))),2))</f>
        <v>0</v>
      </c>
    </row>
    <row r="107" spans="1:17" x14ac:dyDescent="0.35">
      <c r="A107" s="20" t="str">
        <f t="shared" si="7"/>
        <v/>
      </c>
      <c r="B107" s="20" t="str">
        <f>IFERROR(VLOOKUP($A107,Instellingen!$K$11:$L$22,2,0),"")</f>
        <v/>
      </c>
      <c r="C107" s="51"/>
      <c r="D107" s="52"/>
      <c r="E107" s="52"/>
      <c r="F107" s="53"/>
      <c r="G107" s="50"/>
      <c r="H107" s="50"/>
      <c r="I107" s="50"/>
      <c r="J107" s="38">
        <f t="shared" si="8"/>
        <v>0</v>
      </c>
      <c r="K107" s="38">
        <f t="shared" si="6"/>
        <v>0</v>
      </c>
      <c r="L107" s="38">
        <f t="shared" si="9"/>
        <v>0</v>
      </c>
      <c r="M107" s="38">
        <f t="shared" si="10"/>
        <v>0</v>
      </c>
      <c r="N107" s="38">
        <f t="shared" si="11"/>
        <v>0</v>
      </c>
      <c r="O107" s="38">
        <f>IF($F107=Instellingen!$I$11,ROUND(($J107-($J107/((100%+$F107)/100%))),2),0)</f>
        <v>0</v>
      </c>
      <c r="P107" s="38">
        <f>IF($F107=Instellingen!$I$12,ROUND(($J107-($J107/((100%+$F107)/100%))),2),0)</f>
        <v>0</v>
      </c>
      <c r="Q107" s="38">
        <f>IF($F107=Instellingen!$I$14,0,ROUND(($K107-($K107/((100%+$F107)/100%))),2))</f>
        <v>0</v>
      </c>
    </row>
    <row r="108" spans="1:17" x14ac:dyDescent="0.35">
      <c r="A108" s="20" t="str">
        <f t="shared" si="7"/>
        <v/>
      </c>
      <c r="B108" s="20" t="str">
        <f>IFERROR(VLOOKUP($A108,Instellingen!$K$11:$L$22,2,0),"")</f>
        <v/>
      </c>
      <c r="C108" s="51"/>
      <c r="D108" s="52"/>
      <c r="E108" s="52"/>
      <c r="F108" s="53"/>
      <c r="G108" s="50"/>
      <c r="H108" s="50"/>
      <c r="I108" s="50"/>
      <c r="J108" s="38">
        <f t="shared" si="8"/>
        <v>0</v>
      </c>
      <c r="K108" s="38">
        <f t="shared" si="6"/>
        <v>0</v>
      </c>
      <c r="L108" s="38">
        <f t="shared" si="9"/>
        <v>0</v>
      </c>
      <c r="M108" s="38">
        <f t="shared" si="10"/>
        <v>0</v>
      </c>
      <c r="N108" s="38">
        <f t="shared" si="11"/>
        <v>0</v>
      </c>
      <c r="O108" s="38">
        <f>IF($F108=Instellingen!$I$11,ROUND(($J108-($J108/((100%+$F108)/100%))),2),0)</f>
        <v>0</v>
      </c>
      <c r="P108" s="38">
        <f>IF($F108=Instellingen!$I$12,ROUND(($J108-($J108/((100%+$F108)/100%))),2),0)</f>
        <v>0</v>
      </c>
      <c r="Q108" s="38">
        <f>IF($F108=Instellingen!$I$14,0,ROUND(($K108-($K108/((100%+$F108)/100%))),2))</f>
        <v>0</v>
      </c>
    </row>
    <row r="109" spans="1:17" x14ac:dyDescent="0.35">
      <c r="A109" s="20" t="str">
        <f t="shared" si="7"/>
        <v/>
      </c>
      <c r="B109" s="20" t="str">
        <f>IFERROR(VLOOKUP($A109,Instellingen!$K$11:$L$22,2,0),"")</f>
        <v/>
      </c>
      <c r="C109" s="51"/>
      <c r="D109" s="52"/>
      <c r="E109" s="52"/>
      <c r="F109" s="53"/>
      <c r="G109" s="50"/>
      <c r="H109" s="50"/>
      <c r="I109" s="50"/>
      <c r="J109" s="38">
        <f t="shared" si="8"/>
        <v>0</v>
      </c>
      <c r="K109" s="38">
        <f t="shared" si="6"/>
        <v>0</v>
      </c>
      <c r="L109" s="38">
        <f t="shared" si="9"/>
        <v>0</v>
      </c>
      <c r="M109" s="38">
        <f t="shared" si="10"/>
        <v>0</v>
      </c>
      <c r="N109" s="38">
        <f t="shared" si="11"/>
        <v>0</v>
      </c>
      <c r="O109" s="38">
        <f>IF($F109=Instellingen!$I$11,ROUND(($J109-($J109/((100%+$F109)/100%))),2),0)</f>
        <v>0</v>
      </c>
      <c r="P109" s="38">
        <f>IF($F109=Instellingen!$I$12,ROUND(($J109-($J109/((100%+$F109)/100%))),2),0)</f>
        <v>0</v>
      </c>
      <c r="Q109" s="38">
        <f>IF($F109=Instellingen!$I$14,0,ROUND(($K109-($K109/((100%+$F109)/100%))),2))</f>
        <v>0</v>
      </c>
    </row>
    <row r="110" spans="1:17" x14ac:dyDescent="0.35">
      <c r="A110" s="20" t="str">
        <f t="shared" si="7"/>
        <v/>
      </c>
      <c r="B110" s="20" t="str">
        <f>IFERROR(VLOOKUP($A110,Instellingen!$K$11:$L$22,2,0),"")</f>
        <v/>
      </c>
      <c r="C110" s="51"/>
      <c r="D110" s="52"/>
      <c r="E110" s="52"/>
      <c r="F110" s="53"/>
      <c r="G110" s="50"/>
      <c r="H110" s="50"/>
      <c r="I110" s="50"/>
      <c r="J110" s="38">
        <f t="shared" si="8"/>
        <v>0</v>
      </c>
      <c r="K110" s="38">
        <f t="shared" si="6"/>
        <v>0</v>
      </c>
      <c r="L110" s="38">
        <f t="shared" si="9"/>
        <v>0</v>
      </c>
      <c r="M110" s="38">
        <f t="shared" si="10"/>
        <v>0</v>
      </c>
      <c r="N110" s="38">
        <f t="shared" si="11"/>
        <v>0</v>
      </c>
      <c r="O110" s="38">
        <f>IF($F110=Instellingen!$I$11,ROUND(($J110-($J110/((100%+$F110)/100%))),2),0)</f>
        <v>0</v>
      </c>
      <c r="P110" s="38">
        <f>IF($F110=Instellingen!$I$12,ROUND(($J110-($J110/((100%+$F110)/100%))),2),0)</f>
        <v>0</v>
      </c>
      <c r="Q110" s="38">
        <f>IF($F110=Instellingen!$I$14,0,ROUND(($K110-($K110/((100%+$F110)/100%))),2))</f>
        <v>0</v>
      </c>
    </row>
    <row r="111" spans="1:17" x14ac:dyDescent="0.35">
      <c r="A111" s="20" t="str">
        <f t="shared" si="7"/>
        <v/>
      </c>
      <c r="B111" s="20" t="str">
        <f>IFERROR(VLOOKUP($A111,Instellingen!$K$11:$L$22,2,0),"")</f>
        <v/>
      </c>
      <c r="C111" s="51"/>
      <c r="D111" s="52"/>
      <c r="E111" s="52"/>
      <c r="F111" s="53"/>
      <c r="G111" s="50"/>
      <c r="H111" s="50"/>
      <c r="I111" s="50"/>
      <c r="J111" s="38">
        <f t="shared" si="8"/>
        <v>0</v>
      </c>
      <c r="K111" s="38">
        <f t="shared" si="6"/>
        <v>0</v>
      </c>
      <c r="L111" s="38">
        <f t="shared" si="9"/>
        <v>0</v>
      </c>
      <c r="M111" s="38">
        <f t="shared" si="10"/>
        <v>0</v>
      </c>
      <c r="N111" s="38">
        <f t="shared" si="11"/>
        <v>0</v>
      </c>
      <c r="O111" s="38">
        <f>IF($F111=Instellingen!$I$11,ROUND(($J111-($J111/((100%+$F111)/100%))),2),0)</f>
        <v>0</v>
      </c>
      <c r="P111" s="38">
        <f>IF($F111=Instellingen!$I$12,ROUND(($J111-($J111/((100%+$F111)/100%))),2),0)</f>
        <v>0</v>
      </c>
      <c r="Q111" s="38">
        <f>IF($F111=Instellingen!$I$14,0,ROUND(($K111-($K111/((100%+$F111)/100%))),2))</f>
        <v>0</v>
      </c>
    </row>
    <row r="112" spans="1:17" x14ac:dyDescent="0.35">
      <c r="A112" s="20" t="str">
        <f t="shared" si="7"/>
        <v/>
      </c>
      <c r="B112" s="20" t="str">
        <f>IFERROR(VLOOKUP($A112,Instellingen!$K$11:$L$22,2,0),"")</f>
        <v/>
      </c>
      <c r="C112" s="51"/>
      <c r="D112" s="52"/>
      <c r="E112" s="52"/>
      <c r="F112" s="53"/>
      <c r="G112" s="50"/>
      <c r="H112" s="50"/>
      <c r="I112" s="50"/>
      <c r="J112" s="38">
        <f t="shared" si="8"/>
        <v>0</v>
      </c>
      <c r="K112" s="38">
        <f t="shared" si="6"/>
        <v>0</v>
      </c>
      <c r="L112" s="38">
        <f t="shared" si="9"/>
        <v>0</v>
      </c>
      <c r="M112" s="38">
        <f t="shared" si="10"/>
        <v>0</v>
      </c>
      <c r="N112" s="38">
        <f t="shared" si="11"/>
        <v>0</v>
      </c>
      <c r="O112" s="38">
        <f>IF($F112=Instellingen!$I$11,ROUND(($J112-($J112/((100%+$F112)/100%))),2),0)</f>
        <v>0</v>
      </c>
      <c r="P112" s="38">
        <f>IF($F112=Instellingen!$I$12,ROUND(($J112-($J112/((100%+$F112)/100%))),2),0)</f>
        <v>0</v>
      </c>
      <c r="Q112" s="38">
        <f>IF($F112=Instellingen!$I$14,0,ROUND(($K112-($K112/((100%+$F112)/100%))),2))</f>
        <v>0</v>
      </c>
    </row>
    <row r="113" spans="1:17" x14ac:dyDescent="0.35">
      <c r="A113" s="20" t="str">
        <f t="shared" si="7"/>
        <v/>
      </c>
      <c r="B113" s="20" t="str">
        <f>IFERROR(VLOOKUP($A113,Instellingen!$K$11:$L$22,2,0),"")</f>
        <v/>
      </c>
      <c r="C113" s="51"/>
      <c r="D113" s="52"/>
      <c r="E113" s="52"/>
      <c r="F113" s="53"/>
      <c r="G113" s="50"/>
      <c r="H113" s="50"/>
      <c r="I113" s="50"/>
      <c r="J113" s="38">
        <f t="shared" si="8"/>
        <v>0</v>
      </c>
      <c r="K113" s="38">
        <f t="shared" si="6"/>
        <v>0</v>
      </c>
      <c r="L113" s="38">
        <f t="shared" si="9"/>
        <v>0</v>
      </c>
      <c r="M113" s="38">
        <f t="shared" si="10"/>
        <v>0</v>
      </c>
      <c r="N113" s="38">
        <f t="shared" si="11"/>
        <v>0</v>
      </c>
      <c r="O113" s="38">
        <f>IF($F113=Instellingen!$I$11,ROUND(($J113-($J113/((100%+$F113)/100%))),2),0)</f>
        <v>0</v>
      </c>
      <c r="P113" s="38">
        <f>IF($F113=Instellingen!$I$12,ROUND(($J113-($J113/((100%+$F113)/100%))),2),0)</f>
        <v>0</v>
      </c>
      <c r="Q113" s="38">
        <f>IF($F113=Instellingen!$I$14,0,ROUND(($K113-($K113/((100%+$F113)/100%))),2))</f>
        <v>0</v>
      </c>
    </row>
    <row r="114" spans="1:17" x14ac:dyDescent="0.35">
      <c r="A114" s="20" t="str">
        <f t="shared" si="7"/>
        <v/>
      </c>
      <c r="B114" s="20" t="str">
        <f>IFERROR(VLOOKUP($A114,Instellingen!$K$11:$L$22,2,0),"")</f>
        <v/>
      </c>
      <c r="C114" s="51"/>
      <c r="D114" s="52"/>
      <c r="E114" s="52"/>
      <c r="F114" s="53"/>
      <c r="G114" s="50"/>
      <c r="H114" s="50"/>
      <c r="I114" s="50"/>
      <c r="J114" s="38">
        <f t="shared" si="8"/>
        <v>0</v>
      </c>
      <c r="K114" s="38">
        <f t="shared" si="6"/>
        <v>0</v>
      </c>
      <c r="L114" s="38">
        <f t="shared" si="9"/>
        <v>0</v>
      </c>
      <c r="M114" s="38">
        <f t="shared" si="10"/>
        <v>0</v>
      </c>
      <c r="N114" s="38">
        <f t="shared" si="11"/>
        <v>0</v>
      </c>
      <c r="O114" s="38">
        <f>IF($F114=Instellingen!$I$11,ROUND(($J114-($J114/((100%+$F114)/100%))),2),0)</f>
        <v>0</v>
      </c>
      <c r="P114" s="38">
        <f>IF($F114=Instellingen!$I$12,ROUND(($J114-($J114/((100%+$F114)/100%))),2),0)</f>
        <v>0</v>
      </c>
      <c r="Q114" s="38">
        <f>IF($F114=Instellingen!$I$14,0,ROUND(($K114-($K114/((100%+$F114)/100%))),2))</f>
        <v>0</v>
      </c>
    </row>
    <row r="115" spans="1:17" x14ac:dyDescent="0.35">
      <c r="A115" s="20" t="str">
        <f t="shared" si="7"/>
        <v/>
      </c>
      <c r="B115" s="20" t="str">
        <f>IFERROR(VLOOKUP($A115,Instellingen!$K$11:$L$22,2,0),"")</f>
        <v/>
      </c>
      <c r="C115" s="51"/>
      <c r="D115" s="52"/>
      <c r="E115" s="52"/>
      <c r="F115" s="53"/>
      <c r="G115" s="50"/>
      <c r="H115" s="50"/>
      <c r="I115" s="50"/>
      <c r="J115" s="38">
        <f t="shared" si="8"/>
        <v>0</v>
      </c>
      <c r="K115" s="38">
        <f t="shared" si="6"/>
        <v>0</v>
      </c>
      <c r="L115" s="38">
        <f t="shared" si="9"/>
        <v>0</v>
      </c>
      <c r="M115" s="38">
        <f t="shared" si="10"/>
        <v>0</v>
      </c>
      <c r="N115" s="38">
        <f t="shared" si="11"/>
        <v>0</v>
      </c>
      <c r="O115" s="38">
        <f>IF($F115=Instellingen!$I$11,ROUND(($J115-($J115/((100%+$F115)/100%))),2),0)</f>
        <v>0</v>
      </c>
      <c r="P115" s="38">
        <f>IF($F115=Instellingen!$I$12,ROUND(($J115-($J115/((100%+$F115)/100%))),2),0)</f>
        <v>0</v>
      </c>
      <c r="Q115" s="38">
        <f>IF($F115=Instellingen!$I$14,0,ROUND(($K115-($K115/((100%+$F115)/100%))),2))</f>
        <v>0</v>
      </c>
    </row>
    <row r="116" spans="1:17" x14ac:dyDescent="0.35">
      <c r="A116" s="20" t="str">
        <f t="shared" si="7"/>
        <v/>
      </c>
      <c r="B116" s="20" t="str">
        <f>IFERROR(VLOOKUP($A116,Instellingen!$K$11:$L$22,2,0),"")</f>
        <v/>
      </c>
      <c r="C116" s="51"/>
      <c r="D116" s="52"/>
      <c r="E116" s="52"/>
      <c r="F116" s="53"/>
      <c r="G116" s="50"/>
      <c r="H116" s="50"/>
      <c r="I116" s="50"/>
      <c r="J116" s="38">
        <f t="shared" si="8"/>
        <v>0</v>
      </c>
      <c r="K116" s="38">
        <f t="shared" si="6"/>
        <v>0</v>
      </c>
      <c r="L116" s="38">
        <f t="shared" si="9"/>
        <v>0</v>
      </c>
      <c r="M116" s="38">
        <f t="shared" si="10"/>
        <v>0</v>
      </c>
      <c r="N116" s="38">
        <f t="shared" si="11"/>
        <v>0</v>
      </c>
      <c r="O116" s="38">
        <f>IF($F116=Instellingen!$I$11,ROUND(($J116-($J116/((100%+$F116)/100%))),2),0)</f>
        <v>0</v>
      </c>
      <c r="P116" s="38">
        <f>IF($F116=Instellingen!$I$12,ROUND(($J116-($J116/((100%+$F116)/100%))),2),0)</f>
        <v>0</v>
      </c>
      <c r="Q116" s="38">
        <f>IF($F116=Instellingen!$I$14,0,ROUND(($K116-($K116/((100%+$F116)/100%))),2))</f>
        <v>0</v>
      </c>
    </row>
    <row r="117" spans="1:17" x14ac:dyDescent="0.35">
      <c r="A117" s="20" t="str">
        <f t="shared" si="7"/>
        <v/>
      </c>
      <c r="B117" s="20" t="str">
        <f>IFERROR(VLOOKUP($A117,Instellingen!$K$11:$L$22,2,0),"")</f>
        <v/>
      </c>
      <c r="C117" s="51"/>
      <c r="D117" s="52"/>
      <c r="E117" s="52"/>
      <c r="F117" s="53"/>
      <c r="G117" s="50"/>
      <c r="H117" s="50"/>
      <c r="I117" s="50"/>
      <c r="J117" s="38">
        <f t="shared" si="8"/>
        <v>0</v>
      </c>
      <c r="K117" s="38">
        <f t="shared" si="6"/>
        <v>0</v>
      </c>
      <c r="L117" s="38">
        <f t="shared" si="9"/>
        <v>0</v>
      </c>
      <c r="M117" s="38">
        <f t="shared" si="10"/>
        <v>0</v>
      </c>
      <c r="N117" s="38">
        <f t="shared" si="11"/>
        <v>0</v>
      </c>
      <c r="O117" s="38">
        <f>IF($F117=Instellingen!$I$11,ROUND(($J117-($J117/((100%+$F117)/100%))),2),0)</f>
        <v>0</v>
      </c>
      <c r="P117" s="38">
        <f>IF($F117=Instellingen!$I$12,ROUND(($J117-($J117/((100%+$F117)/100%))),2),0)</f>
        <v>0</v>
      </c>
      <c r="Q117" s="38">
        <f>IF($F117=Instellingen!$I$14,0,ROUND(($K117-($K117/((100%+$F117)/100%))),2))</f>
        <v>0</v>
      </c>
    </row>
    <row r="118" spans="1:17" x14ac:dyDescent="0.35">
      <c r="A118" s="20" t="str">
        <f t="shared" si="7"/>
        <v/>
      </c>
      <c r="B118" s="20" t="str">
        <f>IFERROR(VLOOKUP($A118,Instellingen!$K$11:$L$22,2,0),"")</f>
        <v/>
      </c>
      <c r="C118" s="51"/>
      <c r="D118" s="52"/>
      <c r="E118" s="52"/>
      <c r="F118" s="53"/>
      <c r="G118" s="50"/>
      <c r="H118" s="50"/>
      <c r="I118" s="50"/>
      <c r="J118" s="38">
        <f t="shared" si="8"/>
        <v>0</v>
      </c>
      <c r="K118" s="38">
        <f t="shared" si="6"/>
        <v>0</v>
      </c>
      <c r="L118" s="38">
        <f t="shared" si="9"/>
        <v>0</v>
      </c>
      <c r="M118" s="38">
        <f t="shared" si="10"/>
        <v>0</v>
      </c>
      <c r="N118" s="38">
        <f t="shared" si="11"/>
        <v>0</v>
      </c>
      <c r="O118" s="38">
        <f>IF($F118=Instellingen!$I$11,ROUND(($J118-($J118/((100%+$F118)/100%))),2),0)</f>
        <v>0</v>
      </c>
      <c r="P118" s="38">
        <f>IF($F118=Instellingen!$I$12,ROUND(($J118-($J118/((100%+$F118)/100%))),2),0)</f>
        <v>0</v>
      </c>
      <c r="Q118" s="38">
        <f>IF($F118=Instellingen!$I$14,0,ROUND(($K118-($K118/((100%+$F118)/100%))),2))</f>
        <v>0</v>
      </c>
    </row>
    <row r="119" spans="1:17" x14ac:dyDescent="0.35">
      <c r="A119" s="20" t="str">
        <f t="shared" si="7"/>
        <v/>
      </c>
      <c r="B119" s="20" t="str">
        <f>IFERROR(VLOOKUP($A119,Instellingen!$K$11:$L$22,2,0),"")</f>
        <v/>
      </c>
      <c r="C119" s="51"/>
      <c r="D119" s="52"/>
      <c r="E119" s="52"/>
      <c r="F119" s="53"/>
      <c r="G119" s="50"/>
      <c r="H119" s="50"/>
      <c r="I119" s="50"/>
      <c r="J119" s="38">
        <f t="shared" si="8"/>
        <v>0</v>
      </c>
      <c r="K119" s="38">
        <f t="shared" si="6"/>
        <v>0</v>
      </c>
      <c r="L119" s="38">
        <f t="shared" si="9"/>
        <v>0</v>
      </c>
      <c r="M119" s="38">
        <f t="shared" si="10"/>
        <v>0</v>
      </c>
      <c r="N119" s="38">
        <f t="shared" si="11"/>
        <v>0</v>
      </c>
      <c r="O119" s="38">
        <f>IF($F119=Instellingen!$I$11,ROUND(($J119-($J119/((100%+$F119)/100%))),2),0)</f>
        <v>0</v>
      </c>
      <c r="P119" s="38">
        <f>IF($F119=Instellingen!$I$12,ROUND(($J119-($J119/((100%+$F119)/100%))),2),0)</f>
        <v>0</v>
      </c>
      <c r="Q119" s="38">
        <f>IF($F119=Instellingen!$I$14,0,ROUND(($K119-($K119/((100%+$F119)/100%))),2))</f>
        <v>0</v>
      </c>
    </row>
    <row r="120" spans="1:17" x14ac:dyDescent="0.35">
      <c r="A120" s="20" t="str">
        <f t="shared" si="7"/>
        <v/>
      </c>
      <c r="B120" s="20" t="str">
        <f>IFERROR(VLOOKUP($A120,Instellingen!$K$11:$L$22,2,0),"")</f>
        <v/>
      </c>
      <c r="C120" s="51"/>
      <c r="D120" s="52"/>
      <c r="E120" s="52"/>
      <c r="F120" s="53"/>
      <c r="G120" s="50"/>
      <c r="H120" s="50"/>
      <c r="I120" s="50"/>
      <c r="J120" s="38">
        <f t="shared" si="8"/>
        <v>0</v>
      </c>
      <c r="K120" s="38">
        <f t="shared" si="6"/>
        <v>0</v>
      </c>
      <c r="L120" s="38">
        <f t="shared" si="9"/>
        <v>0</v>
      </c>
      <c r="M120" s="38">
        <f t="shared" si="10"/>
        <v>0</v>
      </c>
      <c r="N120" s="38">
        <f t="shared" si="11"/>
        <v>0</v>
      </c>
      <c r="O120" s="38">
        <f>IF($F120=Instellingen!$I$11,ROUND(($J120-($J120/((100%+$F120)/100%))),2),0)</f>
        <v>0</v>
      </c>
      <c r="P120" s="38">
        <f>IF($F120=Instellingen!$I$12,ROUND(($J120-($J120/((100%+$F120)/100%))),2),0)</f>
        <v>0</v>
      </c>
      <c r="Q120" s="38">
        <f>IF($F120=Instellingen!$I$14,0,ROUND(($K120-($K120/((100%+$F120)/100%))),2))</f>
        <v>0</v>
      </c>
    </row>
    <row r="121" spans="1:17" x14ac:dyDescent="0.35">
      <c r="A121" s="20" t="str">
        <f t="shared" si="7"/>
        <v/>
      </c>
      <c r="B121" s="20" t="str">
        <f>IFERROR(VLOOKUP($A121,Instellingen!$K$11:$L$22,2,0),"")</f>
        <v/>
      </c>
      <c r="C121" s="51"/>
      <c r="D121" s="52"/>
      <c r="E121" s="52"/>
      <c r="F121" s="53"/>
      <c r="G121" s="50"/>
      <c r="H121" s="50"/>
      <c r="I121" s="50"/>
      <c r="J121" s="38">
        <f t="shared" si="8"/>
        <v>0</v>
      </c>
      <c r="K121" s="38">
        <f t="shared" si="6"/>
        <v>0</v>
      </c>
      <c r="L121" s="38">
        <f t="shared" si="9"/>
        <v>0</v>
      </c>
      <c r="M121" s="38">
        <f t="shared" si="10"/>
        <v>0</v>
      </c>
      <c r="N121" s="38">
        <f t="shared" si="11"/>
        <v>0</v>
      </c>
      <c r="O121" s="38">
        <f>IF($F121=Instellingen!$I$11,ROUND(($J121-($J121/((100%+$F121)/100%))),2),0)</f>
        <v>0</v>
      </c>
      <c r="P121" s="38">
        <f>IF($F121=Instellingen!$I$12,ROUND(($J121-($J121/((100%+$F121)/100%))),2),0)</f>
        <v>0</v>
      </c>
      <c r="Q121" s="38">
        <f>IF($F121=Instellingen!$I$14,0,ROUND(($K121-($K121/((100%+$F121)/100%))),2))</f>
        <v>0</v>
      </c>
    </row>
    <row r="122" spans="1:17" x14ac:dyDescent="0.35">
      <c r="A122" s="20" t="str">
        <f t="shared" si="7"/>
        <v/>
      </c>
      <c r="B122" s="20" t="str">
        <f>IFERROR(VLOOKUP($A122,Instellingen!$K$11:$L$22,2,0),"")</f>
        <v/>
      </c>
      <c r="C122" s="51"/>
      <c r="D122" s="52"/>
      <c r="E122" s="52"/>
      <c r="F122" s="53"/>
      <c r="G122" s="50"/>
      <c r="H122" s="50"/>
      <c r="I122" s="50"/>
      <c r="J122" s="38">
        <f t="shared" si="8"/>
        <v>0</v>
      </c>
      <c r="K122" s="38">
        <f t="shared" si="6"/>
        <v>0</v>
      </c>
      <c r="L122" s="38">
        <f t="shared" si="9"/>
        <v>0</v>
      </c>
      <c r="M122" s="38">
        <f t="shared" si="10"/>
        <v>0</v>
      </c>
      <c r="N122" s="38">
        <f t="shared" si="11"/>
        <v>0</v>
      </c>
      <c r="O122" s="38">
        <f>IF($F122=Instellingen!$I$11,ROUND(($J122-($J122/((100%+$F122)/100%))),2),0)</f>
        <v>0</v>
      </c>
      <c r="P122" s="38">
        <f>IF($F122=Instellingen!$I$12,ROUND(($J122-($J122/((100%+$F122)/100%))),2),0)</f>
        <v>0</v>
      </c>
      <c r="Q122" s="38">
        <f>IF($F122=Instellingen!$I$14,0,ROUND(($K122-($K122/((100%+$F122)/100%))),2))</f>
        <v>0</v>
      </c>
    </row>
    <row r="123" spans="1:17" x14ac:dyDescent="0.35">
      <c r="A123" s="20" t="str">
        <f t="shared" si="7"/>
        <v/>
      </c>
      <c r="B123" s="20" t="str">
        <f>IFERROR(VLOOKUP($A123,Instellingen!$K$11:$L$22,2,0),"")</f>
        <v/>
      </c>
      <c r="C123" s="51"/>
      <c r="D123" s="52"/>
      <c r="E123" s="52"/>
      <c r="F123" s="53"/>
      <c r="G123" s="50"/>
      <c r="H123" s="50"/>
      <c r="I123" s="50"/>
      <c r="J123" s="38">
        <f t="shared" si="8"/>
        <v>0</v>
      </c>
      <c r="K123" s="38">
        <f t="shared" si="6"/>
        <v>0</v>
      </c>
      <c r="L123" s="38">
        <f t="shared" si="9"/>
        <v>0</v>
      </c>
      <c r="M123" s="38">
        <f t="shared" si="10"/>
        <v>0</v>
      </c>
      <c r="N123" s="38">
        <f t="shared" si="11"/>
        <v>0</v>
      </c>
      <c r="O123" s="38">
        <f>IF($F123=Instellingen!$I$11,ROUND(($J123-($J123/((100%+$F123)/100%))),2),0)</f>
        <v>0</v>
      </c>
      <c r="P123" s="38">
        <f>IF($F123=Instellingen!$I$12,ROUND(($J123-($J123/((100%+$F123)/100%))),2),0)</f>
        <v>0</v>
      </c>
      <c r="Q123" s="38">
        <f>IF($F123=Instellingen!$I$14,0,ROUND(($K123-($K123/((100%+$F123)/100%))),2))</f>
        <v>0</v>
      </c>
    </row>
    <row r="124" spans="1:17" x14ac:dyDescent="0.35">
      <c r="A124" s="20" t="str">
        <f t="shared" si="7"/>
        <v/>
      </c>
      <c r="B124" s="20" t="str">
        <f>IFERROR(VLOOKUP($A124,Instellingen!$K$11:$L$22,2,0),"")</f>
        <v/>
      </c>
      <c r="C124" s="51"/>
      <c r="D124" s="52"/>
      <c r="E124" s="52"/>
      <c r="F124" s="53"/>
      <c r="G124" s="50"/>
      <c r="H124" s="50"/>
      <c r="I124" s="50"/>
      <c r="J124" s="38">
        <f t="shared" si="8"/>
        <v>0</v>
      </c>
      <c r="K124" s="38">
        <f t="shared" si="6"/>
        <v>0</v>
      </c>
      <c r="L124" s="38">
        <f t="shared" si="9"/>
        <v>0</v>
      </c>
      <c r="M124" s="38">
        <f t="shared" si="10"/>
        <v>0</v>
      </c>
      <c r="N124" s="38">
        <f t="shared" si="11"/>
        <v>0</v>
      </c>
      <c r="O124" s="38">
        <f>IF($F124=Instellingen!$I$11,ROUND(($J124-($J124/((100%+$F124)/100%))),2),0)</f>
        <v>0</v>
      </c>
      <c r="P124" s="38">
        <f>IF($F124=Instellingen!$I$12,ROUND(($J124-($J124/((100%+$F124)/100%))),2),0)</f>
        <v>0</v>
      </c>
      <c r="Q124" s="38">
        <f>IF($F124=Instellingen!$I$14,0,ROUND(($K124-($K124/((100%+$F124)/100%))),2))</f>
        <v>0</v>
      </c>
    </row>
    <row r="125" spans="1:17" x14ac:dyDescent="0.35">
      <c r="A125" s="20" t="str">
        <f t="shared" si="7"/>
        <v/>
      </c>
      <c r="B125" s="20" t="str">
        <f>IFERROR(VLOOKUP($A125,Instellingen!$K$11:$L$22,2,0),"")</f>
        <v/>
      </c>
      <c r="C125" s="51"/>
      <c r="D125" s="52"/>
      <c r="E125" s="52"/>
      <c r="F125" s="53"/>
      <c r="G125" s="50"/>
      <c r="H125" s="50"/>
      <c r="I125" s="50"/>
      <c r="J125" s="38">
        <f t="shared" si="8"/>
        <v>0</v>
      </c>
      <c r="K125" s="38">
        <f t="shared" si="6"/>
        <v>0</v>
      </c>
      <c r="L125" s="38">
        <f t="shared" si="9"/>
        <v>0</v>
      </c>
      <c r="M125" s="38">
        <f t="shared" si="10"/>
        <v>0</v>
      </c>
      <c r="N125" s="38">
        <f t="shared" si="11"/>
        <v>0</v>
      </c>
      <c r="O125" s="38">
        <f>IF($F125=Instellingen!$I$11,ROUND(($J125-($J125/((100%+$F125)/100%))),2),0)</f>
        <v>0</v>
      </c>
      <c r="P125" s="38">
        <f>IF($F125=Instellingen!$I$12,ROUND(($J125-($J125/((100%+$F125)/100%))),2),0)</f>
        <v>0</v>
      </c>
      <c r="Q125" s="38">
        <f>IF($F125=Instellingen!$I$14,0,ROUND(($K125-($K125/((100%+$F125)/100%))),2))</f>
        <v>0</v>
      </c>
    </row>
    <row r="126" spans="1:17" x14ac:dyDescent="0.35">
      <c r="A126" s="20" t="str">
        <f t="shared" si="7"/>
        <v/>
      </c>
      <c r="B126" s="20" t="str">
        <f>IFERROR(VLOOKUP($A126,Instellingen!$K$11:$L$22,2,0),"")</f>
        <v/>
      </c>
      <c r="C126" s="51"/>
      <c r="D126" s="52"/>
      <c r="E126" s="52"/>
      <c r="F126" s="53"/>
      <c r="G126" s="50"/>
      <c r="H126" s="50"/>
      <c r="I126" s="50"/>
      <c r="J126" s="38">
        <f t="shared" si="8"/>
        <v>0</v>
      </c>
      <c r="K126" s="38">
        <f t="shared" si="6"/>
        <v>0</v>
      </c>
      <c r="L126" s="38">
        <f t="shared" si="9"/>
        <v>0</v>
      </c>
      <c r="M126" s="38">
        <f t="shared" si="10"/>
        <v>0</v>
      </c>
      <c r="N126" s="38">
        <f t="shared" si="11"/>
        <v>0</v>
      </c>
      <c r="O126" s="38">
        <f>IF($F126=Instellingen!$I$11,ROUND(($J126-($J126/((100%+$F126)/100%))),2),0)</f>
        <v>0</v>
      </c>
      <c r="P126" s="38">
        <f>IF($F126=Instellingen!$I$12,ROUND(($J126-($J126/((100%+$F126)/100%))),2),0)</f>
        <v>0</v>
      </c>
      <c r="Q126" s="38">
        <f>IF($F126=Instellingen!$I$14,0,ROUND(($K126-($K126/((100%+$F126)/100%))),2))</f>
        <v>0</v>
      </c>
    </row>
    <row r="127" spans="1:17" x14ac:dyDescent="0.35">
      <c r="A127" s="20" t="str">
        <f t="shared" si="7"/>
        <v/>
      </c>
      <c r="B127" s="20" t="str">
        <f>IFERROR(VLOOKUP($A127,Instellingen!$K$11:$L$22,2,0),"")</f>
        <v/>
      </c>
      <c r="C127" s="51"/>
      <c r="D127" s="52"/>
      <c r="E127" s="52"/>
      <c r="F127" s="53"/>
      <c r="G127" s="50"/>
      <c r="H127" s="50"/>
      <c r="I127" s="50"/>
      <c r="J127" s="38">
        <f t="shared" si="8"/>
        <v>0</v>
      </c>
      <c r="K127" s="38">
        <f t="shared" si="6"/>
        <v>0</v>
      </c>
      <c r="L127" s="38">
        <f t="shared" si="9"/>
        <v>0</v>
      </c>
      <c r="M127" s="38">
        <f t="shared" si="10"/>
        <v>0</v>
      </c>
      <c r="N127" s="38">
        <f t="shared" si="11"/>
        <v>0</v>
      </c>
      <c r="O127" s="38">
        <f>IF($F127=Instellingen!$I$11,ROUND(($J127-($J127/((100%+$F127)/100%))),2),0)</f>
        <v>0</v>
      </c>
      <c r="P127" s="38">
        <f>IF($F127=Instellingen!$I$12,ROUND(($J127-($J127/((100%+$F127)/100%))),2),0)</f>
        <v>0</v>
      </c>
      <c r="Q127" s="38">
        <f>IF($F127=Instellingen!$I$14,0,ROUND(($K127-($K127/((100%+$F127)/100%))),2))</f>
        <v>0</v>
      </c>
    </row>
    <row r="128" spans="1:17" x14ac:dyDescent="0.35">
      <c r="A128" s="20" t="str">
        <f t="shared" si="7"/>
        <v/>
      </c>
      <c r="B128" s="20" t="str">
        <f>IFERROR(VLOOKUP($A128,Instellingen!$K$11:$L$22,2,0),"")</f>
        <v/>
      </c>
      <c r="C128" s="51"/>
      <c r="D128" s="52"/>
      <c r="E128" s="52"/>
      <c r="F128" s="53"/>
      <c r="G128" s="50"/>
      <c r="H128" s="50"/>
      <c r="I128" s="50"/>
      <c r="J128" s="38">
        <f t="shared" si="8"/>
        <v>0</v>
      </c>
      <c r="K128" s="38">
        <f t="shared" si="6"/>
        <v>0</v>
      </c>
      <c r="L128" s="38">
        <f t="shared" si="9"/>
        <v>0</v>
      </c>
      <c r="M128" s="38">
        <f t="shared" si="10"/>
        <v>0</v>
      </c>
      <c r="N128" s="38">
        <f t="shared" si="11"/>
        <v>0</v>
      </c>
      <c r="O128" s="38">
        <f>IF($F128=Instellingen!$I$11,ROUND(($J128-($J128/((100%+$F128)/100%))),2),0)</f>
        <v>0</v>
      </c>
      <c r="P128" s="38">
        <f>IF($F128=Instellingen!$I$12,ROUND(($J128-($J128/((100%+$F128)/100%))),2),0)</f>
        <v>0</v>
      </c>
      <c r="Q128" s="38">
        <f>IF($F128=Instellingen!$I$14,0,ROUND(($K128-($K128/((100%+$F128)/100%))),2))</f>
        <v>0</v>
      </c>
    </row>
    <row r="129" spans="1:17" x14ac:dyDescent="0.35">
      <c r="A129" s="20" t="str">
        <f t="shared" si="7"/>
        <v/>
      </c>
      <c r="B129" s="20" t="str">
        <f>IFERROR(VLOOKUP($A129,Instellingen!$K$11:$L$22,2,0),"")</f>
        <v/>
      </c>
      <c r="C129" s="51"/>
      <c r="D129" s="52"/>
      <c r="E129" s="52"/>
      <c r="F129" s="53"/>
      <c r="G129" s="50"/>
      <c r="H129" s="50"/>
      <c r="I129" s="50"/>
      <c r="J129" s="38">
        <f t="shared" si="8"/>
        <v>0</v>
      </c>
      <c r="K129" s="38">
        <f t="shared" si="6"/>
        <v>0</v>
      </c>
      <c r="L129" s="38">
        <f t="shared" si="9"/>
        <v>0</v>
      </c>
      <c r="M129" s="38">
        <f t="shared" si="10"/>
        <v>0</v>
      </c>
      <c r="N129" s="38">
        <f t="shared" si="11"/>
        <v>0</v>
      </c>
      <c r="O129" s="38">
        <f>IF($F129=Instellingen!$I$11,ROUND(($J129-($J129/((100%+$F129)/100%))),2),0)</f>
        <v>0</v>
      </c>
      <c r="P129" s="38">
        <f>IF($F129=Instellingen!$I$12,ROUND(($J129-($J129/((100%+$F129)/100%))),2),0)</f>
        <v>0</v>
      </c>
      <c r="Q129" s="38">
        <f>IF($F129=Instellingen!$I$14,0,ROUND(($K129-($K129/((100%+$F129)/100%))),2))</f>
        <v>0</v>
      </c>
    </row>
    <row r="130" spans="1:17" x14ac:dyDescent="0.35">
      <c r="A130" s="20" t="str">
        <f t="shared" si="7"/>
        <v/>
      </c>
      <c r="B130" s="20" t="str">
        <f>IFERROR(VLOOKUP($A130,Instellingen!$K$11:$L$22,2,0),"")</f>
        <v/>
      </c>
      <c r="C130" s="51"/>
      <c r="D130" s="52"/>
      <c r="E130" s="52"/>
      <c r="F130" s="53"/>
      <c r="G130" s="50"/>
      <c r="H130" s="50"/>
      <c r="I130" s="50"/>
      <c r="J130" s="38">
        <f t="shared" si="8"/>
        <v>0</v>
      </c>
      <c r="K130" s="38">
        <f t="shared" si="6"/>
        <v>0</v>
      </c>
      <c r="L130" s="38">
        <f t="shared" si="9"/>
        <v>0</v>
      </c>
      <c r="M130" s="38">
        <f t="shared" si="10"/>
        <v>0</v>
      </c>
      <c r="N130" s="38">
        <f t="shared" si="11"/>
        <v>0</v>
      </c>
      <c r="O130" s="38">
        <f>IF($F130=Instellingen!$I$11,ROUND(($J130-($J130/((100%+$F130)/100%))),2),0)</f>
        <v>0</v>
      </c>
      <c r="P130" s="38">
        <f>IF($F130=Instellingen!$I$12,ROUND(($J130-($J130/((100%+$F130)/100%))),2),0)</f>
        <v>0</v>
      </c>
      <c r="Q130" s="38">
        <f>IF($F130=Instellingen!$I$14,0,ROUND(($K130-($K130/((100%+$F130)/100%))),2))</f>
        <v>0</v>
      </c>
    </row>
    <row r="131" spans="1:17" x14ac:dyDescent="0.35">
      <c r="A131" s="20" t="str">
        <f t="shared" si="7"/>
        <v/>
      </c>
      <c r="B131" s="20" t="str">
        <f>IFERROR(VLOOKUP($A131,Instellingen!$K$11:$L$22,2,0),"")</f>
        <v/>
      </c>
      <c r="C131" s="51"/>
      <c r="D131" s="52"/>
      <c r="E131" s="52"/>
      <c r="F131" s="53"/>
      <c r="G131" s="50"/>
      <c r="H131" s="50"/>
      <c r="I131" s="50"/>
      <c r="J131" s="38">
        <f t="shared" si="8"/>
        <v>0</v>
      </c>
      <c r="K131" s="38">
        <f t="shared" si="6"/>
        <v>0</v>
      </c>
      <c r="L131" s="38">
        <f t="shared" si="9"/>
        <v>0</v>
      </c>
      <c r="M131" s="38">
        <f t="shared" si="10"/>
        <v>0</v>
      </c>
      <c r="N131" s="38">
        <f t="shared" si="11"/>
        <v>0</v>
      </c>
      <c r="O131" s="38">
        <f>IF($F131=Instellingen!$I$11,ROUND(($J131-($J131/((100%+$F131)/100%))),2),0)</f>
        <v>0</v>
      </c>
      <c r="P131" s="38">
        <f>IF($F131=Instellingen!$I$12,ROUND(($J131-($J131/((100%+$F131)/100%))),2),0)</f>
        <v>0</v>
      </c>
      <c r="Q131" s="38">
        <f>IF($F131=Instellingen!$I$14,0,ROUND(($K131-($K131/((100%+$F131)/100%))),2))</f>
        <v>0</v>
      </c>
    </row>
    <row r="132" spans="1:17" x14ac:dyDescent="0.35">
      <c r="A132" s="20" t="str">
        <f t="shared" si="7"/>
        <v/>
      </c>
      <c r="B132" s="20" t="str">
        <f>IFERROR(VLOOKUP($A132,Instellingen!$K$11:$L$22,2,0),"")</f>
        <v/>
      </c>
      <c r="C132" s="51"/>
      <c r="D132" s="52"/>
      <c r="E132" s="52"/>
      <c r="F132" s="53"/>
      <c r="G132" s="50"/>
      <c r="H132" s="50"/>
      <c r="I132" s="50"/>
      <c r="J132" s="38">
        <f t="shared" si="8"/>
        <v>0</v>
      </c>
      <c r="K132" s="38">
        <f t="shared" si="6"/>
        <v>0</v>
      </c>
      <c r="L132" s="38">
        <f t="shared" si="9"/>
        <v>0</v>
      </c>
      <c r="M132" s="38">
        <f t="shared" si="10"/>
        <v>0</v>
      </c>
      <c r="N132" s="38">
        <f t="shared" si="11"/>
        <v>0</v>
      </c>
      <c r="O132" s="38">
        <f>IF($F132=Instellingen!$I$11,ROUND(($J132-($J132/((100%+$F132)/100%))),2),0)</f>
        <v>0</v>
      </c>
      <c r="P132" s="38">
        <f>IF($F132=Instellingen!$I$12,ROUND(($J132-($J132/((100%+$F132)/100%))),2),0)</f>
        <v>0</v>
      </c>
      <c r="Q132" s="38">
        <f>IF($F132=Instellingen!$I$14,0,ROUND(($K132-($K132/((100%+$F132)/100%))),2))</f>
        <v>0</v>
      </c>
    </row>
    <row r="133" spans="1:17" x14ac:dyDescent="0.35">
      <c r="A133" s="20" t="str">
        <f t="shared" si="7"/>
        <v/>
      </c>
      <c r="B133" s="20" t="str">
        <f>IFERROR(VLOOKUP($A133,Instellingen!$K$11:$L$22,2,0),"")</f>
        <v/>
      </c>
      <c r="C133" s="51"/>
      <c r="D133" s="52"/>
      <c r="E133" s="52"/>
      <c r="F133" s="53"/>
      <c r="G133" s="50"/>
      <c r="H133" s="50"/>
      <c r="I133" s="50"/>
      <c r="J133" s="38">
        <f t="shared" si="8"/>
        <v>0</v>
      </c>
      <c r="K133" s="38">
        <f t="shared" si="6"/>
        <v>0</v>
      </c>
      <c r="L133" s="38">
        <f t="shared" si="9"/>
        <v>0</v>
      </c>
      <c r="M133" s="38">
        <f t="shared" si="10"/>
        <v>0</v>
      </c>
      <c r="N133" s="38">
        <f t="shared" si="11"/>
        <v>0</v>
      </c>
      <c r="O133" s="38">
        <f>IF($F133=Instellingen!$I$11,ROUND(($J133-($J133/((100%+$F133)/100%))),2),0)</f>
        <v>0</v>
      </c>
      <c r="P133" s="38">
        <f>IF($F133=Instellingen!$I$12,ROUND(($J133-($J133/((100%+$F133)/100%))),2),0)</f>
        <v>0</v>
      </c>
      <c r="Q133" s="38">
        <f>IF($F133=Instellingen!$I$14,0,ROUND(($K133-($K133/((100%+$F133)/100%))),2))</f>
        <v>0</v>
      </c>
    </row>
    <row r="134" spans="1:17" x14ac:dyDescent="0.35">
      <c r="A134" s="20" t="str">
        <f t="shared" si="7"/>
        <v/>
      </c>
      <c r="B134" s="20" t="str">
        <f>IFERROR(VLOOKUP($A134,Instellingen!$K$11:$L$22,2,0),"")</f>
        <v/>
      </c>
      <c r="C134" s="51"/>
      <c r="D134" s="52"/>
      <c r="E134" s="52"/>
      <c r="F134" s="53"/>
      <c r="G134" s="50"/>
      <c r="H134" s="50"/>
      <c r="I134" s="50"/>
      <c r="J134" s="38">
        <f t="shared" si="8"/>
        <v>0</v>
      </c>
      <c r="K134" s="38">
        <f t="shared" si="6"/>
        <v>0</v>
      </c>
      <c r="L134" s="38">
        <f t="shared" si="9"/>
        <v>0</v>
      </c>
      <c r="M134" s="38">
        <f t="shared" si="10"/>
        <v>0</v>
      </c>
      <c r="N134" s="38">
        <f t="shared" si="11"/>
        <v>0</v>
      </c>
      <c r="O134" s="38">
        <f>IF($F134=Instellingen!$I$11,ROUND(($J134-($J134/((100%+$F134)/100%))),2),0)</f>
        <v>0</v>
      </c>
      <c r="P134" s="38">
        <f>IF($F134=Instellingen!$I$12,ROUND(($J134-($J134/((100%+$F134)/100%))),2),0)</f>
        <v>0</v>
      </c>
      <c r="Q134" s="38">
        <f>IF($F134=Instellingen!$I$14,0,ROUND(($K134-($K134/((100%+$F134)/100%))),2))</f>
        <v>0</v>
      </c>
    </row>
    <row r="135" spans="1:17" x14ac:dyDescent="0.35">
      <c r="A135" s="20" t="str">
        <f t="shared" si="7"/>
        <v/>
      </c>
      <c r="B135" s="20" t="str">
        <f>IFERROR(VLOOKUP($A135,Instellingen!$K$11:$L$22,2,0),"")</f>
        <v/>
      </c>
      <c r="C135" s="51"/>
      <c r="D135" s="52"/>
      <c r="E135" s="52"/>
      <c r="F135" s="53"/>
      <c r="G135" s="50"/>
      <c r="H135" s="50"/>
      <c r="I135" s="50"/>
      <c r="J135" s="38">
        <f t="shared" si="8"/>
        <v>0</v>
      </c>
      <c r="K135" s="38">
        <f t="shared" ref="K135:K198" si="12">IF(OR($G135="Kosten",$G135="Investering"),$E135-$D135,0)</f>
        <v>0</v>
      </c>
      <c r="L135" s="38">
        <f t="shared" si="9"/>
        <v>0</v>
      </c>
      <c r="M135" s="38">
        <f t="shared" si="10"/>
        <v>0</v>
      </c>
      <c r="N135" s="38">
        <f t="shared" si="11"/>
        <v>0</v>
      </c>
      <c r="O135" s="38">
        <f>IF($F135=Instellingen!$I$11,ROUND(($J135-($J135/((100%+$F135)/100%))),2),0)</f>
        <v>0</v>
      </c>
      <c r="P135" s="38">
        <f>IF($F135=Instellingen!$I$12,ROUND(($J135-($J135/((100%+$F135)/100%))),2),0)</f>
        <v>0</v>
      </c>
      <c r="Q135" s="38">
        <f>IF($F135=Instellingen!$I$14,0,ROUND(($K135-($K135/((100%+$F135)/100%))),2))</f>
        <v>0</v>
      </c>
    </row>
    <row r="136" spans="1:17" x14ac:dyDescent="0.35">
      <c r="A136" s="20" t="str">
        <f t="shared" ref="A136:A199" si="13">IF($C136="","",PROPER(TEXT($C136,"mmmm")))</f>
        <v/>
      </c>
      <c r="B136" s="20" t="str">
        <f>IFERROR(VLOOKUP($A136,Instellingen!$K$11:$L$22,2,0),"")</f>
        <v/>
      </c>
      <c r="C136" s="51"/>
      <c r="D136" s="52"/>
      <c r="E136" s="52"/>
      <c r="F136" s="53"/>
      <c r="G136" s="50"/>
      <c r="H136" s="50"/>
      <c r="I136" s="50"/>
      <c r="J136" s="38">
        <f t="shared" ref="J136:J199" si="14">IF($G136="Omzet",$D136-$E136,0)</f>
        <v>0</v>
      </c>
      <c r="K136" s="38">
        <f t="shared" si="12"/>
        <v>0</v>
      </c>
      <c r="L136" s="38">
        <f t="shared" ref="L136:L199" si="15">IF(OR($G136="Omzet",$G136="Kosten",$G136="Investering"),0,$D136-$E136)</f>
        <v>0</v>
      </c>
      <c r="M136" s="38">
        <f t="shared" ref="M136:M199" si="16">J136-O136-P136</f>
        <v>0</v>
      </c>
      <c r="N136" s="38">
        <f t="shared" ref="N136:N199" si="17">K136-Q136</f>
        <v>0</v>
      </c>
      <c r="O136" s="38">
        <f>IF($F136=Instellingen!$I$11,ROUND(($J136-($J136/((100%+$F136)/100%))),2),0)</f>
        <v>0</v>
      </c>
      <c r="P136" s="38">
        <f>IF($F136=Instellingen!$I$12,ROUND(($J136-($J136/((100%+$F136)/100%))),2),0)</f>
        <v>0</v>
      </c>
      <c r="Q136" s="38">
        <f>IF($F136=Instellingen!$I$14,0,ROUND(($K136-($K136/((100%+$F136)/100%))),2))</f>
        <v>0</v>
      </c>
    </row>
    <row r="137" spans="1:17" x14ac:dyDescent="0.35">
      <c r="A137" s="20" t="str">
        <f t="shared" si="13"/>
        <v/>
      </c>
      <c r="B137" s="20" t="str">
        <f>IFERROR(VLOOKUP($A137,Instellingen!$K$11:$L$22,2,0),"")</f>
        <v/>
      </c>
      <c r="C137" s="51"/>
      <c r="D137" s="52"/>
      <c r="E137" s="52"/>
      <c r="F137" s="53"/>
      <c r="G137" s="50"/>
      <c r="H137" s="50"/>
      <c r="I137" s="50"/>
      <c r="J137" s="38">
        <f t="shared" si="14"/>
        <v>0</v>
      </c>
      <c r="K137" s="38">
        <f t="shared" si="12"/>
        <v>0</v>
      </c>
      <c r="L137" s="38">
        <f t="shared" si="15"/>
        <v>0</v>
      </c>
      <c r="M137" s="38">
        <f t="shared" si="16"/>
        <v>0</v>
      </c>
      <c r="N137" s="38">
        <f t="shared" si="17"/>
        <v>0</v>
      </c>
      <c r="O137" s="38">
        <f>IF($F137=Instellingen!$I$11,ROUND(($J137-($J137/((100%+$F137)/100%))),2),0)</f>
        <v>0</v>
      </c>
      <c r="P137" s="38">
        <f>IF($F137=Instellingen!$I$12,ROUND(($J137-($J137/((100%+$F137)/100%))),2),0)</f>
        <v>0</v>
      </c>
      <c r="Q137" s="38">
        <f>IF($F137=Instellingen!$I$14,0,ROUND(($K137-($K137/((100%+$F137)/100%))),2))</f>
        <v>0</v>
      </c>
    </row>
    <row r="138" spans="1:17" x14ac:dyDescent="0.35">
      <c r="A138" s="20" t="str">
        <f t="shared" si="13"/>
        <v/>
      </c>
      <c r="B138" s="20" t="str">
        <f>IFERROR(VLOOKUP($A138,Instellingen!$K$11:$L$22,2,0),"")</f>
        <v/>
      </c>
      <c r="C138" s="51"/>
      <c r="D138" s="52"/>
      <c r="E138" s="52"/>
      <c r="F138" s="53"/>
      <c r="G138" s="50"/>
      <c r="H138" s="50"/>
      <c r="I138" s="50"/>
      <c r="J138" s="38">
        <f t="shared" si="14"/>
        <v>0</v>
      </c>
      <c r="K138" s="38">
        <f t="shared" si="12"/>
        <v>0</v>
      </c>
      <c r="L138" s="38">
        <f t="shared" si="15"/>
        <v>0</v>
      </c>
      <c r="M138" s="38">
        <f t="shared" si="16"/>
        <v>0</v>
      </c>
      <c r="N138" s="38">
        <f t="shared" si="17"/>
        <v>0</v>
      </c>
      <c r="O138" s="38">
        <f>IF($F138=Instellingen!$I$11,ROUND(($J138-($J138/((100%+$F138)/100%))),2),0)</f>
        <v>0</v>
      </c>
      <c r="P138" s="38">
        <f>IF($F138=Instellingen!$I$12,ROUND(($J138-($J138/((100%+$F138)/100%))),2),0)</f>
        <v>0</v>
      </c>
      <c r="Q138" s="38">
        <f>IF($F138=Instellingen!$I$14,0,ROUND(($K138-($K138/((100%+$F138)/100%))),2))</f>
        <v>0</v>
      </c>
    </row>
    <row r="139" spans="1:17" x14ac:dyDescent="0.35">
      <c r="A139" s="20" t="str">
        <f t="shared" si="13"/>
        <v/>
      </c>
      <c r="B139" s="20" t="str">
        <f>IFERROR(VLOOKUP($A139,Instellingen!$K$11:$L$22,2,0),"")</f>
        <v/>
      </c>
      <c r="C139" s="51"/>
      <c r="D139" s="52"/>
      <c r="E139" s="52"/>
      <c r="F139" s="53"/>
      <c r="G139" s="50"/>
      <c r="H139" s="50"/>
      <c r="I139" s="50"/>
      <c r="J139" s="38">
        <f t="shared" si="14"/>
        <v>0</v>
      </c>
      <c r="K139" s="38">
        <f t="shared" si="12"/>
        <v>0</v>
      </c>
      <c r="L139" s="38">
        <f t="shared" si="15"/>
        <v>0</v>
      </c>
      <c r="M139" s="38">
        <f t="shared" si="16"/>
        <v>0</v>
      </c>
      <c r="N139" s="38">
        <f t="shared" si="17"/>
        <v>0</v>
      </c>
      <c r="O139" s="38">
        <f>IF($F139=Instellingen!$I$11,ROUND(($J139-($J139/((100%+$F139)/100%))),2),0)</f>
        <v>0</v>
      </c>
      <c r="P139" s="38">
        <f>IF($F139=Instellingen!$I$12,ROUND(($J139-($J139/((100%+$F139)/100%))),2),0)</f>
        <v>0</v>
      </c>
      <c r="Q139" s="38">
        <f>IF($F139=Instellingen!$I$14,0,ROUND(($K139-($K139/((100%+$F139)/100%))),2))</f>
        <v>0</v>
      </c>
    </row>
    <row r="140" spans="1:17" x14ac:dyDescent="0.35">
      <c r="A140" s="20" t="str">
        <f t="shared" si="13"/>
        <v/>
      </c>
      <c r="B140" s="20" t="str">
        <f>IFERROR(VLOOKUP($A140,Instellingen!$K$11:$L$22,2,0),"")</f>
        <v/>
      </c>
      <c r="C140" s="51"/>
      <c r="D140" s="52"/>
      <c r="E140" s="52"/>
      <c r="F140" s="53"/>
      <c r="G140" s="50"/>
      <c r="H140" s="50"/>
      <c r="I140" s="50"/>
      <c r="J140" s="38">
        <f t="shared" si="14"/>
        <v>0</v>
      </c>
      <c r="K140" s="38">
        <f t="shared" si="12"/>
        <v>0</v>
      </c>
      <c r="L140" s="38">
        <f t="shared" si="15"/>
        <v>0</v>
      </c>
      <c r="M140" s="38">
        <f t="shared" si="16"/>
        <v>0</v>
      </c>
      <c r="N140" s="38">
        <f t="shared" si="17"/>
        <v>0</v>
      </c>
      <c r="O140" s="38">
        <f>IF($F140=Instellingen!$I$11,ROUND(($J140-($J140/((100%+$F140)/100%))),2),0)</f>
        <v>0</v>
      </c>
      <c r="P140" s="38">
        <f>IF($F140=Instellingen!$I$12,ROUND(($J140-($J140/((100%+$F140)/100%))),2),0)</f>
        <v>0</v>
      </c>
      <c r="Q140" s="38">
        <f>IF($F140=Instellingen!$I$14,0,ROUND(($K140-($K140/((100%+$F140)/100%))),2))</f>
        <v>0</v>
      </c>
    </row>
    <row r="141" spans="1:17" x14ac:dyDescent="0.35">
      <c r="A141" s="20" t="str">
        <f t="shared" si="13"/>
        <v/>
      </c>
      <c r="B141" s="20" t="str">
        <f>IFERROR(VLOOKUP($A141,Instellingen!$K$11:$L$22,2,0),"")</f>
        <v/>
      </c>
      <c r="C141" s="51"/>
      <c r="D141" s="52"/>
      <c r="E141" s="52"/>
      <c r="F141" s="53"/>
      <c r="G141" s="50"/>
      <c r="H141" s="50"/>
      <c r="I141" s="50"/>
      <c r="J141" s="38">
        <f t="shared" si="14"/>
        <v>0</v>
      </c>
      <c r="K141" s="38">
        <f t="shared" si="12"/>
        <v>0</v>
      </c>
      <c r="L141" s="38">
        <f t="shared" si="15"/>
        <v>0</v>
      </c>
      <c r="M141" s="38">
        <f t="shared" si="16"/>
        <v>0</v>
      </c>
      <c r="N141" s="38">
        <f t="shared" si="17"/>
        <v>0</v>
      </c>
      <c r="O141" s="38">
        <f>IF($F141=Instellingen!$I$11,ROUND(($J141-($J141/((100%+$F141)/100%))),2),0)</f>
        <v>0</v>
      </c>
      <c r="P141" s="38">
        <f>IF($F141=Instellingen!$I$12,ROUND(($J141-($J141/((100%+$F141)/100%))),2),0)</f>
        <v>0</v>
      </c>
      <c r="Q141" s="38">
        <f>IF($F141=Instellingen!$I$14,0,ROUND(($K141-($K141/((100%+$F141)/100%))),2))</f>
        <v>0</v>
      </c>
    </row>
    <row r="142" spans="1:17" x14ac:dyDescent="0.35">
      <c r="A142" s="20" t="str">
        <f t="shared" si="13"/>
        <v/>
      </c>
      <c r="B142" s="20" t="str">
        <f>IFERROR(VLOOKUP($A142,Instellingen!$K$11:$L$22,2,0),"")</f>
        <v/>
      </c>
      <c r="C142" s="51"/>
      <c r="D142" s="52"/>
      <c r="E142" s="52"/>
      <c r="F142" s="53"/>
      <c r="G142" s="50"/>
      <c r="H142" s="50"/>
      <c r="I142" s="50"/>
      <c r="J142" s="38">
        <f t="shared" si="14"/>
        <v>0</v>
      </c>
      <c r="K142" s="38">
        <f t="shared" si="12"/>
        <v>0</v>
      </c>
      <c r="L142" s="38">
        <f t="shared" si="15"/>
        <v>0</v>
      </c>
      <c r="M142" s="38">
        <f t="shared" si="16"/>
        <v>0</v>
      </c>
      <c r="N142" s="38">
        <f t="shared" si="17"/>
        <v>0</v>
      </c>
      <c r="O142" s="38">
        <f>IF($F142=Instellingen!$I$11,ROUND(($J142-($J142/((100%+$F142)/100%))),2),0)</f>
        <v>0</v>
      </c>
      <c r="P142" s="38">
        <f>IF($F142=Instellingen!$I$12,ROUND(($J142-($J142/((100%+$F142)/100%))),2),0)</f>
        <v>0</v>
      </c>
      <c r="Q142" s="38">
        <f>IF($F142=Instellingen!$I$14,0,ROUND(($K142-($K142/((100%+$F142)/100%))),2))</f>
        <v>0</v>
      </c>
    </row>
    <row r="143" spans="1:17" x14ac:dyDescent="0.35">
      <c r="A143" s="20" t="str">
        <f t="shared" si="13"/>
        <v/>
      </c>
      <c r="B143" s="20" t="str">
        <f>IFERROR(VLOOKUP($A143,Instellingen!$K$11:$L$22,2,0),"")</f>
        <v/>
      </c>
      <c r="C143" s="51"/>
      <c r="D143" s="52"/>
      <c r="E143" s="52"/>
      <c r="F143" s="53"/>
      <c r="G143" s="50"/>
      <c r="H143" s="50"/>
      <c r="I143" s="50"/>
      <c r="J143" s="38">
        <f t="shared" si="14"/>
        <v>0</v>
      </c>
      <c r="K143" s="38">
        <f t="shared" si="12"/>
        <v>0</v>
      </c>
      <c r="L143" s="38">
        <f t="shared" si="15"/>
        <v>0</v>
      </c>
      <c r="M143" s="38">
        <f t="shared" si="16"/>
        <v>0</v>
      </c>
      <c r="N143" s="38">
        <f t="shared" si="17"/>
        <v>0</v>
      </c>
      <c r="O143" s="38">
        <f>IF($F143=Instellingen!$I$11,ROUND(($J143-($J143/((100%+$F143)/100%))),2),0)</f>
        <v>0</v>
      </c>
      <c r="P143" s="38">
        <f>IF($F143=Instellingen!$I$12,ROUND(($J143-($J143/((100%+$F143)/100%))),2),0)</f>
        <v>0</v>
      </c>
      <c r="Q143" s="38">
        <f>IF($F143=Instellingen!$I$14,0,ROUND(($K143-($K143/((100%+$F143)/100%))),2))</f>
        <v>0</v>
      </c>
    </row>
    <row r="144" spans="1:17" x14ac:dyDescent="0.35">
      <c r="A144" s="20" t="str">
        <f t="shared" si="13"/>
        <v/>
      </c>
      <c r="B144" s="20" t="str">
        <f>IFERROR(VLOOKUP($A144,Instellingen!$K$11:$L$22,2,0),"")</f>
        <v/>
      </c>
      <c r="C144" s="51"/>
      <c r="D144" s="52"/>
      <c r="E144" s="52"/>
      <c r="F144" s="53"/>
      <c r="G144" s="50"/>
      <c r="H144" s="50"/>
      <c r="I144" s="50"/>
      <c r="J144" s="38">
        <f t="shared" si="14"/>
        <v>0</v>
      </c>
      <c r="K144" s="38">
        <f t="shared" si="12"/>
        <v>0</v>
      </c>
      <c r="L144" s="38">
        <f t="shared" si="15"/>
        <v>0</v>
      </c>
      <c r="M144" s="38">
        <f t="shared" si="16"/>
        <v>0</v>
      </c>
      <c r="N144" s="38">
        <f t="shared" si="17"/>
        <v>0</v>
      </c>
      <c r="O144" s="38">
        <f>IF($F144=Instellingen!$I$11,ROUND(($J144-($J144/((100%+$F144)/100%))),2),0)</f>
        <v>0</v>
      </c>
      <c r="P144" s="38">
        <f>IF($F144=Instellingen!$I$12,ROUND(($J144-($J144/((100%+$F144)/100%))),2),0)</f>
        <v>0</v>
      </c>
      <c r="Q144" s="38">
        <f>IF($F144=Instellingen!$I$14,0,ROUND(($K144-($K144/((100%+$F144)/100%))),2))</f>
        <v>0</v>
      </c>
    </row>
    <row r="145" spans="1:17" x14ac:dyDescent="0.35">
      <c r="A145" s="20" t="str">
        <f t="shared" si="13"/>
        <v/>
      </c>
      <c r="B145" s="20" t="str">
        <f>IFERROR(VLOOKUP($A145,Instellingen!$K$11:$L$22,2,0),"")</f>
        <v/>
      </c>
      <c r="C145" s="51"/>
      <c r="D145" s="52"/>
      <c r="E145" s="52"/>
      <c r="F145" s="53"/>
      <c r="G145" s="50"/>
      <c r="H145" s="50"/>
      <c r="I145" s="50"/>
      <c r="J145" s="38">
        <f t="shared" si="14"/>
        <v>0</v>
      </c>
      <c r="K145" s="38">
        <f t="shared" si="12"/>
        <v>0</v>
      </c>
      <c r="L145" s="38">
        <f t="shared" si="15"/>
        <v>0</v>
      </c>
      <c r="M145" s="38">
        <f t="shared" si="16"/>
        <v>0</v>
      </c>
      <c r="N145" s="38">
        <f t="shared" si="17"/>
        <v>0</v>
      </c>
      <c r="O145" s="38">
        <f>IF($F145=Instellingen!$I$11,ROUND(($J145-($J145/((100%+$F145)/100%))),2),0)</f>
        <v>0</v>
      </c>
      <c r="P145" s="38">
        <f>IF($F145=Instellingen!$I$12,ROUND(($J145-($J145/((100%+$F145)/100%))),2),0)</f>
        <v>0</v>
      </c>
      <c r="Q145" s="38">
        <f>IF($F145=Instellingen!$I$14,0,ROUND(($K145-($K145/((100%+$F145)/100%))),2))</f>
        <v>0</v>
      </c>
    </row>
    <row r="146" spans="1:17" x14ac:dyDescent="0.35">
      <c r="A146" s="20" t="str">
        <f t="shared" si="13"/>
        <v/>
      </c>
      <c r="B146" s="20" t="str">
        <f>IFERROR(VLOOKUP($A146,Instellingen!$K$11:$L$22,2,0),"")</f>
        <v/>
      </c>
      <c r="C146" s="51"/>
      <c r="D146" s="52"/>
      <c r="E146" s="52"/>
      <c r="F146" s="53"/>
      <c r="G146" s="50"/>
      <c r="H146" s="50"/>
      <c r="I146" s="50"/>
      <c r="J146" s="38">
        <f t="shared" si="14"/>
        <v>0</v>
      </c>
      <c r="K146" s="38">
        <f t="shared" si="12"/>
        <v>0</v>
      </c>
      <c r="L146" s="38">
        <f t="shared" si="15"/>
        <v>0</v>
      </c>
      <c r="M146" s="38">
        <f t="shared" si="16"/>
        <v>0</v>
      </c>
      <c r="N146" s="38">
        <f t="shared" si="17"/>
        <v>0</v>
      </c>
      <c r="O146" s="38">
        <f>IF($F146=Instellingen!$I$11,ROUND(($J146-($J146/((100%+$F146)/100%))),2),0)</f>
        <v>0</v>
      </c>
      <c r="P146" s="38">
        <f>IF($F146=Instellingen!$I$12,ROUND(($J146-($J146/((100%+$F146)/100%))),2),0)</f>
        <v>0</v>
      </c>
      <c r="Q146" s="38">
        <f>IF($F146=Instellingen!$I$14,0,ROUND(($K146-($K146/((100%+$F146)/100%))),2))</f>
        <v>0</v>
      </c>
    </row>
    <row r="147" spans="1:17" x14ac:dyDescent="0.35">
      <c r="A147" s="20" t="str">
        <f t="shared" si="13"/>
        <v/>
      </c>
      <c r="B147" s="20" t="str">
        <f>IFERROR(VLOOKUP($A147,Instellingen!$K$11:$L$22,2,0),"")</f>
        <v/>
      </c>
      <c r="C147" s="51"/>
      <c r="D147" s="52"/>
      <c r="E147" s="52"/>
      <c r="F147" s="53"/>
      <c r="G147" s="50"/>
      <c r="H147" s="50"/>
      <c r="I147" s="50"/>
      <c r="J147" s="38">
        <f t="shared" si="14"/>
        <v>0</v>
      </c>
      <c r="K147" s="38">
        <f t="shared" si="12"/>
        <v>0</v>
      </c>
      <c r="L147" s="38">
        <f t="shared" si="15"/>
        <v>0</v>
      </c>
      <c r="M147" s="38">
        <f t="shared" si="16"/>
        <v>0</v>
      </c>
      <c r="N147" s="38">
        <f t="shared" si="17"/>
        <v>0</v>
      </c>
      <c r="O147" s="38">
        <f>IF($F147=Instellingen!$I$11,ROUND(($J147-($J147/((100%+$F147)/100%))),2),0)</f>
        <v>0</v>
      </c>
      <c r="P147" s="38">
        <f>IF($F147=Instellingen!$I$12,ROUND(($J147-($J147/((100%+$F147)/100%))),2),0)</f>
        <v>0</v>
      </c>
      <c r="Q147" s="38">
        <f>IF($F147=Instellingen!$I$14,0,ROUND(($K147-($K147/((100%+$F147)/100%))),2))</f>
        <v>0</v>
      </c>
    </row>
    <row r="148" spans="1:17" x14ac:dyDescent="0.35">
      <c r="A148" s="20" t="str">
        <f t="shared" si="13"/>
        <v/>
      </c>
      <c r="B148" s="20" t="str">
        <f>IFERROR(VLOOKUP($A148,Instellingen!$K$11:$L$22,2,0),"")</f>
        <v/>
      </c>
      <c r="C148" s="51"/>
      <c r="D148" s="52"/>
      <c r="E148" s="52"/>
      <c r="F148" s="53"/>
      <c r="G148" s="50"/>
      <c r="H148" s="50"/>
      <c r="I148" s="50"/>
      <c r="J148" s="38">
        <f t="shared" si="14"/>
        <v>0</v>
      </c>
      <c r="K148" s="38">
        <f t="shared" si="12"/>
        <v>0</v>
      </c>
      <c r="L148" s="38">
        <f t="shared" si="15"/>
        <v>0</v>
      </c>
      <c r="M148" s="38">
        <f t="shared" si="16"/>
        <v>0</v>
      </c>
      <c r="N148" s="38">
        <f t="shared" si="17"/>
        <v>0</v>
      </c>
      <c r="O148" s="38">
        <f>IF($F148=Instellingen!$I$11,ROUND(($J148-($J148/((100%+$F148)/100%))),2),0)</f>
        <v>0</v>
      </c>
      <c r="P148" s="38">
        <f>IF($F148=Instellingen!$I$12,ROUND(($J148-($J148/((100%+$F148)/100%))),2),0)</f>
        <v>0</v>
      </c>
      <c r="Q148" s="38">
        <f>IF($F148=Instellingen!$I$14,0,ROUND(($K148-($K148/((100%+$F148)/100%))),2))</f>
        <v>0</v>
      </c>
    </row>
    <row r="149" spans="1:17" x14ac:dyDescent="0.35">
      <c r="A149" s="20" t="str">
        <f t="shared" si="13"/>
        <v/>
      </c>
      <c r="B149" s="20" t="str">
        <f>IFERROR(VLOOKUP($A149,Instellingen!$K$11:$L$22,2,0),"")</f>
        <v/>
      </c>
      <c r="C149" s="51"/>
      <c r="D149" s="52"/>
      <c r="E149" s="52"/>
      <c r="F149" s="53"/>
      <c r="G149" s="50"/>
      <c r="H149" s="50"/>
      <c r="I149" s="50"/>
      <c r="J149" s="38">
        <f t="shared" si="14"/>
        <v>0</v>
      </c>
      <c r="K149" s="38">
        <f t="shared" si="12"/>
        <v>0</v>
      </c>
      <c r="L149" s="38">
        <f t="shared" si="15"/>
        <v>0</v>
      </c>
      <c r="M149" s="38">
        <f t="shared" si="16"/>
        <v>0</v>
      </c>
      <c r="N149" s="38">
        <f t="shared" si="17"/>
        <v>0</v>
      </c>
      <c r="O149" s="38">
        <f>IF($F149=Instellingen!$I$11,ROUND(($J149-($J149/((100%+$F149)/100%))),2),0)</f>
        <v>0</v>
      </c>
      <c r="P149" s="38">
        <f>IF($F149=Instellingen!$I$12,ROUND(($J149-($J149/((100%+$F149)/100%))),2),0)</f>
        <v>0</v>
      </c>
      <c r="Q149" s="38">
        <f>IF($F149=Instellingen!$I$14,0,ROUND(($K149-($K149/((100%+$F149)/100%))),2))</f>
        <v>0</v>
      </c>
    </row>
    <row r="150" spans="1:17" x14ac:dyDescent="0.35">
      <c r="A150" s="20" t="str">
        <f t="shared" si="13"/>
        <v/>
      </c>
      <c r="B150" s="20" t="str">
        <f>IFERROR(VLOOKUP($A150,Instellingen!$K$11:$L$22,2,0),"")</f>
        <v/>
      </c>
      <c r="C150" s="51"/>
      <c r="D150" s="52"/>
      <c r="E150" s="52"/>
      <c r="F150" s="53"/>
      <c r="G150" s="50"/>
      <c r="H150" s="50"/>
      <c r="I150" s="50"/>
      <c r="J150" s="38">
        <f t="shared" si="14"/>
        <v>0</v>
      </c>
      <c r="K150" s="38">
        <f t="shared" si="12"/>
        <v>0</v>
      </c>
      <c r="L150" s="38">
        <f t="shared" si="15"/>
        <v>0</v>
      </c>
      <c r="M150" s="38">
        <f t="shared" si="16"/>
        <v>0</v>
      </c>
      <c r="N150" s="38">
        <f t="shared" si="17"/>
        <v>0</v>
      </c>
      <c r="O150" s="38">
        <f>IF($F150=Instellingen!$I$11,ROUND(($J150-($J150/((100%+$F150)/100%))),2),0)</f>
        <v>0</v>
      </c>
      <c r="P150" s="38">
        <f>IF($F150=Instellingen!$I$12,ROUND(($J150-($J150/((100%+$F150)/100%))),2),0)</f>
        <v>0</v>
      </c>
      <c r="Q150" s="38">
        <f>IF($F150=Instellingen!$I$14,0,ROUND(($K150-($K150/((100%+$F150)/100%))),2))</f>
        <v>0</v>
      </c>
    </row>
    <row r="151" spans="1:17" x14ac:dyDescent="0.35">
      <c r="A151" s="20" t="str">
        <f t="shared" si="13"/>
        <v/>
      </c>
      <c r="B151" s="20" t="str">
        <f>IFERROR(VLOOKUP($A151,Instellingen!$K$11:$L$22,2,0),"")</f>
        <v/>
      </c>
      <c r="C151" s="51"/>
      <c r="D151" s="52"/>
      <c r="E151" s="52"/>
      <c r="F151" s="53"/>
      <c r="G151" s="50"/>
      <c r="H151" s="50"/>
      <c r="I151" s="50"/>
      <c r="J151" s="38">
        <f t="shared" si="14"/>
        <v>0</v>
      </c>
      <c r="K151" s="38">
        <f t="shared" si="12"/>
        <v>0</v>
      </c>
      <c r="L151" s="38">
        <f t="shared" si="15"/>
        <v>0</v>
      </c>
      <c r="M151" s="38">
        <f t="shared" si="16"/>
        <v>0</v>
      </c>
      <c r="N151" s="38">
        <f t="shared" si="17"/>
        <v>0</v>
      </c>
      <c r="O151" s="38">
        <f>IF($F151=Instellingen!$I$11,ROUND(($J151-($J151/((100%+$F151)/100%))),2),0)</f>
        <v>0</v>
      </c>
      <c r="P151" s="38">
        <f>IF($F151=Instellingen!$I$12,ROUND(($J151-($J151/((100%+$F151)/100%))),2),0)</f>
        <v>0</v>
      </c>
      <c r="Q151" s="38">
        <f>IF($F151=Instellingen!$I$14,0,ROUND(($K151-($K151/((100%+$F151)/100%))),2))</f>
        <v>0</v>
      </c>
    </row>
    <row r="152" spans="1:17" x14ac:dyDescent="0.35">
      <c r="A152" s="20" t="str">
        <f t="shared" si="13"/>
        <v/>
      </c>
      <c r="B152" s="20" t="str">
        <f>IFERROR(VLOOKUP($A152,Instellingen!$K$11:$L$22,2,0),"")</f>
        <v/>
      </c>
      <c r="C152" s="51"/>
      <c r="D152" s="52"/>
      <c r="E152" s="52"/>
      <c r="F152" s="53"/>
      <c r="G152" s="50"/>
      <c r="H152" s="50"/>
      <c r="I152" s="50"/>
      <c r="J152" s="38">
        <f t="shared" si="14"/>
        <v>0</v>
      </c>
      <c r="K152" s="38">
        <f t="shared" si="12"/>
        <v>0</v>
      </c>
      <c r="L152" s="38">
        <f t="shared" si="15"/>
        <v>0</v>
      </c>
      <c r="M152" s="38">
        <f t="shared" si="16"/>
        <v>0</v>
      </c>
      <c r="N152" s="38">
        <f t="shared" si="17"/>
        <v>0</v>
      </c>
      <c r="O152" s="38">
        <f>IF($F152=Instellingen!$I$11,ROUND(($J152-($J152/((100%+$F152)/100%))),2),0)</f>
        <v>0</v>
      </c>
      <c r="P152" s="38">
        <f>IF($F152=Instellingen!$I$12,ROUND(($J152-($J152/((100%+$F152)/100%))),2),0)</f>
        <v>0</v>
      </c>
      <c r="Q152" s="38">
        <f>IF($F152=Instellingen!$I$14,0,ROUND(($K152-($K152/((100%+$F152)/100%))),2))</f>
        <v>0</v>
      </c>
    </row>
    <row r="153" spans="1:17" x14ac:dyDescent="0.35">
      <c r="A153" s="20" t="str">
        <f t="shared" si="13"/>
        <v/>
      </c>
      <c r="B153" s="20" t="str">
        <f>IFERROR(VLOOKUP($A153,Instellingen!$K$11:$L$22,2,0),"")</f>
        <v/>
      </c>
      <c r="C153" s="51"/>
      <c r="D153" s="52"/>
      <c r="E153" s="52"/>
      <c r="F153" s="53"/>
      <c r="G153" s="50"/>
      <c r="H153" s="50"/>
      <c r="I153" s="50"/>
      <c r="J153" s="38">
        <f t="shared" si="14"/>
        <v>0</v>
      </c>
      <c r="K153" s="38">
        <f t="shared" si="12"/>
        <v>0</v>
      </c>
      <c r="L153" s="38">
        <f t="shared" si="15"/>
        <v>0</v>
      </c>
      <c r="M153" s="38">
        <f t="shared" si="16"/>
        <v>0</v>
      </c>
      <c r="N153" s="38">
        <f t="shared" si="17"/>
        <v>0</v>
      </c>
      <c r="O153" s="38">
        <f>IF($F153=Instellingen!$I$11,ROUND(($J153-($J153/((100%+$F153)/100%))),2),0)</f>
        <v>0</v>
      </c>
      <c r="P153" s="38">
        <f>IF($F153=Instellingen!$I$12,ROUND(($J153-($J153/((100%+$F153)/100%))),2),0)</f>
        <v>0</v>
      </c>
      <c r="Q153" s="38">
        <f>IF($F153=Instellingen!$I$14,0,ROUND(($K153-($K153/((100%+$F153)/100%))),2))</f>
        <v>0</v>
      </c>
    </row>
    <row r="154" spans="1:17" x14ac:dyDescent="0.35">
      <c r="A154" s="20" t="str">
        <f t="shared" si="13"/>
        <v/>
      </c>
      <c r="B154" s="20" t="str">
        <f>IFERROR(VLOOKUP($A154,Instellingen!$K$11:$L$22,2,0),"")</f>
        <v/>
      </c>
      <c r="C154" s="51"/>
      <c r="D154" s="52"/>
      <c r="E154" s="52"/>
      <c r="F154" s="53"/>
      <c r="G154" s="50"/>
      <c r="H154" s="50"/>
      <c r="I154" s="50"/>
      <c r="J154" s="38">
        <f t="shared" si="14"/>
        <v>0</v>
      </c>
      <c r="K154" s="38">
        <f t="shared" si="12"/>
        <v>0</v>
      </c>
      <c r="L154" s="38">
        <f t="shared" si="15"/>
        <v>0</v>
      </c>
      <c r="M154" s="38">
        <f t="shared" si="16"/>
        <v>0</v>
      </c>
      <c r="N154" s="38">
        <f t="shared" si="17"/>
        <v>0</v>
      </c>
      <c r="O154" s="38">
        <f>IF($F154=Instellingen!$I$11,ROUND(($J154-($J154/((100%+$F154)/100%))),2),0)</f>
        <v>0</v>
      </c>
      <c r="P154" s="38">
        <f>IF($F154=Instellingen!$I$12,ROUND(($J154-($J154/((100%+$F154)/100%))),2),0)</f>
        <v>0</v>
      </c>
      <c r="Q154" s="38">
        <f>IF($F154=Instellingen!$I$14,0,ROUND(($K154-($K154/((100%+$F154)/100%))),2))</f>
        <v>0</v>
      </c>
    </row>
    <row r="155" spans="1:17" x14ac:dyDescent="0.35">
      <c r="A155" s="20" t="str">
        <f t="shared" si="13"/>
        <v/>
      </c>
      <c r="B155" s="20" t="str">
        <f>IFERROR(VLOOKUP($A155,Instellingen!$K$11:$L$22,2,0),"")</f>
        <v/>
      </c>
      <c r="C155" s="51"/>
      <c r="D155" s="52"/>
      <c r="E155" s="52"/>
      <c r="F155" s="53"/>
      <c r="G155" s="50"/>
      <c r="H155" s="50"/>
      <c r="I155" s="50"/>
      <c r="J155" s="38">
        <f t="shared" si="14"/>
        <v>0</v>
      </c>
      <c r="K155" s="38">
        <f t="shared" si="12"/>
        <v>0</v>
      </c>
      <c r="L155" s="38">
        <f t="shared" si="15"/>
        <v>0</v>
      </c>
      <c r="M155" s="38">
        <f t="shared" si="16"/>
        <v>0</v>
      </c>
      <c r="N155" s="38">
        <f t="shared" si="17"/>
        <v>0</v>
      </c>
      <c r="O155" s="38">
        <f>IF($F155=Instellingen!$I$11,ROUND(($J155-($J155/((100%+$F155)/100%))),2),0)</f>
        <v>0</v>
      </c>
      <c r="P155" s="38">
        <f>IF($F155=Instellingen!$I$12,ROUND(($J155-($J155/((100%+$F155)/100%))),2),0)</f>
        <v>0</v>
      </c>
      <c r="Q155" s="38">
        <f>IF($F155=Instellingen!$I$14,0,ROUND(($K155-($K155/((100%+$F155)/100%))),2))</f>
        <v>0</v>
      </c>
    </row>
    <row r="156" spans="1:17" x14ac:dyDescent="0.35">
      <c r="A156" s="20" t="str">
        <f t="shared" si="13"/>
        <v/>
      </c>
      <c r="B156" s="20" t="str">
        <f>IFERROR(VLOOKUP($A156,Instellingen!$K$11:$L$22,2,0),"")</f>
        <v/>
      </c>
      <c r="C156" s="51"/>
      <c r="D156" s="52"/>
      <c r="E156" s="52"/>
      <c r="F156" s="53"/>
      <c r="G156" s="50"/>
      <c r="H156" s="50"/>
      <c r="I156" s="50"/>
      <c r="J156" s="38">
        <f t="shared" si="14"/>
        <v>0</v>
      </c>
      <c r="K156" s="38">
        <f t="shared" si="12"/>
        <v>0</v>
      </c>
      <c r="L156" s="38">
        <f t="shared" si="15"/>
        <v>0</v>
      </c>
      <c r="M156" s="38">
        <f t="shared" si="16"/>
        <v>0</v>
      </c>
      <c r="N156" s="38">
        <f t="shared" si="17"/>
        <v>0</v>
      </c>
      <c r="O156" s="38">
        <f>IF($F156=Instellingen!$I$11,ROUND(($J156-($J156/((100%+$F156)/100%))),2),0)</f>
        <v>0</v>
      </c>
      <c r="P156" s="38">
        <f>IF($F156=Instellingen!$I$12,ROUND(($J156-($J156/((100%+$F156)/100%))),2),0)</f>
        <v>0</v>
      </c>
      <c r="Q156" s="38">
        <f>IF($F156=Instellingen!$I$14,0,ROUND(($K156-($K156/((100%+$F156)/100%))),2))</f>
        <v>0</v>
      </c>
    </row>
    <row r="157" spans="1:17" x14ac:dyDescent="0.35">
      <c r="A157" s="20" t="str">
        <f t="shared" si="13"/>
        <v/>
      </c>
      <c r="B157" s="20" t="str">
        <f>IFERROR(VLOOKUP($A157,Instellingen!$K$11:$L$22,2,0),"")</f>
        <v/>
      </c>
      <c r="C157" s="51"/>
      <c r="D157" s="52"/>
      <c r="E157" s="52"/>
      <c r="F157" s="53"/>
      <c r="G157" s="50"/>
      <c r="H157" s="50"/>
      <c r="I157" s="50"/>
      <c r="J157" s="38">
        <f t="shared" si="14"/>
        <v>0</v>
      </c>
      <c r="K157" s="38">
        <f t="shared" si="12"/>
        <v>0</v>
      </c>
      <c r="L157" s="38">
        <f t="shared" si="15"/>
        <v>0</v>
      </c>
      <c r="M157" s="38">
        <f t="shared" si="16"/>
        <v>0</v>
      </c>
      <c r="N157" s="38">
        <f t="shared" si="17"/>
        <v>0</v>
      </c>
      <c r="O157" s="38">
        <f>IF($F157=Instellingen!$I$11,ROUND(($J157-($J157/((100%+$F157)/100%))),2),0)</f>
        <v>0</v>
      </c>
      <c r="P157" s="38">
        <f>IF($F157=Instellingen!$I$12,ROUND(($J157-($J157/((100%+$F157)/100%))),2),0)</f>
        <v>0</v>
      </c>
      <c r="Q157" s="38">
        <f>IF($F157=Instellingen!$I$14,0,ROUND(($K157-($K157/((100%+$F157)/100%))),2))</f>
        <v>0</v>
      </c>
    </row>
    <row r="158" spans="1:17" x14ac:dyDescent="0.35">
      <c r="A158" s="20" t="str">
        <f t="shared" si="13"/>
        <v/>
      </c>
      <c r="B158" s="20" t="str">
        <f>IFERROR(VLOOKUP($A158,Instellingen!$K$11:$L$22,2,0),"")</f>
        <v/>
      </c>
      <c r="C158" s="51"/>
      <c r="D158" s="52"/>
      <c r="E158" s="52"/>
      <c r="F158" s="53"/>
      <c r="G158" s="50"/>
      <c r="H158" s="50"/>
      <c r="I158" s="50"/>
      <c r="J158" s="38">
        <f t="shared" si="14"/>
        <v>0</v>
      </c>
      <c r="K158" s="38">
        <f t="shared" si="12"/>
        <v>0</v>
      </c>
      <c r="L158" s="38">
        <f t="shared" si="15"/>
        <v>0</v>
      </c>
      <c r="M158" s="38">
        <f t="shared" si="16"/>
        <v>0</v>
      </c>
      <c r="N158" s="38">
        <f t="shared" si="17"/>
        <v>0</v>
      </c>
      <c r="O158" s="38">
        <f>IF($F158=Instellingen!$I$11,ROUND(($J158-($J158/((100%+$F158)/100%))),2),0)</f>
        <v>0</v>
      </c>
      <c r="P158" s="38">
        <f>IF($F158=Instellingen!$I$12,ROUND(($J158-($J158/((100%+$F158)/100%))),2),0)</f>
        <v>0</v>
      </c>
      <c r="Q158" s="38">
        <f>IF($F158=Instellingen!$I$14,0,ROUND(($K158-($K158/((100%+$F158)/100%))),2))</f>
        <v>0</v>
      </c>
    </row>
    <row r="159" spans="1:17" x14ac:dyDescent="0.35">
      <c r="A159" s="20" t="str">
        <f t="shared" si="13"/>
        <v/>
      </c>
      <c r="B159" s="20" t="str">
        <f>IFERROR(VLOOKUP($A159,Instellingen!$K$11:$L$22,2,0),"")</f>
        <v/>
      </c>
      <c r="C159" s="51"/>
      <c r="D159" s="52"/>
      <c r="E159" s="52"/>
      <c r="F159" s="53"/>
      <c r="G159" s="50"/>
      <c r="H159" s="50"/>
      <c r="I159" s="50"/>
      <c r="J159" s="38">
        <f t="shared" si="14"/>
        <v>0</v>
      </c>
      <c r="K159" s="38">
        <f t="shared" si="12"/>
        <v>0</v>
      </c>
      <c r="L159" s="38">
        <f t="shared" si="15"/>
        <v>0</v>
      </c>
      <c r="M159" s="38">
        <f t="shared" si="16"/>
        <v>0</v>
      </c>
      <c r="N159" s="38">
        <f t="shared" si="17"/>
        <v>0</v>
      </c>
      <c r="O159" s="38">
        <f>IF($F159=Instellingen!$I$11,ROUND(($J159-($J159/((100%+$F159)/100%))),2),0)</f>
        <v>0</v>
      </c>
      <c r="P159" s="38">
        <f>IF($F159=Instellingen!$I$12,ROUND(($J159-($J159/((100%+$F159)/100%))),2),0)</f>
        <v>0</v>
      </c>
      <c r="Q159" s="38">
        <f>IF($F159=Instellingen!$I$14,0,ROUND(($K159-($K159/((100%+$F159)/100%))),2))</f>
        <v>0</v>
      </c>
    </row>
    <row r="160" spans="1:17" x14ac:dyDescent="0.35">
      <c r="A160" s="20" t="str">
        <f t="shared" si="13"/>
        <v/>
      </c>
      <c r="B160" s="20" t="str">
        <f>IFERROR(VLOOKUP($A160,Instellingen!$K$11:$L$22,2,0),"")</f>
        <v/>
      </c>
      <c r="C160" s="51"/>
      <c r="D160" s="52"/>
      <c r="E160" s="52"/>
      <c r="F160" s="53"/>
      <c r="G160" s="50"/>
      <c r="H160" s="50"/>
      <c r="I160" s="50"/>
      <c r="J160" s="38">
        <f t="shared" si="14"/>
        <v>0</v>
      </c>
      <c r="K160" s="38">
        <f t="shared" si="12"/>
        <v>0</v>
      </c>
      <c r="L160" s="38">
        <f t="shared" si="15"/>
        <v>0</v>
      </c>
      <c r="M160" s="38">
        <f t="shared" si="16"/>
        <v>0</v>
      </c>
      <c r="N160" s="38">
        <f t="shared" si="17"/>
        <v>0</v>
      </c>
      <c r="O160" s="38">
        <f>IF($F160=Instellingen!$I$11,ROUND(($J160-($J160/((100%+$F160)/100%))),2),0)</f>
        <v>0</v>
      </c>
      <c r="P160" s="38">
        <f>IF($F160=Instellingen!$I$12,ROUND(($J160-($J160/((100%+$F160)/100%))),2),0)</f>
        <v>0</v>
      </c>
      <c r="Q160" s="38">
        <f>IF($F160=Instellingen!$I$14,0,ROUND(($K160-($K160/((100%+$F160)/100%))),2))</f>
        <v>0</v>
      </c>
    </row>
    <row r="161" spans="1:17" x14ac:dyDescent="0.35">
      <c r="A161" s="20" t="str">
        <f t="shared" si="13"/>
        <v/>
      </c>
      <c r="B161" s="20" t="str">
        <f>IFERROR(VLOOKUP($A161,Instellingen!$K$11:$L$22,2,0),"")</f>
        <v/>
      </c>
      <c r="C161" s="51"/>
      <c r="D161" s="52"/>
      <c r="E161" s="52"/>
      <c r="F161" s="53"/>
      <c r="G161" s="50"/>
      <c r="H161" s="50"/>
      <c r="I161" s="50"/>
      <c r="J161" s="38">
        <f t="shared" si="14"/>
        <v>0</v>
      </c>
      <c r="K161" s="38">
        <f t="shared" si="12"/>
        <v>0</v>
      </c>
      <c r="L161" s="38">
        <f t="shared" si="15"/>
        <v>0</v>
      </c>
      <c r="M161" s="38">
        <f t="shared" si="16"/>
        <v>0</v>
      </c>
      <c r="N161" s="38">
        <f t="shared" si="17"/>
        <v>0</v>
      </c>
      <c r="O161" s="38">
        <f>IF($F161=Instellingen!$I$11,ROUND(($J161-($J161/((100%+$F161)/100%))),2),0)</f>
        <v>0</v>
      </c>
      <c r="P161" s="38">
        <f>IF($F161=Instellingen!$I$12,ROUND(($J161-($J161/((100%+$F161)/100%))),2),0)</f>
        <v>0</v>
      </c>
      <c r="Q161" s="38">
        <f>IF($F161=Instellingen!$I$14,0,ROUND(($K161-($K161/((100%+$F161)/100%))),2))</f>
        <v>0</v>
      </c>
    </row>
    <row r="162" spans="1:17" x14ac:dyDescent="0.35">
      <c r="A162" s="20" t="str">
        <f t="shared" si="13"/>
        <v/>
      </c>
      <c r="B162" s="20" t="str">
        <f>IFERROR(VLOOKUP($A162,Instellingen!$K$11:$L$22,2,0),"")</f>
        <v/>
      </c>
      <c r="C162" s="51"/>
      <c r="D162" s="52"/>
      <c r="E162" s="52"/>
      <c r="F162" s="53"/>
      <c r="G162" s="50"/>
      <c r="H162" s="50"/>
      <c r="I162" s="50"/>
      <c r="J162" s="38">
        <f t="shared" si="14"/>
        <v>0</v>
      </c>
      <c r="K162" s="38">
        <f t="shared" si="12"/>
        <v>0</v>
      </c>
      <c r="L162" s="38">
        <f t="shared" si="15"/>
        <v>0</v>
      </c>
      <c r="M162" s="38">
        <f t="shared" si="16"/>
        <v>0</v>
      </c>
      <c r="N162" s="38">
        <f t="shared" si="17"/>
        <v>0</v>
      </c>
      <c r="O162" s="38">
        <f>IF($F162=Instellingen!$I$11,ROUND(($J162-($J162/((100%+$F162)/100%))),2),0)</f>
        <v>0</v>
      </c>
      <c r="P162" s="38">
        <f>IF($F162=Instellingen!$I$12,ROUND(($J162-($J162/((100%+$F162)/100%))),2),0)</f>
        <v>0</v>
      </c>
      <c r="Q162" s="38">
        <f>IF($F162=Instellingen!$I$14,0,ROUND(($K162-($K162/((100%+$F162)/100%))),2))</f>
        <v>0</v>
      </c>
    </row>
    <row r="163" spans="1:17" x14ac:dyDescent="0.35">
      <c r="A163" s="20" t="str">
        <f t="shared" si="13"/>
        <v/>
      </c>
      <c r="B163" s="20" t="str">
        <f>IFERROR(VLOOKUP($A163,Instellingen!$K$11:$L$22,2,0),"")</f>
        <v/>
      </c>
      <c r="C163" s="51"/>
      <c r="D163" s="52"/>
      <c r="E163" s="52"/>
      <c r="F163" s="53"/>
      <c r="G163" s="50"/>
      <c r="H163" s="50"/>
      <c r="I163" s="50"/>
      <c r="J163" s="38">
        <f t="shared" si="14"/>
        <v>0</v>
      </c>
      <c r="K163" s="38">
        <f t="shared" si="12"/>
        <v>0</v>
      </c>
      <c r="L163" s="38">
        <f t="shared" si="15"/>
        <v>0</v>
      </c>
      <c r="M163" s="38">
        <f t="shared" si="16"/>
        <v>0</v>
      </c>
      <c r="N163" s="38">
        <f t="shared" si="17"/>
        <v>0</v>
      </c>
      <c r="O163" s="38">
        <f>IF($F163=Instellingen!$I$11,ROUND(($J163-($J163/((100%+$F163)/100%))),2),0)</f>
        <v>0</v>
      </c>
      <c r="P163" s="38">
        <f>IF($F163=Instellingen!$I$12,ROUND(($J163-($J163/((100%+$F163)/100%))),2),0)</f>
        <v>0</v>
      </c>
      <c r="Q163" s="38">
        <f>IF($F163=Instellingen!$I$14,0,ROUND(($K163-($K163/((100%+$F163)/100%))),2))</f>
        <v>0</v>
      </c>
    </row>
    <row r="164" spans="1:17" x14ac:dyDescent="0.35">
      <c r="A164" s="20" t="str">
        <f t="shared" si="13"/>
        <v/>
      </c>
      <c r="B164" s="20" t="str">
        <f>IFERROR(VLOOKUP($A164,Instellingen!$K$11:$L$22,2,0),"")</f>
        <v/>
      </c>
      <c r="C164" s="51"/>
      <c r="D164" s="52"/>
      <c r="E164" s="52"/>
      <c r="F164" s="53"/>
      <c r="G164" s="50"/>
      <c r="H164" s="50"/>
      <c r="I164" s="50"/>
      <c r="J164" s="38">
        <f t="shared" si="14"/>
        <v>0</v>
      </c>
      <c r="K164" s="38">
        <f t="shared" si="12"/>
        <v>0</v>
      </c>
      <c r="L164" s="38">
        <f t="shared" si="15"/>
        <v>0</v>
      </c>
      <c r="M164" s="38">
        <f t="shared" si="16"/>
        <v>0</v>
      </c>
      <c r="N164" s="38">
        <f t="shared" si="17"/>
        <v>0</v>
      </c>
      <c r="O164" s="38">
        <f>IF($F164=Instellingen!$I$11,ROUND(($J164-($J164/((100%+$F164)/100%))),2),0)</f>
        <v>0</v>
      </c>
      <c r="P164" s="38">
        <f>IF($F164=Instellingen!$I$12,ROUND(($J164-($J164/((100%+$F164)/100%))),2),0)</f>
        <v>0</v>
      </c>
      <c r="Q164" s="38">
        <f>IF($F164=Instellingen!$I$14,0,ROUND(($K164-($K164/((100%+$F164)/100%))),2))</f>
        <v>0</v>
      </c>
    </row>
    <row r="165" spans="1:17" x14ac:dyDescent="0.35">
      <c r="A165" s="20" t="str">
        <f t="shared" si="13"/>
        <v/>
      </c>
      <c r="B165" s="20" t="str">
        <f>IFERROR(VLOOKUP($A165,Instellingen!$K$11:$L$22,2,0),"")</f>
        <v/>
      </c>
      <c r="C165" s="51"/>
      <c r="D165" s="52"/>
      <c r="E165" s="52"/>
      <c r="F165" s="53"/>
      <c r="G165" s="50"/>
      <c r="H165" s="50"/>
      <c r="I165" s="50"/>
      <c r="J165" s="38">
        <f t="shared" si="14"/>
        <v>0</v>
      </c>
      <c r="K165" s="38">
        <f t="shared" si="12"/>
        <v>0</v>
      </c>
      <c r="L165" s="38">
        <f t="shared" si="15"/>
        <v>0</v>
      </c>
      <c r="M165" s="38">
        <f t="shared" si="16"/>
        <v>0</v>
      </c>
      <c r="N165" s="38">
        <f t="shared" si="17"/>
        <v>0</v>
      </c>
      <c r="O165" s="38">
        <f>IF($F165=Instellingen!$I$11,ROUND(($J165-($J165/((100%+$F165)/100%))),2),0)</f>
        <v>0</v>
      </c>
      <c r="P165" s="38">
        <f>IF($F165=Instellingen!$I$12,ROUND(($J165-($J165/((100%+$F165)/100%))),2),0)</f>
        <v>0</v>
      </c>
      <c r="Q165" s="38">
        <f>IF($F165=Instellingen!$I$14,0,ROUND(($K165-($K165/((100%+$F165)/100%))),2))</f>
        <v>0</v>
      </c>
    </row>
    <row r="166" spans="1:17" x14ac:dyDescent="0.35">
      <c r="A166" s="20" t="str">
        <f t="shared" si="13"/>
        <v/>
      </c>
      <c r="B166" s="20" t="str">
        <f>IFERROR(VLOOKUP($A166,Instellingen!$K$11:$L$22,2,0),"")</f>
        <v/>
      </c>
      <c r="C166" s="51"/>
      <c r="D166" s="52"/>
      <c r="E166" s="52"/>
      <c r="F166" s="53"/>
      <c r="G166" s="50"/>
      <c r="H166" s="50"/>
      <c r="I166" s="50"/>
      <c r="J166" s="38">
        <f t="shared" si="14"/>
        <v>0</v>
      </c>
      <c r="K166" s="38">
        <f t="shared" si="12"/>
        <v>0</v>
      </c>
      <c r="L166" s="38">
        <f t="shared" si="15"/>
        <v>0</v>
      </c>
      <c r="M166" s="38">
        <f t="shared" si="16"/>
        <v>0</v>
      </c>
      <c r="N166" s="38">
        <f t="shared" si="17"/>
        <v>0</v>
      </c>
      <c r="O166" s="38">
        <f>IF($F166=Instellingen!$I$11,ROUND(($J166-($J166/((100%+$F166)/100%))),2),0)</f>
        <v>0</v>
      </c>
      <c r="P166" s="38">
        <f>IF($F166=Instellingen!$I$12,ROUND(($J166-($J166/((100%+$F166)/100%))),2),0)</f>
        <v>0</v>
      </c>
      <c r="Q166" s="38">
        <f>IF($F166=Instellingen!$I$14,0,ROUND(($K166-($K166/((100%+$F166)/100%))),2))</f>
        <v>0</v>
      </c>
    </row>
    <row r="167" spans="1:17" x14ac:dyDescent="0.35">
      <c r="A167" s="20" t="str">
        <f t="shared" si="13"/>
        <v/>
      </c>
      <c r="B167" s="20" t="str">
        <f>IFERROR(VLOOKUP($A167,Instellingen!$K$11:$L$22,2,0),"")</f>
        <v/>
      </c>
      <c r="C167" s="51"/>
      <c r="D167" s="52"/>
      <c r="E167" s="52"/>
      <c r="F167" s="53"/>
      <c r="G167" s="50"/>
      <c r="H167" s="50"/>
      <c r="I167" s="50"/>
      <c r="J167" s="38">
        <f t="shared" si="14"/>
        <v>0</v>
      </c>
      <c r="K167" s="38">
        <f t="shared" si="12"/>
        <v>0</v>
      </c>
      <c r="L167" s="38">
        <f t="shared" si="15"/>
        <v>0</v>
      </c>
      <c r="M167" s="38">
        <f t="shared" si="16"/>
        <v>0</v>
      </c>
      <c r="N167" s="38">
        <f t="shared" si="17"/>
        <v>0</v>
      </c>
      <c r="O167" s="38">
        <f>IF($F167=Instellingen!$I$11,ROUND(($J167-($J167/((100%+$F167)/100%))),2),0)</f>
        <v>0</v>
      </c>
      <c r="P167" s="38">
        <f>IF($F167=Instellingen!$I$12,ROUND(($J167-($J167/((100%+$F167)/100%))),2),0)</f>
        <v>0</v>
      </c>
      <c r="Q167" s="38">
        <f>IF($F167=Instellingen!$I$14,0,ROUND(($K167-($K167/((100%+$F167)/100%))),2))</f>
        <v>0</v>
      </c>
    </row>
    <row r="168" spans="1:17" x14ac:dyDescent="0.35">
      <c r="A168" s="20" t="str">
        <f t="shared" si="13"/>
        <v/>
      </c>
      <c r="B168" s="20" t="str">
        <f>IFERROR(VLOOKUP($A168,Instellingen!$K$11:$L$22,2,0),"")</f>
        <v/>
      </c>
      <c r="C168" s="51"/>
      <c r="D168" s="52"/>
      <c r="E168" s="52"/>
      <c r="F168" s="53"/>
      <c r="G168" s="50"/>
      <c r="H168" s="50"/>
      <c r="I168" s="50"/>
      <c r="J168" s="38">
        <f t="shared" si="14"/>
        <v>0</v>
      </c>
      <c r="K168" s="38">
        <f t="shared" si="12"/>
        <v>0</v>
      </c>
      <c r="L168" s="38">
        <f t="shared" si="15"/>
        <v>0</v>
      </c>
      <c r="M168" s="38">
        <f t="shared" si="16"/>
        <v>0</v>
      </c>
      <c r="N168" s="38">
        <f t="shared" si="17"/>
        <v>0</v>
      </c>
      <c r="O168" s="38">
        <f>IF($F168=Instellingen!$I$11,ROUND(($J168-($J168/((100%+$F168)/100%))),2),0)</f>
        <v>0</v>
      </c>
      <c r="P168" s="38">
        <f>IF($F168=Instellingen!$I$12,ROUND(($J168-($J168/((100%+$F168)/100%))),2),0)</f>
        <v>0</v>
      </c>
      <c r="Q168" s="38">
        <f>IF($F168=Instellingen!$I$14,0,ROUND(($K168-($K168/((100%+$F168)/100%))),2))</f>
        <v>0</v>
      </c>
    </row>
    <row r="169" spans="1:17" x14ac:dyDescent="0.35">
      <c r="A169" s="20" t="str">
        <f t="shared" si="13"/>
        <v/>
      </c>
      <c r="B169" s="20" t="str">
        <f>IFERROR(VLOOKUP($A169,Instellingen!$K$11:$L$22,2,0),"")</f>
        <v/>
      </c>
      <c r="C169" s="51"/>
      <c r="D169" s="52"/>
      <c r="E169" s="52"/>
      <c r="F169" s="53"/>
      <c r="G169" s="50"/>
      <c r="H169" s="50"/>
      <c r="I169" s="50"/>
      <c r="J169" s="38">
        <f t="shared" si="14"/>
        <v>0</v>
      </c>
      <c r="K169" s="38">
        <f t="shared" si="12"/>
        <v>0</v>
      </c>
      <c r="L169" s="38">
        <f t="shared" si="15"/>
        <v>0</v>
      </c>
      <c r="M169" s="38">
        <f t="shared" si="16"/>
        <v>0</v>
      </c>
      <c r="N169" s="38">
        <f t="shared" si="17"/>
        <v>0</v>
      </c>
      <c r="O169" s="38">
        <f>IF($F169=Instellingen!$I$11,ROUND(($J169-($J169/((100%+$F169)/100%))),2),0)</f>
        <v>0</v>
      </c>
      <c r="P169" s="38">
        <f>IF($F169=Instellingen!$I$12,ROUND(($J169-($J169/((100%+$F169)/100%))),2),0)</f>
        <v>0</v>
      </c>
      <c r="Q169" s="38">
        <f>IF($F169=Instellingen!$I$14,0,ROUND(($K169-($K169/((100%+$F169)/100%))),2))</f>
        <v>0</v>
      </c>
    </row>
    <row r="170" spans="1:17" x14ac:dyDescent="0.35">
      <c r="A170" s="20" t="str">
        <f t="shared" si="13"/>
        <v/>
      </c>
      <c r="B170" s="20" t="str">
        <f>IFERROR(VLOOKUP($A170,Instellingen!$K$11:$L$22,2,0),"")</f>
        <v/>
      </c>
      <c r="C170" s="51"/>
      <c r="D170" s="52"/>
      <c r="E170" s="52"/>
      <c r="F170" s="53"/>
      <c r="G170" s="50"/>
      <c r="H170" s="50"/>
      <c r="I170" s="50"/>
      <c r="J170" s="38">
        <f t="shared" si="14"/>
        <v>0</v>
      </c>
      <c r="K170" s="38">
        <f t="shared" si="12"/>
        <v>0</v>
      </c>
      <c r="L170" s="38">
        <f t="shared" si="15"/>
        <v>0</v>
      </c>
      <c r="M170" s="38">
        <f t="shared" si="16"/>
        <v>0</v>
      </c>
      <c r="N170" s="38">
        <f t="shared" si="17"/>
        <v>0</v>
      </c>
      <c r="O170" s="38">
        <f>IF($F170=Instellingen!$I$11,ROUND(($J170-($J170/((100%+$F170)/100%))),2),0)</f>
        <v>0</v>
      </c>
      <c r="P170" s="38">
        <f>IF($F170=Instellingen!$I$12,ROUND(($J170-($J170/((100%+$F170)/100%))),2),0)</f>
        <v>0</v>
      </c>
      <c r="Q170" s="38">
        <f>IF($F170=Instellingen!$I$14,0,ROUND(($K170-($K170/((100%+$F170)/100%))),2))</f>
        <v>0</v>
      </c>
    </row>
    <row r="171" spans="1:17" x14ac:dyDescent="0.35">
      <c r="A171" s="20" t="str">
        <f t="shared" si="13"/>
        <v/>
      </c>
      <c r="B171" s="20" t="str">
        <f>IFERROR(VLOOKUP($A171,Instellingen!$K$11:$L$22,2,0),"")</f>
        <v/>
      </c>
      <c r="C171" s="51"/>
      <c r="D171" s="52"/>
      <c r="E171" s="52"/>
      <c r="F171" s="53"/>
      <c r="G171" s="50"/>
      <c r="H171" s="50"/>
      <c r="I171" s="50"/>
      <c r="J171" s="38">
        <f t="shared" si="14"/>
        <v>0</v>
      </c>
      <c r="K171" s="38">
        <f t="shared" si="12"/>
        <v>0</v>
      </c>
      <c r="L171" s="38">
        <f t="shared" si="15"/>
        <v>0</v>
      </c>
      <c r="M171" s="38">
        <f t="shared" si="16"/>
        <v>0</v>
      </c>
      <c r="N171" s="38">
        <f t="shared" si="17"/>
        <v>0</v>
      </c>
      <c r="O171" s="38">
        <f>IF($F171=Instellingen!$I$11,ROUND(($J171-($J171/((100%+$F171)/100%))),2),0)</f>
        <v>0</v>
      </c>
      <c r="P171" s="38">
        <f>IF($F171=Instellingen!$I$12,ROUND(($J171-($J171/((100%+$F171)/100%))),2),0)</f>
        <v>0</v>
      </c>
      <c r="Q171" s="38">
        <f>IF($F171=Instellingen!$I$14,0,ROUND(($K171-($K171/((100%+$F171)/100%))),2))</f>
        <v>0</v>
      </c>
    </row>
    <row r="172" spans="1:17" x14ac:dyDescent="0.35">
      <c r="A172" s="20" t="str">
        <f t="shared" si="13"/>
        <v/>
      </c>
      <c r="B172" s="20" t="str">
        <f>IFERROR(VLOOKUP($A172,Instellingen!$K$11:$L$22,2,0),"")</f>
        <v/>
      </c>
      <c r="C172" s="51"/>
      <c r="D172" s="52"/>
      <c r="E172" s="52"/>
      <c r="F172" s="53"/>
      <c r="G172" s="50"/>
      <c r="H172" s="50"/>
      <c r="I172" s="50"/>
      <c r="J172" s="38">
        <f t="shared" si="14"/>
        <v>0</v>
      </c>
      <c r="K172" s="38">
        <f t="shared" si="12"/>
        <v>0</v>
      </c>
      <c r="L172" s="38">
        <f t="shared" si="15"/>
        <v>0</v>
      </c>
      <c r="M172" s="38">
        <f t="shared" si="16"/>
        <v>0</v>
      </c>
      <c r="N172" s="38">
        <f t="shared" si="17"/>
        <v>0</v>
      </c>
      <c r="O172" s="38">
        <f>IF($F172=Instellingen!$I$11,ROUND(($J172-($J172/((100%+$F172)/100%))),2),0)</f>
        <v>0</v>
      </c>
      <c r="P172" s="38">
        <f>IF($F172=Instellingen!$I$12,ROUND(($J172-($J172/((100%+$F172)/100%))),2),0)</f>
        <v>0</v>
      </c>
      <c r="Q172" s="38">
        <f>IF($F172=Instellingen!$I$14,0,ROUND(($K172-($K172/((100%+$F172)/100%))),2))</f>
        <v>0</v>
      </c>
    </row>
    <row r="173" spans="1:17" x14ac:dyDescent="0.35">
      <c r="A173" s="20" t="str">
        <f t="shared" si="13"/>
        <v/>
      </c>
      <c r="B173" s="20" t="str">
        <f>IFERROR(VLOOKUP($A173,Instellingen!$K$11:$L$22,2,0),"")</f>
        <v/>
      </c>
      <c r="C173" s="51"/>
      <c r="D173" s="52"/>
      <c r="E173" s="52"/>
      <c r="F173" s="53"/>
      <c r="G173" s="50"/>
      <c r="H173" s="50"/>
      <c r="I173" s="50"/>
      <c r="J173" s="38">
        <f t="shared" si="14"/>
        <v>0</v>
      </c>
      <c r="K173" s="38">
        <f t="shared" si="12"/>
        <v>0</v>
      </c>
      <c r="L173" s="38">
        <f t="shared" si="15"/>
        <v>0</v>
      </c>
      <c r="M173" s="38">
        <f t="shared" si="16"/>
        <v>0</v>
      </c>
      <c r="N173" s="38">
        <f t="shared" si="17"/>
        <v>0</v>
      </c>
      <c r="O173" s="38">
        <f>IF($F173=Instellingen!$I$11,ROUND(($J173-($J173/((100%+$F173)/100%))),2),0)</f>
        <v>0</v>
      </c>
      <c r="P173" s="38">
        <f>IF($F173=Instellingen!$I$12,ROUND(($J173-($J173/((100%+$F173)/100%))),2),0)</f>
        <v>0</v>
      </c>
      <c r="Q173" s="38">
        <f>IF($F173=Instellingen!$I$14,0,ROUND(($K173-($K173/((100%+$F173)/100%))),2))</f>
        <v>0</v>
      </c>
    </row>
    <row r="174" spans="1:17" x14ac:dyDescent="0.35">
      <c r="A174" s="20" t="str">
        <f t="shared" si="13"/>
        <v/>
      </c>
      <c r="B174" s="20" t="str">
        <f>IFERROR(VLOOKUP($A174,Instellingen!$K$11:$L$22,2,0),"")</f>
        <v/>
      </c>
      <c r="C174" s="51"/>
      <c r="D174" s="52"/>
      <c r="E174" s="52"/>
      <c r="F174" s="53"/>
      <c r="G174" s="50"/>
      <c r="H174" s="50"/>
      <c r="I174" s="50"/>
      <c r="J174" s="38">
        <f t="shared" si="14"/>
        <v>0</v>
      </c>
      <c r="K174" s="38">
        <f t="shared" si="12"/>
        <v>0</v>
      </c>
      <c r="L174" s="38">
        <f t="shared" si="15"/>
        <v>0</v>
      </c>
      <c r="M174" s="38">
        <f t="shared" si="16"/>
        <v>0</v>
      </c>
      <c r="N174" s="38">
        <f t="shared" si="17"/>
        <v>0</v>
      </c>
      <c r="O174" s="38">
        <f>IF($F174=Instellingen!$I$11,ROUND(($J174-($J174/((100%+$F174)/100%))),2),0)</f>
        <v>0</v>
      </c>
      <c r="P174" s="38">
        <f>IF($F174=Instellingen!$I$12,ROUND(($J174-($J174/((100%+$F174)/100%))),2),0)</f>
        <v>0</v>
      </c>
      <c r="Q174" s="38">
        <f>IF($F174=Instellingen!$I$14,0,ROUND(($K174-($K174/((100%+$F174)/100%))),2))</f>
        <v>0</v>
      </c>
    </row>
    <row r="175" spans="1:17" x14ac:dyDescent="0.35">
      <c r="A175" s="20" t="str">
        <f t="shared" si="13"/>
        <v/>
      </c>
      <c r="B175" s="20" t="str">
        <f>IFERROR(VLOOKUP($A175,Instellingen!$K$11:$L$22,2,0),"")</f>
        <v/>
      </c>
      <c r="C175" s="51"/>
      <c r="D175" s="52"/>
      <c r="E175" s="52"/>
      <c r="F175" s="53"/>
      <c r="G175" s="50"/>
      <c r="H175" s="50"/>
      <c r="I175" s="50"/>
      <c r="J175" s="38">
        <f t="shared" si="14"/>
        <v>0</v>
      </c>
      <c r="K175" s="38">
        <f t="shared" si="12"/>
        <v>0</v>
      </c>
      <c r="L175" s="38">
        <f t="shared" si="15"/>
        <v>0</v>
      </c>
      <c r="M175" s="38">
        <f t="shared" si="16"/>
        <v>0</v>
      </c>
      <c r="N175" s="38">
        <f t="shared" si="17"/>
        <v>0</v>
      </c>
      <c r="O175" s="38">
        <f>IF($F175=Instellingen!$I$11,ROUND(($J175-($J175/((100%+$F175)/100%))),2),0)</f>
        <v>0</v>
      </c>
      <c r="P175" s="38">
        <f>IF($F175=Instellingen!$I$12,ROUND(($J175-($J175/((100%+$F175)/100%))),2),0)</f>
        <v>0</v>
      </c>
      <c r="Q175" s="38">
        <f>IF($F175=Instellingen!$I$14,0,ROUND(($K175-($K175/((100%+$F175)/100%))),2))</f>
        <v>0</v>
      </c>
    </row>
    <row r="176" spans="1:17" x14ac:dyDescent="0.35">
      <c r="A176" s="20" t="str">
        <f t="shared" si="13"/>
        <v/>
      </c>
      <c r="B176" s="20" t="str">
        <f>IFERROR(VLOOKUP($A176,Instellingen!$K$11:$L$22,2,0),"")</f>
        <v/>
      </c>
      <c r="C176" s="51"/>
      <c r="D176" s="52"/>
      <c r="E176" s="52"/>
      <c r="F176" s="53"/>
      <c r="G176" s="50"/>
      <c r="H176" s="50"/>
      <c r="I176" s="50"/>
      <c r="J176" s="38">
        <f t="shared" si="14"/>
        <v>0</v>
      </c>
      <c r="K176" s="38">
        <f t="shared" si="12"/>
        <v>0</v>
      </c>
      <c r="L176" s="38">
        <f t="shared" si="15"/>
        <v>0</v>
      </c>
      <c r="M176" s="38">
        <f t="shared" si="16"/>
        <v>0</v>
      </c>
      <c r="N176" s="38">
        <f t="shared" si="17"/>
        <v>0</v>
      </c>
      <c r="O176" s="38">
        <f>IF($F176=Instellingen!$I$11,ROUND(($J176-($J176/((100%+$F176)/100%))),2),0)</f>
        <v>0</v>
      </c>
      <c r="P176" s="38">
        <f>IF($F176=Instellingen!$I$12,ROUND(($J176-($J176/((100%+$F176)/100%))),2),0)</f>
        <v>0</v>
      </c>
      <c r="Q176" s="38">
        <f>IF($F176=Instellingen!$I$14,0,ROUND(($K176-($K176/((100%+$F176)/100%))),2))</f>
        <v>0</v>
      </c>
    </row>
    <row r="177" spans="1:17" x14ac:dyDescent="0.35">
      <c r="A177" s="20" t="str">
        <f t="shared" si="13"/>
        <v/>
      </c>
      <c r="B177" s="20" t="str">
        <f>IFERROR(VLOOKUP($A177,Instellingen!$K$11:$L$22,2,0),"")</f>
        <v/>
      </c>
      <c r="C177" s="51"/>
      <c r="D177" s="52"/>
      <c r="E177" s="52"/>
      <c r="F177" s="53"/>
      <c r="G177" s="50"/>
      <c r="H177" s="50"/>
      <c r="I177" s="50"/>
      <c r="J177" s="38">
        <f t="shared" si="14"/>
        <v>0</v>
      </c>
      <c r="K177" s="38">
        <f t="shared" si="12"/>
        <v>0</v>
      </c>
      <c r="L177" s="38">
        <f t="shared" si="15"/>
        <v>0</v>
      </c>
      <c r="M177" s="38">
        <f t="shared" si="16"/>
        <v>0</v>
      </c>
      <c r="N177" s="38">
        <f t="shared" si="17"/>
        <v>0</v>
      </c>
      <c r="O177" s="38">
        <f>IF($F177=Instellingen!$I$11,ROUND(($J177-($J177/((100%+$F177)/100%))),2),0)</f>
        <v>0</v>
      </c>
      <c r="P177" s="38">
        <f>IF($F177=Instellingen!$I$12,ROUND(($J177-($J177/((100%+$F177)/100%))),2),0)</f>
        <v>0</v>
      </c>
      <c r="Q177" s="38">
        <f>IF($F177=Instellingen!$I$14,0,ROUND(($K177-($K177/((100%+$F177)/100%))),2))</f>
        <v>0</v>
      </c>
    </row>
    <row r="178" spans="1:17" x14ac:dyDescent="0.35">
      <c r="A178" s="20" t="str">
        <f t="shared" si="13"/>
        <v/>
      </c>
      <c r="B178" s="20" t="str">
        <f>IFERROR(VLOOKUP($A178,Instellingen!$K$11:$L$22,2,0),"")</f>
        <v/>
      </c>
      <c r="C178" s="51"/>
      <c r="D178" s="52"/>
      <c r="E178" s="52"/>
      <c r="F178" s="53"/>
      <c r="G178" s="50"/>
      <c r="H178" s="50"/>
      <c r="I178" s="50"/>
      <c r="J178" s="38">
        <f t="shared" si="14"/>
        <v>0</v>
      </c>
      <c r="K178" s="38">
        <f t="shared" si="12"/>
        <v>0</v>
      </c>
      <c r="L178" s="38">
        <f t="shared" si="15"/>
        <v>0</v>
      </c>
      <c r="M178" s="38">
        <f t="shared" si="16"/>
        <v>0</v>
      </c>
      <c r="N178" s="38">
        <f t="shared" si="17"/>
        <v>0</v>
      </c>
      <c r="O178" s="38">
        <f>IF($F178=Instellingen!$I$11,ROUND(($J178-($J178/((100%+$F178)/100%))),2),0)</f>
        <v>0</v>
      </c>
      <c r="P178" s="38">
        <f>IF($F178=Instellingen!$I$12,ROUND(($J178-($J178/((100%+$F178)/100%))),2),0)</f>
        <v>0</v>
      </c>
      <c r="Q178" s="38">
        <f>IF($F178=Instellingen!$I$14,0,ROUND(($K178-($K178/((100%+$F178)/100%))),2))</f>
        <v>0</v>
      </c>
    </row>
    <row r="179" spans="1:17" x14ac:dyDescent="0.35">
      <c r="A179" s="20" t="str">
        <f t="shared" si="13"/>
        <v/>
      </c>
      <c r="B179" s="20" t="str">
        <f>IFERROR(VLOOKUP($A179,Instellingen!$K$11:$L$22,2,0),"")</f>
        <v/>
      </c>
      <c r="C179" s="51"/>
      <c r="D179" s="52"/>
      <c r="E179" s="52"/>
      <c r="F179" s="53"/>
      <c r="G179" s="50"/>
      <c r="H179" s="50"/>
      <c r="I179" s="50"/>
      <c r="J179" s="38">
        <f t="shared" si="14"/>
        <v>0</v>
      </c>
      <c r="K179" s="38">
        <f t="shared" si="12"/>
        <v>0</v>
      </c>
      <c r="L179" s="38">
        <f t="shared" si="15"/>
        <v>0</v>
      </c>
      <c r="M179" s="38">
        <f t="shared" si="16"/>
        <v>0</v>
      </c>
      <c r="N179" s="38">
        <f t="shared" si="17"/>
        <v>0</v>
      </c>
      <c r="O179" s="38">
        <f>IF($F179=Instellingen!$I$11,ROUND(($J179-($J179/((100%+$F179)/100%))),2),0)</f>
        <v>0</v>
      </c>
      <c r="P179" s="38">
        <f>IF($F179=Instellingen!$I$12,ROUND(($J179-($J179/((100%+$F179)/100%))),2),0)</f>
        <v>0</v>
      </c>
      <c r="Q179" s="38">
        <f>IF($F179=Instellingen!$I$14,0,ROUND(($K179-($K179/((100%+$F179)/100%))),2))</f>
        <v>0</v>
      </c>
    </row>
    <row r="180" spans="1:17" x14ac:dyDescent="0.35">
      <c r="A180" s="20" t="str">
        <f t="shared" si="13"/>
        <v/>
      </c>
      <c r="B180" s="20" t="str">
        <f>IFERROR(VLOOKUP($A180,Instellingen!$K$11:$L$22,2,0),"")</f>
        <v/>
      </c>
      <c r="C180" s="51"/>
      <c r="D180" s="52"/>
      <c r="E180" s="52"/>
      <c r="F180" s="53"/>
      <c r="G180" s="50"/>
      <c r="H180" s="50"/>
      <c r="I180" s="50"/>
      <c r="J180" s="38">
        <f t="shared" si="14"/>
        <v>0</v>
      </c>
      <c r="K180" s="38">
        <f t="shared" si="12"/>
        <v>0</v>
      </c>
      <c r="L180" s="38">
        <f t="shared" si="15"/>
        <v>0</v>
      </c>
      <c r="M180" s="38">
        <f t="shared" si="16"/>
        <v>0</v>
      </c>
      <c r="N180" s="38">
        <f t="shared" si="17"/>
        <v>0</v>
      </c>
      <c r="O180" s="38">
        <f>IF($F180=Instellingen!$I$11,ROUND(($J180-($J180/((100%+$F180)/100%))),2),0)</f>
        <v>0</v>
      </c>
      <c r="P180" s="38">
        <f>IF($F180=Instellingen!$I$12,ROUND(($J180-($J180/((100%+$F180)/100%))),2),0)</f>
        <v>0</v>
      </c>
      <c r="Q180" s="38">
        <f>IF($F180=Instellingen!$I$14,0,ROUND(($K180-($K180/((100%+$F180)/100%))),2))</f>
        <v>0</v>
      </c>
    </row>
    <row r="181" spans="1:17" x14ac:dyDescent="0.35">
      <c r="A181" s="20" t="str">
        <f t="shared" si="13"/>
        <v/>
      </c>
      <c r="B181" s="20" t="str">
        <f>IFERROR(VLOOKUP($A181,Instellingen!$K$11:$L$22,2,0),"")</f>
        <v/>
      </c>
      <c r="C181" s="51"/>
      <c r="D181" s="52"/>
      <c r="E181" s="52"/>
      <c r="F181" s="53"/>
      <c r="G181" s="50"/>
      <c r="H181" s="50"/>
      <c r="I181" s="50"/>
      <c r="J181" s="38">
        <f t="shared" si="14"/>
        <v>0</v>
      </c>
      <c r="K181" s="38">
        <f t="shared" si="12"/>
        <v>0</v>
      </c>
      <c r="L181" s="38">
        <f t="shared" si="15"/>
        <v>0</v>
      </c>
      <c r="M181" s="38">
        <f t="shared" si="16"/>
        <v>0</v>
      </c>
      <c r="N181" s="38">
        <f t="shared" si="17"/>
        <v>0</v>
      </c>
      <c r="O181" s="38">
        <f>IF($F181=Instellingen!$I$11,ROUND(($J181-($J181/((100%+$F181)/100%))),2),0)</f>
        <v>0</v>
      </c>
      <c r="P181" s="38">
        <f>IF($F181=Instellingen!$I$12,ROUND(($J181-($J181/((100%+$F181)/100%))),2),0)</f>
        <v>0</v>
      </c>
      <c r="Q181" s="38">
        <f>IF($F181=Instellingen!$I$14,0,ROUND(($K181-($K181/((100%+$F181)/100%))),2))</f>
        <v>0</v>
      </c>
    </row>
    <row r="182" spans="1:17" x14ac:dyDescent="0.35">
      <c r="A182" s="20" t="str">
        <f t="shared" si="13"/>
        <v/>
      </c>
      <c r="B182" s="20" t="str">
        <f>IFERROR(VLOOKUP($A182,Instellingen!$K$11:$L$22,2,0),"")</f>
        <v/>
      </c>
      <c r="C182" s="51"/>
      <c r="D182" s="52"/>
      <c r="E182" s="52"/>
      <c r="F182" s="53"/>
      <c r="G182" s="50"/>
      <c r="H182" s="50"/>
      <c r="I182" s="50"/>
      <c r="J182" s="38">
        <f t="shared" si="14"/>
        <v>0</v>
      </c>
      <c r="K182" s="38">
        <f t="shared" si="12"/>
        <v>0</v>
      </c>
      <c r="L182" s="38">
        <f t="shared" si="15"/>
        <v>0</v>
      </c>
      <c r="M182" s="38">
        <f t="shared" si="16"/>
        <v>0</v>
      </c>
      <c r="N182" s="38">
        <f t="shared" si="17"/>
        <v>0</v>
      </c>
      <c r="O182" s="38">
        <f>IF($F182=Instellingen!$I$11,ROUND(($J182-($J182/((100%+$F182)/100%))),2),0)</f>
        <v>0</v>
      </c>
      <c r="P182" s="38">
        <f>IF($F182=Instellingen!$I$12,ROUND(($J182-($J182/((100%+$F182)/100%))),2),0)</f>
        <v>0</v>
      </c>
      <c r="Q182" s="38">
        <f>IF($F182=Instellingen!$I$14,0,ROUND(($K182-($K182/((100%+$F182)/100%))),2))</f>
        <v>0</v>
      </c>
    </row>
    <row r="183" spans="1:17" x14ac:dyDescent="0.35">
      <c r="A183" s="20" t="str">
        <f t="shared" si="13"/>
        <v/>
      </c>
      <c r="B183" s="20" t="str">
        <f>IFERROR(VLOOKUP($A183,Instellingen!$K$11:$L$22,2,0),"")</f>
        <v/>
      </c>
      <c r="C183" s="51"/>
      <c r="D183" s="52"/>
      <c r="E183" s="52"/>
      <c r="F183" s="53"/>
      <c r="G183" s="50"/>
      <c r="H183" s="50"/>
      <c r="I183" s="50"/>
      <c r="J183" s="38">
        <f t="shared" si="14"/>
        <v>0</v>
      </c>
      <c r="K183" s="38">
        <f t="shared" si="12"/>
        <v>0</v>
      </c>
      <c r="L183" s="38">
        <f t="shared" si="15"/>
        <v>0</v>
      </c>
      <c r="M183" s="38">
        <f t="shared" si="16"/>
        <v>0</v>
      </c>
      <c r="N183" s="38">
        <f t="shared" si="17"/>
        <v>0</v>
      </c>
      <c r="O183" s="38">
        <f>IF($F183=Instellingen!$I$11,ROUND(($J183-($J183/((100%+$F183)/100%))),2),0)</f>
        <v>0</v>
      </c>
      <c r="P183" s="38">
        <f>IF($F183=Instellingen!$I$12,ROUND(($J183-($J183/((100%+$F183)/100%))),2),0)</f>
        <v>0</v>
      </c>
      <c r="Q183" s="38">
        <f>IF($F183=Instellingen!$I$14,0,ROUND(($K183-($K183/((100%+$F183)/100%))),2))</f>
        <v>0</v>
      </c>
    </row>
    <row r="184" spans="1:17" x14ac:dyDescent="0.35">
      <c r="A184" s="20" t="str">
        <f t="shared" si="13"/>
        <v/>
      </c>
      <c r="B184" s="20" t="str">
        <f>IFERROR(VLOOKUP($A184,Instellingen!$K$11:$L$22,2,0),"")</f>
        <v/>
      </c>
      <c r="C184" s="51"/>
      <c r="D184" s="52"/>
      <c r="E184" s="52"/>
      <c r="F184" s="53"/>
      <c r="G184" s="50"/>
      <c r="H184" s="50"/>
      <c r="I184" s="50"/>
      <c r="J184" s="38">
        <f t="shared" si="14"/>
        <v>0</v>
      </c>
      <c r="K184" s="38">
        <f t="shared" si="12"/>
        <v>0</v>
      </c>
      <c r="L184" s="38">
        <f t="shared" si="15"/>
        <v>0</v>
      </c>
      <c r="M184" s="38">
        <f t="shared" si="16"/>
        <v>0</v>
      </c>
      <c r="N184" s="38">
        <f t="shared" si="17"/>
        <v>0</v>
      </c>
      <c r="O184" s="38">
        <f>IF($F184=Instellingen!$I$11,ROUND(($J184-($J184/((100%+$F184)/100%))),2),0)</f>
        <v>0</v>
      </c>
      <c r="P184" s="38">
        <f>IF($F184=Instellingen!$I$12,ROUND(($J184-($J184/((100%+$F184)/100%))),2),0)</f>
        <v>0</v>
      </c>
      <c r="Q184" s="38">
        <f>IF($F184=Instellingen!$I$14,0,ROUND(($K184-($K184/((100%+$F184)/100%))),2))</f>
        <v>0</v>
      </c>
    </row>
    <row r="185" spans="1:17" x14ac:dyDescent="0.35">
      <c r="A185" s="20" t="str">
        <f t="shared" si="13"/>
        <v/>
      </c>
      <c r="B185" s="20" t="str">
        <f>IFERROR(VLOOKUP($A185,Instellingen!$K$11:$L$22,2,0),"")</f>
        <v/>
      </c>
      <c r="C185" s="51"/>
      <c r="D185" s="52"/>
      <c r="E185" s="52"/>
      <c r="F185" s="53"/>
      <c r="G185" s="50"/>
      <c r="H185" s="50"/>
      <c r="I185" s="50"/>
      <c r="J185" s="38">
        <f t="shared" si="14"/>
        <v>0</v>
      </c>
      <c r="K185" s="38">
        <f t="shared" si="12"/>
        <v>0</v>
      </c>
      <c r="L185" s="38">
        <f t="shared" si="15"/>
        <v>0</v>
      </c>
      <c r="M185" s="38">
        <f t="shared" si="16"/>
        <v>0</v>
      </c>
      <c r="N185" s="38">
        <f t="shared" si="17"/>
        <v>0</v>
      </c>
      <c r="O185" s="38">
        <f>IF($F185=Instellingen!$I$11,ROUND(($J185-($J185/((100%+$F185)/100%))),2),0)</f>
        <v>0</v>
      </c>
      <c r="P185" s="38">
        <f>IF($F185=Instellingen!$I$12,ROUND(($J185-($J185/((100%+$F185)/100%))),2),0)</f>
        <v>0</v>
      </c>
      <c r="Q185" s="38">
        <f>IF($F185=Instellingen!$I$14,0,ROUND(($K185-($K185/((100%+$F185)/100%))),2))</f>
        <v>0</v>
      </c>
    </row>
    <row r="186" spans="1:17" x14ac:dyDescent="0.35">
      <c r="A186" s="20" t="str">
        <f t="shared" si="13"/>
        <v/>
      </c>
      <c r="B186" s="20" t="str">
        <f>IFERROR(VLOOKUP($A186,Instellingen!$K$11:$L$22,2,0),"")</f>
        <v/>
      </c>
      <c r="C186" s="51"/>
      <c r="D186" s="52"/>
      <c r="E186" s="52"/>
      <c r="F186" s="53"/>
      <c r="G186" s="50"/>
      <c r="H186" s="50"/>
      <c r="I186" s="50"/>
      <c r="J186" s="38">
        <f t="shared" si="14"/>
        <v>0</v>
      </c>
      <c r="K186" s="38">
        <f t="shared" si="12"/>
        <v>0</v>
      </c>
      <c r="L186" s="38">
        <f t="shared" si="15"/>
        <v>0</v>
      </c>
      <c r="M186" s="38">
        <f t="shared" si="16"/>
        <v>0</v>
      </c>
      <c r="N186" s="38">
        <f t="shared" si="17"/>
        <v>0</v>
      </c>
      <c r="O186" s="38">
        <f>IF($F186=Instellingen!$I$11,ROUND(($J186-($J186/((100%+$F186)/100%))),2),0)</f>
        <v>0</v>
      </c>
      <c r="P186" s="38">
        <f>IF($F186=Instellingen!$I$12,ROUND(($J186-($J186/((100%+$F186)/100%))),2),0)</f>
        <v>0</v>
      </c>
      <c r="Q186" s="38">
        <f>IF($F186=Instellingen!$I$14,0,ROUND(($K186-($K186/((100%+$F186)/100%))),2))</f>
        <v>0</v>
      </c>
    </row>
    <row r="187" spans="1:17" x14ac:dyDescent="0.35">
      <c r="A187" s="20" t="str">
        <f t="shared" si="13"/>
        <v/>
      </c>
      <c r="B187" s="20" t="str">
        <f>IFERROR(VLOOKUP($A187,Instellingen!$K$11:$L$22,2,0),"")</f>
        <v/>
      </c>
      <c r="C187" s="51"/>
      <c r="D187" s="52"/>
      <c r="E187" s="52"/>
      <c r="F187" s="53"/>
      <c r="G187" s="50"/>
      <c r="H187" s="50"/>
      <c r="I187" s="50"/>
      <c r="J187" s="38">
        <f t="shared" si="14"/>
        <v>0</v>
      </c>
      <c r="K187" s="38">
        <f t="shared" si="12"/>
        <v>0</v>
      </c>
      <c r="L187" s="38">
        <f t="shared" si="15"/>
        <v>0</v>
      </c>
      <c r="M187" s="38">
        <f t="shared" si="16"/>
        <v>0</v>
      </c>
      <c r="N187" s="38">
        <f t="shared" si="17"/>
        <v>0</v>
      </c>
      <c r="O187" s="38">
        <f>IF($F187=Instellingen!$I$11,ROUND(($J187-($J187/((100%+$F187)/100%))),2),0)</f>
        <v>0</v>
      </c>
      <c r="P187" s="38">
        <f>IF($F187=Instellingen!$I$12,ROUND(($J187-($J187/((100%+$F187)/100%))),2),0)</f>
        <v>0</v>
      </c>
      <c r="Q187" s="38">
        <f>IF($F187=Instellingen!$I$14,0,ROUND(($K187-($K187/((100%+$F187)/100%))),2))</f>
        <v>0</v>
      </c>
    </row>
    <row r="188" spans="1:17" x14ac:dyDescent="0.35">
      <c r="A188" s="20" t="str">
        <f t="shared" si="13"/>
        <v/>
      </c>
      <c r="B188" s="20" t="str">
        <f>IFERROR(VLOOKUP($A188,Instellingen!$K$11:$L$22,2,0),"")</f>
        <v/>
      </c>
      <c r="C188" s="51"/>
      <c r="D188" s="52"/>
      <c r="E188" s="52"/>
      <c r="F188" s="53"/>
      <c r="G188" s="50"/>
      <c r="H188" s="50"/>
      <c r="I188" s="50"/>
      <c r="J188" s="38">
        <f t="shared" si="14"/>
        <v>0</v>
      </c>
      <c r="K188" s="38">
        <f t="shared" si="12"/>
        <v>0</v>
      </c>
      <c r="L188" s="38">
        <f t="shared" si="15"/>
        <v>0</v>
      </c>
      <c r="M188" s="38">
        <f t="shared" si="16"/>
        <v>0</v>
      </c>
      <c r="N188" s="38">
        <f t="shared" si="17"/>
        <v>0</v>
      </c>
      <c r="O188" s="38">
        <f>IF($F188=Instellingen!$I$11,ROUND(($J188-($J188/((100%+$F188)/100%))),2),0)</f>
        <v>0</v>
      </c>
      <c r="P188" s="38">
        <f>IF($F188=Instellingen!$I$12,ROUND(($J188-($J188/((100%+$F188)/100%))),2),0)</f>
        <v>0</v>
      </c>
      <c r="Q188" s="38">
        <f>IF($F188=Instellingen!$I$14,0,ROUND(($K188-($K188/((100%+$F188)/100%))),2))</f>
        <v>0</v>
      </c>
    </row>
    <row r="189" spans="1:17" x14ac:dyDescent="0.35">
      <c r="A189" s="20" t="str">
        <f t="shared" si="13"/>
        <v/>
      </c>
      <c r="B189" s="20" t="str">
        <f>IFERROR(VLOOKUP($A189,Instellingen!$K$11:$L$22,2,0),"")</f>
        <v/>
      </c>
      <c r="C189" s="51"/>
      <c r="D189" s="52"/>
      <c r="E189" s="52"/>
      <c r="F189" s="53"/>
      <c r="G189" s="50"/>
      <c r="H189" s="50"/>
      <c r="I189" s="50"/>
      <c r="J189" s="38">
        <f t="shared" si="14"/>
        <v>0</v>
      </c>
      <c r="K189" s="38">
        <f t="shared" si="12"/>
        <v>0</v>
      </c>
      <c r="L189" s="38">
        <f t="shared" si="15"/>
        <v>0</v>
      </c>
      <c r="M189" s="38">
        <f t="shared" si="16"/>
        <v>0</v>
      </c>
      <c r="N189" s="38">
        <f t="shared" si="17"/>
        <v>0</v>
      </c>
      <c r="O189" s="38">
        <f>IF($F189=Instellingen!$I$11,ROUND(($J189-($J189/((100%+$F189)/100%))),2),0)</f>
        <v>0</v>
      </c>
      <c r="P189" s="38">
        <f>IF($F189=Instellingen!$I$12,ROUND(($J189-($J189/((100%+$F189)/100%))),2),0)</f>
        <v>0</v>
      </c>
      <c r="Q189" s="38">
        <f>IF($F189=Instellingen!$I$14,0,ROUND(($K189-($K189/((100%+$F189)/100%))),2))</f>
        <v>0</v>
      </c>
    </row>
    <row r="190" spans="1:17" x14ac:dyDescent="0.35">
      <c r="A190" s="20" t="str">
        <f t="shared" si="13"/>
        <v/>
      </c>
      <c r="B190" s="20" t="str">
        <f>IFERROR(VLOOKUP($A190,Instellingen!$K$11:$L$22,2,0),"")</f>
        <v/>
      </c>
      <c r="C190" s="51"/>
      <c r="D190" s="52"/>
      <c r="E190" s="52"/>
      <c r="F190" s="53"/>
      <c r="G190" s="50"/>
      <c r="H190" s="50"/>
      <c r="I190" s="50"/>
      <c r="J190" s="38">
        <f t="shared" si="14"/>
        <v>0</v>
      </c>
      <c r="K190" s="38">
        <f t="shared" si="12"/>
        <v>0</v>
      </c>
      <c r="L190" s="38">
        <f t="shared" si="15"/>
        <v>0</v>
      </c>
      <c r="M190" s="38">
        <f t="shared" si="16"/>
        <v>0</v>
      </c>
      <c r="N190" s="38">
        <f t="shared" si="17"/>
        <v>0</v>
      </c>
      <c r="O190" s="38">
        <f>IF($F190=Instellingen!$I$11,ROUND(($J190-($J190/((100%+$F190)/100%))),2),0)</f>
        <v>0</v>
      </c>
      <c r="P190" s="38">
        <f>IF($F190=Instellingen!$I$12,ROUND(($J190-($J190/((100%+$F190)/100%))),2),0)</f>
        <v>0</v>
      </c>
      <c r="Q190" s="38">
        <f>IF($F190=Instellingen!$I$14,0,ROUND(($K190-($K190/((100%+$F190)/100%))),2))</f>
        <v>0</v>
      </c>
    </row>
    <row r="191" spans="1:17" x14ac:dyDescent="0.35">
      <c r="A191" s="20" t="str">
        <f t="shared" si="13"/>
        <v/>
      </c>
      <c r="B191" s="20" t="str">
        <f>IFERROR(VLOOKUP($A191,Instellingen!$K$11:$L$22,2,0),"")</f>
        <v/>
      </c>
      <c r="C191" s="51"/>
      <c r="D191" s="52"/>
      <c r="E191" s="52"/>
      <c r="F191" s="53"/>
      <c r="G191" s="50"/>
      <c r="H191" s="50"/>
      <c r="I191" s="50"/>
      <c r="J191" s="38">
        <f t="shared" si="14"/>
        <v>0</v>
      </c>
      <c r="K191" s="38">
        <f t="shared" si="12"/>
        <v>0</v>
      </c>
      <c r="L191" s="38">
        <f t="shared" si="15"/>
        <v>0</v>
      </c>
      <c r="M191" s="38">
        <f t="shared" si="16"/>
        <v>0</v>
      </c>
      <c r="N191" s="38">
        <f t="shared" si="17"/>
        <v>0</v>
      </c>
      <c r="O191" s="38">
        <f>IF($F191=Instellingen!$I$11,ROUND(($J191-($J191/((100%+$F191)/100%))),2),0)</f>
        <v>0</v>
      </c>
      <c r="P191" s="38">
        <f>IF($F191=Instellingen!$I$12,ROUND(($J191-($J191/((100%+$F191)/100%))),2),0)</f>
        <v>0</v>
      </c>
      <c r="Q191" s="38">
        <f>IF($F191=Instellingen!$I$14,0,ROUND(($K191-($K191/((100%+$F191)/100%))),2))</f>
        <v>0</v>
      </c>
    </row>
    <row r="192" spans="1:17" x14ac:dyDescent="0.35">
      <c r="A192" s="20" t="str">
        <f t="shared" si="13"/>
        <v/>
      </c>
      <c r="B192" s="20" t="str">
        <f>IFERROR(VLOOKUP($A192,Instellingen!$K$11:$L$22,2,0),"")</f>
        <v/>
      </c>
      <c r="C192" s="51"/>
      <c r="D192" s="52"/>
      <c r="E192" s="52"/>
      <c r="F192" s="53"/>
      <c r="G192" s="50"/>
      <c r="H192" s="50"/>
      <c r="I192" s="50"/>
      <c r="J192" s="38">
        <f t="shared" si="14"/>
        <v>0</v>
      </c>
      <c r="K192" s="38">
        <f t="shared" si="12"/>
        <v>0</v>
      </c>
      <c r="L192" s="38">
        <f t="shared" si="15"/>
        <v>0</v>
      </c>
      <c r="M192" s="38">
        <f t="shared" si="16"/>
        <v>0</v>
      </c>
      <c r="N192" s="38">
        <f t="shared" si="17"/>
        <v>0</v>
      </c>
      <c r="O192" s="38">
        <f>IF($F192=Instellingen!$I$11,ROUND(($J192-($J192/((100%+$F192)/100%))),2),0)</f>
        <v>0</v>
      </c>
      <c r="P192" s="38">
        <f>IF($F192=Instellingen!$I$12,ROUND(($J192-($J192/((100%+$F192)/100%))),2),0)</f>
        <v>0</v>
      </c>
      <c r="Q192" s="38">
        <f>IF($F192=Instellingen!$I$14,0,ROUND(($K192-($K192/((100%+$F192)/100%))),2))</f>
        <v>0</v>
      </c>
    </row>
    <row r="193" spans="1:17" x14ac:dyDescent="0.35">
      <c r="A193" s="20" t="str">
        <f t="shared" si="13"/>
        <v/>
      </c>
      <c r="B193" s="20" t="str">
        <f>IFERROR(VLOOKUP($A193,Instellingen!$K$11:$L$22,2,0),"")</f>
        <v/>
      </c>
      <c r="C193" s="51"/>
      <c r="D193" s="52"/>
      <c r="E193" s="52"/>
      <c r="F193" s="53"/>
      <c r="G193" s="50"/>
      <c r="H193" s="50"/>
      <c r="I193" s="50"/>
      <c r="J193" s="38">
        <f t="shared" si="14"/>
        <v>0</v>
      </c>
      <c r="K193" s="38">
        <f t="shared" si="12"/>
        <v>0</v>
      </c>
      <c r="L193" s="38">
        <f t="shared" si="15"/>
        <v>0</v>
      </c>
      <c r="M193" s="38">
        <f t="shared" si="16"/>
        <v>0</v>
      </c>
      <c r="N193" s="38">
        <f t="shared" si="17"/>
        <v>0</v>
      </c>
      <c r="O193" s="38">
        <f>IF($F193=Instellingen!$I$11,ROUND(($J193-($J193/((100%+$F193)/100%))),2),0)</f>
        <v>0</v>
      </c>
      <c r="P193" s="38">
        <f>IF($F193=Instellingen!$I$12,ROUND(($J193-($J193/((100%+$F193)/100%))),2),0)</f>
        <v>0</v>
      </c>
      <c r="Q193" s="38">
        <f>IF($F193=Instellingen!$I$14,0,ROUND(($K193-($K193/((100%+$F193)/100%))),2))</f>
        <v>0</v>
      </c>
    </row>
    <row r="194" spans="1:17" x14ac:dyDescent="0.35">
      <c r="A194" s="20" t="str">
        <f t="shared" si="13"/>
        <v/>
      </c>
      <c r="B194" s="20" t="str">
        <f>IFERROR(VLOOKUP($A194,Instellingen!$K$11:$L$22,2,0),"")</f>
        <v/>
      </c>
      <c r="C194" s="51"/>
      <c r="D194" s="52"/>
      <c r="E194" s="52"/>
      <c r="F194" s="53"/>
      <c r="G194" s="50"/>
      <c r="H194" s="50"/>
      <c r="I194" s="50"/>
      <c r="J194" s="38">
        <f t="shared" si="14"/>
        <v>0</v>
      </c>
      <c r="K194" s="38">
        <f t="shared" si="12"/>
        <v>0</v>
      </c>
      <c r="L194" s="38">
        <f t="shared" si="15"/>
        <v>0</v>
      </c>
      <c r="M194" s="38">
        <f t="shared" si="16"/>
        <v>0</v>
      </c>
      <c r="N194" s="38">
        <f t="shared" si="17"/>
        <v>0</v>
      </c>
      <c r="O194" s="38">
        <f>IF($F194=Instellingen!$I$11,ROUND(($J194-($J194/((100%+$F194)/100%))),2),0)</f>
        <v>0</v>
      </c>
      <c r="P194" s="38">
        <f>IF($F194=Instellingen!$I$12,ROUND(($J194-($J194/((100%+$F194)/100%))),2),0)</f>
        <v>0</v>
      </c>
      <c r="Q194" s="38">
        <f>IF($F194=Instellingen!$I$14,0,ROUND(($K194-($K194/((100%+$F194)/100%))),2))</f>
        <v>0</v>
      </c>
    </row>
    <row r="195" spans="1:17" x14ac:dyDescent="0.35">
      <c r="A195" s="20" t="str">
        <f t="shared" si="13"/>
        <v/>
      </c>
      <c r="B195" s="20" t="str">
        <f>IFERROR(VLOOKUP($A195,Instellingen!$K$11:$L$22,2,0),"")</f>
        <v/>
      </c>
      <c r="C195" s="51"/>
      <c r="D195" s="52"/>
      <c r="E195" s="52"/>
      <c r="F195" s="53"/>
      <c r="G195" s="50"/>
      <c r="H195" s="50"/>
      <c r="I195" s="50"/>
      <c r="J195" s="38">
        <f t="shared" si="14"/>
        <v>0</v>
      </c>
      <c r="K195" s="38">
        <f t="shared" si="12"/>
        <v>0</v>
      </c>
      <c r="L195" s="38">
        <f t="shared" si="15"/>
        <v>0</v>
      </c>
      <c r="M195" s="38">
        <f t="shared" si="16"/>
        <v>0</v>
      </c>
      <c r="N195" s="38">
        <f t="shared" si="17"/>
        <v>0</v>
      </c>
      <c r="O195" s="38">
        <f>IF($F195=Instellingen!$I$11,ROUND(($J195-($J195/((100%+$F195)/100%))),2),0)</f>
        <v>0</v>
      </c>
      <c r="P195" s="38">
        <f>IF($F195=Instellingen!$I$12,ROUND(($J195-($J195/((100%+$F195)/100%))),2),0)</f>
        <v>0</v>
      </c>
      <c r="Q195" s="38">
        <f>IF($F195=Instellingen!$I$14,0,ROUND(($K195-($K195/((100%+$F195)/100%))),2))</f>
        <v>0</v>
      </c>
    </row>
    <row r="196" spans="1:17" x14ac:dyDescent="0.35">
      <c r="A196" s="20" t="str">
        <f t="shared" si="13"/>
        <v/>
      </c>
      <c r="B196" s="20" t="str">
        <f>IFERROR(VLOOKUP($A196,Instellingen!$K$11:$L$22,2,0),"")</f>
        <v/>
      </c>
      <c r="C196" s="51"/>
      <c r="D196" s="52"/>
      <c r="E196" s="52"/>
      <c r="F196" s="53"/>
      <c r="G196" s="50"/>
      <c r="H196" s="50"/>
      <c r="I196" s="50"/>
      <c r="J196" s="38">
        <f t="shared" si="14"/>
        <v>0</v>
      </c>
      <c r="K196" s="38">
        <f t="shared" si="12"/>
        <v>0</v>
      </c>
      <c r="L196" s="38">
        <f t="shared" si="15"/>
        <v>0</v>
      </c>
      <c r="M196" s="38">
        <f t="shared" si="16"/>
        <v>0</v>
      </c>
      <c r="N196" s="38">
        <f t="shared" si="17"/>
        <v>0</v>
      </c>
      <c r="O196" s="38">
        <f>IF($F196=Instellingen!$I$11,ROUND(($J196-($J196/((100%+$F196)/100%))),2),0)</f>
        <v>0</v>
      </c>
      <c r="P196" s="38">
        <f>IF($F196=Instellingen!$I$12,ROUND(($J196-($J196/((100%+$F196)/100%))),2),0)</f>
        <v>0</v>
      </c>
      <c r="Q196" s="38">
        <f>IF($F196=Instellingen!$I$14,0,ROUND(($K196-($K196/((100%+$F196)/100%))),2))</f>
        <v>0</v>
      </c>
    </row>
    <row r="197" spans="1:17" x14ac:dyDescent="0.35">
      <c r="A197" s="20" t="str">
        <f t="shared" si="13"/>
        <v/>
      </c>
      <c r="B197" s="20" t="str">
        <f>IFERROR(VLOOKUP($A197,Instellingen!$K$11:$L$22,2,0),"")</f>
        <v/>
      </c>
      <c r="C197" s="51"/>
      <c r="D197" s="52"/>
      <c r="E197" s="52"/>
      <c r="F197" s="53"/>
      <c r="G197" s="50"/>
      <c r="H197" s="50"/>
      <c r="I197" s="50"/>
      <c r="J197" s="38">
        <f t="shared" si="14"/>
        <v>0</v>
      </c>
      <c r="K197" s="38">
        <f t="shared" si="12"/>
        <v>0</v>
      </c>
      <c r="L197" s="38">
        <f t="shared" si="15"/>
        <v>0</v>
      </c>
      <c r="M197" s="38">
        <f t="shared" si="16"/>
        <v>0</v>
      </c>
      <c r="N197" s="38">
        <f t="shared" si="17"/>
        <v>0</v>
      </c>
      <c r="O197" s="38">
        <f>IF($F197=Instellingen!$I$11,ROUND(($J197-($J197/((100%+$F197)/100%))),2),0)</f>
        <v>0</v>
      </c>
      <c r="P197" s="38">
        <f>IF($F197=Instellingen!$I$12,ROUND(($J197-($J197/((100%+$F197)/100%))),2),0)</f>
        <v>0</v>
      </c>
      <c r="Q197" s="38">
        <f>IF($F197=Instellingen!$I$14,0,ROUND(($K197-($K197/((100%+$F197)/100%))),2))</f>
        <v>0</v>
      </c>
    </row>
    <row r="198" spans="1:17" x14ac:dyDescent="0.35">
      <c r="A198" s="20" t="str">
        <f t="shared" si="13"/>
        <v/>
      </c>
      <c r="B198" s="20" t="str">
        <f>IFERROR(VLOOKUP($A198,Instellingen!$K$11:$L$22,2,0),"")</f>
        <v/>
      </c>
      <c r="C198" s="51"/>
      <c r="D198" s="52"/>
      <c r="E198" s="52"/>
      <c r="F198" s="53"/>
      <c r="G198" s="50"/>
      <c r="H198" s="50"/>
      <c r="I198" s="50"/>
      <c r="J198" s="38">
        <f t="shared" si="14"/>
        <v>0</v>
      </c>
      <c r="K198" s="38">
        <f t="shared" si="12"/>
        <v>0</v>
      </c>
      <c r="L198" s="38">
        <f t="shared" si="15"/>
        <v>0</v>
      </c>
      <c r="M198" s="38">
        <f t="shared" si="16"/>
        <v>0</v>
      </c>
      <c r="N198" s="38">
        <f t="shared" si="17"/>
        <v>0</v>
      </c>
      <c r="O198" s="38">
        <f>IF($F198=Instellingen!$I$11,ROUND(($J198-($J198/((100%+$F198)/100%))),2),0)</f>
        <v>0</v>
      </c>
      <c r="P198" s="38">
        <f>IF($F198=Instellingen!$I$12,ROUND(($J198-($J198/((100%+$F198)/100%))),2),0)</f>
        <v>0</v>
      </c>
      <c r="Q198" s="38">
        <f>IF($F198=Instellingen!$I$14,0,ROUND(($K198-($K198/((100%+$F198)/100%))),2))</f>
        <v>0</v>
      </c>
    </row>
    <row r="199" spans="1:17" x14ac:dyDescent="0.35">
      <c r="A199" s="20" t="str">
        <f t="shared" si="13"/>
        <v/>
      </c>
      <c r="B199" s="20" t="str">
        <f>IFERROR(VLOOKUP($A199,Instellingen!$K$11:$L$22,2,0),"")</f>
        <v/>
      </c>
      <c r="C199" s="51"/>
      <c r="D199" s="52"/>
      <c r="E199" s="52"/>
      <c r="F199" s="53"/>
      <c r="G199" s="50"/>
      <c r="H199" s="50"/>
      <c r="I199" s="50"/>
      <c r="J199" s="38">
        <f t="shared" si="14"/>
        <v>0</v>
      </c>
      <c r="K199" s="38">
        <f t="shared" ref="K199:K262" si="18">IF(OR($G199="Kosten",$G199="Investering"),$E199-$D199,0)</f>
        <v>0</v>
      </c>
      <c r="L199" s="38">
        <f t="shared" si="15"/>
        <v>0</v>
      </c>
      <c r="M199" s="38">
        <f t="shared" si="16"/>
        <v>0</v>
      </c>
      <c r="N199" s="38">
        <f t="shared" si="17"/>
        <v>0</v>
      </c>
      <c r="O199" s="38">
        <f>IF($F199=Instellingen!$I$11,ROUND(($J199-($J199/((100%+$F199)/100%))),2),0)</f>
        <v>0</v>
      </c>
      <c r="P199" s="38">
        <f>IF($F199=Instellingen!$I$12,ROUND(($J199-($J199/((100%+$F199)/100%))),2),0)</f>
        <v>0</v>
      </c>
      <c r="Q199" s="38">
        <f>IF($F199=Instellingen!$I$14,0,ROUND(($K199-($K199/((100%+$F199)/100%))),2))</f>
        <v>0</v>
      </c>
    </row>
    <row r="200" spans="1:17" x14ac:dyDescent="0.35">
      <c r="A200" s="20" t="str">
        <f t="shared" ref="A200:A263" si="19">IF($C200="","",PROPER(TEXT($C200,"mmmm")))</f>
        <v/>
      </c>
      <c r="B200" s="20" t="str">
        <f>IFERROR(VLOOKUP($A200,Instellingen!$K$11:$L$22,2,0),"")</f>
        <v/>
      </c>
      <c r="C200" s="51"/>
      <c r="D200" s="52"/>
      <c r="E200" s="52"/>
      <c r="F200" s="53"/>
      <c r="G200" s="50"/>
      <c r="H200" s="50"/>
      <c r="I200" s="50"/>
      <c r="J200" s="38">
        <f t="shared" ref="J200:J263" si="20">IF($G200="Omzet",$D200-$E200,0)</f>
        <v>0</v>
      </c>
      <c r="K200" s="38">
        <f t="shared" si="18"/>
        <v>0</v>
      </c>
      <c r="L200" s="38">
        <f t="shared" ref="L200:L263" si="21">IF(OR($G200="Omzet",$G200="Kosten",$G200="Investering"),0,$D200-$E200)</f>
        <v>0</v>
      </c>
      <c r="M200" s="38">
        <f t="shared" ref="M200:M263" si="22">J200-O200-P200</f>
        <v>0</v>
      </c>
      <c r="N200" s="38">
        <f t="shared" ref="N200:N263" si="23">K200-Q200</f>
        <v>0</v>
      </c>
      <c r="O200" s="38">
        <f>IF($F200=Instellingen!$I$11,ROUND(($J200-($J200/((100%+$F200)/100%))),2),0)</f>
        <v>0</v>
      </c>
      <c r="P200" s="38">
        <f>IF($F200=Instellingen!$I$12,ROUND(($J200-($J200/((100%+$F200)/100%))),2),0)</f>
        <v>0</v>
      </c>
      <c r="Q200" s="38">
        <f>IF($F200=Instellingen!$I$14,0,ROUND(($K200-($K200/((100%+$F200)/100%))),2))</f>
        <v>0</v>
      </c>
    </row>
    <row r="201" spans="1:17" x14ac:dyDescent="0.35">
      <c r="A201" s="20" t="str">
        <f t="shared" si="19"/>
        <v/>
      </c>
      <c r="B201" s="20" t="str">
        <f>IFERROR(VLOOKUP($A201,Instellingen!$K$11:$L$22,2,0),"")</f>
        <v/>
      </c>
      <c r="C201" s="51"/>
      <c r="D201" s="52"/>
      <c r="E201" s="52"/>
      <c r="F201" s="53"/>
      <c r="G201" s="50"/>
      <c r="H201" s="50"/>
      <c r="I201" s="50"/>
      <c r="J201" s="38">
        <f t="shared" si="20"/>
        <v>0</v>
      </c>
      <c r="K201" s="38">
        <f t="shared" si="18"/>
        <v>0</v>
      </c>
      <c r="L201" s="38">
        <f t="shared" si="21"/>
        <v>0</v>
      </c>
      <c r="M201" s="38">
        <f t="shared" si="22"/>
        <v>0</v>
      </c>
      <c r="N201" s="38">
        <f t="shared" si="23"/>
        <v>0</v>
      </c>
      <c r="O201" s="38">
        <f>IF($F201=Instellingen!$I$11,ROUND(($J201-($J201/((100%+$F201)/100%))),2),0)</f>
        <v>0</v>
      </c>
      <c r="P201" s="38">
        <f>IF($F201=Instellingen!$I$12,ROUND(($J201-($J201/((100%+$F201)/100%))),2),0)</f>
        <v>0</v>
      </c>
      <c r="Q201" s="38">
        <f>IF($F201=Instellingen!$I$14,0,ROUND(($K201-($K201/((100%+$F201)/100%))),2))</f>
        <v>0</v>
      </c>
    </row>
    <row r="202" spans="1:17" x14ac:dyDescent="0.35">
      <c r="A202" s="20" t="str">
        <f t="shared" si="19"/>
        <v/>
      </c>
      <c r="B202" s="20" t="str">
        <f>IFERROR(VLOOKUP($A202,Instellingen!$K$11:$L$22,2,0),"")</f>
        <v/>
      </c>
      <c r="C202" s="51"/>
      <c r="D202" s="52"/>
      <c r="E202" s="52"/>
      <c r="F202" s="53"/>
      <c r="G202" s="50"/>
      <c r="H202" s="50"/>
      <c r="I202" s="50"/>
      <c r="J202" s="38">
        <f t="shared" si="20"/>
        <v>0</v>
      </c>
      <c r="K202" s="38">
        <f t="shared" si="18"/>
        <v>0</v>
      </c>
      <c r="L202" s="38">
        <f t="shared" si="21"/>
        <v>0</v>
      </c>
      <c r="M202" s="38">
        <f t="shared" si="22"/>
        <v>0</v>
      </c>
      <c r="N202" s="38">
        <f t="shared" si="23"/>
        <v>0</v>
      </c>
      <c r="O202" s="38">
        <f>IF($F202=Instellingen!$I$11,ROUND(($J202-($J202/((100%+$F202)/100%))),2),0)</f>
        <v>0</v>
      </c>
      <c r="P202" s="38">
        <f>IF($F202=Instellingen!$I$12,ROUND(($J202-($J202/((100%+$F202)/100%))),2),0)</f>
        <v>0</v>
      </c>
      <c r="Q202" s="38">
        <f>IF($F202=Instellingen!$I$14,0,ROUND(($K202-($K202/((100%+$F202)/100%))),2))</f>
        <v>0</v>
      </c>
    </row>
    <row r="203" spans="1:17" x14ac:dyDescent="0.35">
      <c r="A203" s="20" t="str">
        <f t="shared" si="19"/>
        <v/>
      </c>
      <c r="B203" s="20" t="str">
        <f>IFERROR(VLOOKUP($A203,Instellingen!$K$11:$L$22,2,0),"")</f>
        <v/>
      </c>
      <c r="C203" s="51"/>
      <c r="D203" s="52"/>
      <c r="E203" s="52"/>
      <c r="F203" s="53"/>
      <c r="G203" s="50"/>
      <c r="H203" s="50"/>
      <c r="I203" s="50"/>
      <c r="J203" s="38">
        <f t="shared" si="20"/>
        <v>0</v>
      </c>
      <c r="K203" s="38">
        <f t="shared" si="18"/>
        <v>0</v>
      </c>
      <c r="L203" s="38">
        <f t="shared" si="21"/>
        <v>0</v>
      </c>
      <c r="M203" s="38">
        <f t="shared" si="22"/>
        <v>0</v>
      </c>
      <c r="N203" s="38">
        <f t="shared" si="23"/>
        <v>0</v>
      </c>
      <c r="O203" s="38">
        <f>IF($F203=Instellingen!$I$11,ROUND(($J203-($J203/((100%+$F203)/100%))),2),0)</f>
        <v>0</v>
      </c>
      <c r="P203" s="38">
        <f>IF($F203=Instellingen!$I$12,ROUND(($J203-($J203/((100%+$F203)/100%))),2),0)</f>
        <v>0</v>
      </c>
      <c r="Q203" s="38">
        <f>IF($F203=Instellingen!$I$14,0,ROUND(($K203-($K203/((100%+$F203)/100%))),2))</f>
        <v>0</v>
      </c>
    </row>
    <row r="204" spans="1:17" x14ac:dyDescent="0.35">
      <c r="A204" s="20" t="str">
        <f t="shared" si="19"/>
        <v/>
      </c>
      <c r="B204" s="20" t="str">
        <f>IFERROR(VLOOKUP($A204,Instellingen!$K$11:$L$22,2,0),"")</f>
        <v/>
      </c>
      <c r="C204" s="51"/>
      <c r="D204" s="52"/>
      <c r="E204" s="52"/>
      <c r="F204" s="53"/>
      <c r="G204" s="50"/>
      <c r="H204" s="50"/>
      <c r="I204" s="50"/>
      <c r="J204" s="38">
        <f t="shared" si="20"/>
        <v>0</v>
      </c>
      <c r="K204" s="38">
        <f t="shared" si="18"/>
        <v>0</v>
      </c>
      <c r="L204" s="38">
        <f t="shared" si="21"/>
        <v>0</v>
      </c>
      <c r="M204" s="38">
        <f t="shared" si="22"/>
        <v>0</v>
      </c>
      <c r="N204" s="38">
        <f t="shared" si="23"/>
        <v>0</v>
      </c>
      <c r="O204" s="38">
        <f>IF($F204=Instellingen!$I$11,ROUND(($J204-($J204/((100%+$F204)/100%))),2),0)</f>
        <v>0</v>
      </c>
      <c r="P204" s="38">
        <f>IF($F204=Instellingen!$I$12,ROUND(($J204-($J204/((100%+$F204)/100%))),2),0)</f>
        <v>0</v>
      </c>
      <c r="Q204" s="38">
        <f>IF($F204=Instellingen!$I$14,0,ROUND(($K204-($K204/((100%+$F204)/100%))),2))</f>
        <v>0</v>
      </c>
    </row>
    <row r="205" spans="1:17" x14ac:dyDescent="0.35">
      <c r="A205" s="20" t="str">
        <f t="shared" si="19"/>
        <v/>
      </c>
      <c r="B205" s="20" t="str">
        <f>IFERROR(VLOOKUP($A205,Instellingen!$K$11:$L$22,2,0),"")</f>
        <v/>
      </c>
      <c r="C205" s="51"/>
      <c r="D205" s="52"/>
      <c r="E205" s="52"/>
      <c r="F205" s="53"/>
      <c r="G205" s="50"/>
      <c r="H205" s="50"/>
      <c r="I205" s="50"/>
      <c r="J205" s="38">
        <f t="shared" si="20"/>
        <v>0</v>
      </c>
      <c r="K205" s="38">
        <f t="shared" si="18"/>
        <v>0</v>
      </c>
      <c r="L205" s="38">
        <f t="shared" si="21"/>
        <v>0</v>
      </c>
      <c r="M205" s="38">
        <f t="shared" si="22"/>
        <v>0</v>
      </c>
      <c r="N205" s="38">
        <f t="shared" si="23"/>
        <v>0</v>
      </c>
      <c r="O205" s="38">
        <f>IF($F205=Instellingen!$I$11,ROUND(($J205-($J205/((100%+$F205)/100%))),2),0)</f>
        <v>0</v>
      </c>
      <c r="P205" s="38">
        <f>IF($F205=Instellingen!$I$12,ROUND(($J205-($J205/((100%+$F205)/100%))),2),0)</f>
        <v>0</v>
      </c>
      <c r="Q205" s="38">
        <f>IF($F205=Instellingen!$I$14,0,ROUND(($K205-($K205/((100%+$F205)/100%))),2))</f>
        <v>0</v>
      </c>
    </row>
    <row r="206" spans="1:17" x14ac:dyDescent="0.35">
      <c r="A206" s="20" t="str">
        <f t="shared" si="19"/>
        <v/>
      </c>
      <c r="B206" s="20" t="str">
        <f>IFERROR(VLOOKUP($A206,Instellingen!$K$11:$L$22,2,0),"")</f>
        <v/>
      </c>
      <c r="C206" s="51"/>
      <c r="D206" s="52"/>
      <c r="E206" s="52"/>
      <c r="F206" s="53"/>
      <c r="G206" s="50"/>
      <c r="H206" s="50"/>
      <c r="I206" s="50"/>
      <c r="J206" s="38">
        <f t="shared" si="20"/>
        <v>0</v>
      </c>
      <c r="K206" s="38">
        <f t="shared" si="18"/>
        <v>0</v>
      </c>
      <c r="L206" s="38">
        <f t="shared" si="21"/>
        <v>0</v>
      </c>
      <c r="M206" s="38">
        <f t="shared" si="22"/>
        <v>0</v>
      </c>
      <c r="N206" s="38">
        <f t="shared" si="23"/>
        <v>0</v>
      </c>
      <c r="O206" s="38">
        <f>IF($F206=Instellingen!$I$11,ROUND(($J206-($J206/((100%+$F206)/100%))),2),0)</f>
        <v>0</v>
      </c>
      <c r="P206" s="38">
        <f>IF($F206=Instellingen!$I$12,ROUND(($J206-($J206/((100%+$F206)/100%))),2),0)</f>
        <v>0</v>
      </c>
      <c r="Q206" s="38">
        <f>IF($F206=Instellingen!$I$14,0,ROUND(($K206-($K206/((100%+$F206)/100%))),2))</f>
        <v>0</v>
      </c>
    </row>
    <row r="207" spans="1:17" x14ac:dyDescent="0.35">
      <c r="A207" s="20" t="str">
        <f t="shared" si="19"/>
        <v/>
      </c>
      <c r="B207" s="20" t="str">
        <f>IFERROR(VLOOKUP($A207,Instellingen!$K$11:$L$22,2,0),"")</f>
        <v/>
      </c>
      <c r="C207" s="51"/>
      <c r="D207" s="52"/>
      <c r="E207" s="52"/>
      <c r="F207" s="53"/>
      <c r="G207" s="50"/>
      <c r="H207" s="50"/>
      <c r="I207" s="50"/>
      <c r="J207" s="38">
        <f t="shared" si="20"/>
        <v>0</v>
      </c>
      <c r="K207" s="38">
        <f t="shared" si="18"/>
        <v>0</v>
      </c>
      <c r="L207" s="38">
        <f t="shared" si="21"/>
        <v>0</v>
      </c>
      <c r="M207" s="38">
        <f t="shared" si="22"/>
        <v>0</v>
      </c>
      <c r="N207" s="38">
        <f t="shared" si="23"/>
        <v>0</v>
      </c>
      <c r="O207" s="38">
        <f>IF($F207=Instellingen!$I$11,ROUND(($J207-($J207/((100%+$F207)/100%))),2),0)</f>
        <v>0</v>
      </c>
      <c r="P207" s="38">
        <f>IF($F207=Instellingen!$I$12,ROUND(($J207-($J207/((100%+$F207)/100%))),2),0)</f>
        <v>0</v>
      </c>
      <c r="Q207" s="38">
        <f>IF($F207=Instellingen!$I$14,0,ROUND(($K207-($K207/((100%+$F207)/100%))),2))</f>
        <v>0</v>
      </c>
    </row>
    <row r="208" spans="1:17" x14ac:dyDescent="0.35">
      <c r="A208" s="20" t="str">
        <f t="shared" si="19"/>
        <v/>
      </c>
      <c r="B208" s="20" t="str">
        <f>IFERROR(VLOOKUP($A208,Instellingen!$K$11:$L$22,2,0),"")</f>
        <v/>
      </c>
      <c r="C208" s="51"/>
      <c r="D208" s="52"/>
      <c r="E208" s="52"/>
      <c r="F208" s="53"/>
      <c r="G208" s="50"/>
      <c r="H208" s="50"/>
      <c r="I208" s="50"/>
      <c r="J208" s="38">
        <f t="shared" si="20"/>
        <v>0</v>
      </c>
      <c r="K208" s="38">
        <f t="shared" si="18"/>
        <v>0</v>
      </c>
      <c r="L208" s="38">
        <f t="shared" si="21"/>
        <v>0</v>
      </c>
      <c r="M208" s="38">
        <f t="shared" si="22"/>
        <v>0</v>
      </c>
      <c r="N208" s="38">
        <f t="shared" si="23"/>
        <v>0</v>
      </c>
      <c r="O208" s="38">
        <f>IF($F208=Instellingen!$I$11,ROUND(($J208-($J208/((100%+$F208)/100%))),2),0)</f>
        <v>0</v>
      </c>
      <c r="P208" s="38">
        <f>IF($F208=Instellingen!$I$12,ROUND(($J208-($J208/((100%+$F208)/100%))),2),0)</f>
        <v>0</v>
      </c>
      <c r="Q208" s="38">
        <f>IF($F208=Instellingen!$I$14,0,ROUND(($K208-($K208/((100%+$F208)/100%))),2))</f>
        <v>0</v>
      </c>
    </row>
    <row r="209" spans="1:17" x14ac:dyDescent="0.35">
      <c r="A209" s="20" t="str">
        <f t="shared" si="19"/>
        <v/>
      </c>
      <c r="B209" s="20" t="str">
        <f>IFERROR(VLOOKUP($A209,Instellingen!$K$11:$L$22,2,0),"")</f>
        <v/>
      </c>
      <c r="C209" s="51"/>
      <c r="D209" s="52"/>
      <c r="E209" s="52"/>
      <c r="F209" s="53"/>
      <c r="G209" s="50"/>
      <c r="H209" s="50"/>
      <c r="I209" s="50"/>
      <c r="J209" s="38">
        <f t="shared" si="20"/>
        <v>0</v>
      </c>
      <c r="K209" s="38">
        <f t="shared" si="18"/>
        <v>0</v>
      </c>
      <c r="L209" s="38">
        <f t="shared" si="21"/>
        <v>0</v>
      </c>
      <c r="M209" s="38">
        <f t="shared" si="22"/>
        <v>0</v>
      </c>
      <c r="N209" s="38">
        <f t="shared" si="23"/>
        <v>0</v>
      </c>
      <c r="O209" s="38">
        <f>IF($F209=Instellingen!$I$11,ROUND(($J209-($J209/((100%+$F209)/100%))),2),0)</f>
        <v>0</v>
      </c>
      <c r="P209" s="38">
        <f>IF($F209=Instellingen!$I$12,ROUND(($J209-($J209/((100%+$F209)/100%))),2),0)</f>
        <v>0</v>
      </c>
      <c r="Q209" s="38">
        <f>IF($F209=Instellingen!$I$14,0,ROUND(($K209-($K209/((100%+$F209)/100%))),2))</f>
        <v>0</v>
      </c>
    </row>
    <row r="210" spans="1:17" x14ac:dyDescent="0.35">
      <c r="A210" s="20" t="str">
        <f t="shared" si="19"/>
        <v/>
      </c>
      <c r="B210" s="20" t="str">
        <f>IFERROR(VLOOKUP($A210,Instellingen!$K$11:$L$22,2,0),"")</f>
        <v/>
      </c>
      <c r="C210" s="51"/>
      <c r="D210" s="52"/>
      <c r="E210" s="52"/>
      <c r="F210" s="53"/>
      <c r="G210" s="50"/>
      <c r="H210" s="50"/>
      <c r="I210" s="50"/>
      <c r="J210" s="38">
        <f t="shared" si="20"/>
        <v>0</v>
      </c>
      <c r="K210" s="38">
        <f t="shared" si="18"/>
        <v>0</v>
      </c>
      <c r="L210" s="38">
        <f t="shared" si="21"/>
        <v>0</v>
      </c>
      <c r="M210" s="38">
        <f t="shared" si="22"/>
        <v>0</v>
      </c>
      <c r="N210" s="38">
        <f t="shared" si="23"/>
        <v>0</v>
      </c>
      <c r="O210" s="38">
        <f>IF($F210=Instellingen!$I$11,ROUND(($J210-($J210/((100%+$F210)/100%))),2),0)</f>
        <v>0</v>
      </c>
      <c r="P210" s="38">
        <f>IF($F210=Instellingen!$I$12,ROUND(($J210-($J210/((100%+$F210)/100%))),2),0)</f>
        <v>0</v>
      </c>
      <c r="Q210" s="38">
        <f>IF($F210=Instellingen!$I$14,0,ROUND(($K210-($K210/((100%+$F210)/100%))),2))</f>
        <v>0</v>
      </c>
    </row>
    <row r="211" spans="1:17" x14ac:dyDescent="0.35">
      <c r="A211" s="20" t="str">
        <f t="shared" si="19"/>
        <v/>
      </c>
      <c r="B211" s="20" t="str">
        <f>IFERROR(VLOOKUP($A211,Instellingen!$K$11:$L$22,2,0),"")</f>
        <v/>
      </c>
      <c r="C211" s="51"/>
      <c r="D211" s="52"/>
      <c r="E211" s="52"/>
      <c r="F211" s="53"/>
      <c r="G211" s="50"/>
      <c r="H211" s="50"/>
      <c r="I211" s="50"/>
      <c r="J211" s="38">
        <f t="shared" si="20"/>
        <v>0</v>
      </c>
      <c r="K211" s="38">
        <f t="shared" si="18"/>
        <v>0</v>
      </c>
      <c r="L211" s="38">
        <f t="shared" si="21"/>
        <v>0</v>
      </c>
      <c r="M211" s="38">
        <f t="shared" si="22"/>
        <v>0</v>
      </c>
      <c r="N211" s="38">
        <f t="shared" si="23"/>
        <v>0</v>
      </c>
      <c r="O211" s="38">
        <f>IF($F211=Instellingen!$I$11,ROUND(($J211-($J211/((100%+$F211)/100%))),2),0)</f>
        <v>0</v>
      </c>
      <c r="P211" s="38">
        <f>IF($F211=Instellingen!$I$12,ROUND(($J211-($J211/((100%+$F211)/100%))),2),0)</f>
        <v>0</v>
      </c>
      <c r="Q211" s="38">
        <f>IF($F211=Instellingen!$I$14,0,ROUND(($K211-($K211/((100%+$F211)/100%))),2))</f>
        <v>0</v>
      </c>
    </row>
    <row r="212" spans="1:17" x14ac:dyDescent="0.35">
      <c r="A212" s="20" t="str">
        <f t="shared" si="19"/>
        <v/>
      </c>
      <c r="B212" s="20" t="str">
        <f>IFERROR(VLOOKUP($A212,Instellingen!$K$11:$L$22,2,0),"")</f>
        <v/>
      </c>
      <c r="C212" s="51"/>
      <c r="D212" s="52"/>
      <c r="E212" s="52"/>
      <c r="F212" s="53"/>
      <c r="G212" s="50"/>
      <c r="H212" s="50"/>
      <c r="I212" s="50"/>
      <c r="J212" s="38">
        <f t="shared" si="20"/>
        <v>0</v>
      </c>
      <c r="K212" s="38">
        <f t="shared" si="18"/>
        <v>0</v>
      </c>
      <c r="L212" s="38">
        <f t="shared" si="21"/>
        <v>0</v>
      </c>
      <c r="M212" s="38">
        <f t="shared" si="22"/>
        <v>0</v>
      </c>
      <c r="N212" s="38">
        <f t="shared" si="23"/>
        <v>0</v>
      </c>
      <c r="O212" s="38">
        <f>IF($F212=Instellingen!$I$11,ROUND(($J212-($J212/((100%+$F212)/100%))),2),0)</f>
        <v>0</v>
      </c>
      <c r="P212" s="38">
        <f>IF($F212=Instellingen!$I$12,ROUND(($J212-($J212/((100%+$F212)/100%))),2),0)</f>
        <v>0</v>
      </c>
      <c r="Q212" s="38">
        <f>IF($F212=Instellingen!$I$14,0,ROUND(($K212-($K212/((100%+$F212)/100%))),2))</f>
        <v>0</v>
      </c>
    </row>
    <row r="213" spans="1:17" x14ac:dyDescent="0.35">
      <c r="A213" s="20" t="str">
        <f t="shared" si="19"/>
        <v/>
      </c>
      <c r="B213" s="20" t="str">
        <f>IFERROR(VLOOKUP($A213,Instellingen!$K$11:$L$22,2,0),"")</f>
        <v/>
      </c>
      <c r="C213" s="51"/>
      <c r="D213" s="52"/>
      <c r="E213" s="52"/>
      <c r="F213" s="53"/>
      <c r="G213" s="50"/>
      <c r="H213" s="50"/>
      <c r="I213" s="50"/>
      <c r="J213" s="38">
        <f t="shared" si="20"/>
        <v>0</v>
      </c>
      <c r="K213" s="38">
        <f t="shared" si="18"/>
        <v>0</v>
      </c>
      <c r="L213" s="38">
        <f t="shared" si="21"/>
        <v>0</v>
      </c>
      <c r="M213" s="38">
        <f t="shared" si="22"/>
        <v>0</v>
      </c>
      <c r="N213" s="38">
        <f t="shared" si="23"/>
        <v>0</v>
      </c>
      <c r="O213" s="38">
        <f>IF($F213=Instellingen!$I$11,ROUND(($J213-($J213/((100%+$F213)/100%))),2),0)</f>
        <v>0</v>
      </c>
      <c r="P213" s="38">
        <f>IF($F213=Instellingen!$I$12,ROUND(($J213-($J213/((100%+$F213)/100%))),2),0)</f>
        <v>0</v>
      </c>
      <c r="Q213" s="38">
        <f>IF($F213=Instellingen!$I$14,0,ROUND(($K213-($K213/((100%+$F213)/100%))),2))</f>
        <v>0</v>
      </c>
    </row>
    <row r="214" spans="1:17" x14ac:dyDescent="0.35">
      <c r="A214" s="20" t="str">
        <f t="shared" si="19"/>
        <v/>
      </c>
      <c r="B214" s="20" t="str">
        <f>IFERROR(VLOOKUP($A214,Instellingen!$K$11:$L$22,2,0),"")</f>
        <v/>
      </c>
      <c r="C214" s="51"/>
      <c r="D214" s="52"/>
      <c r="E214" s="52"/>
      <c r="F214" s="53"/>
      <c r="G214" s="50"/>
      <c r="H214" s="50"/>
      <c r="I214" s="50"/>
      <c r="J214" s="38">
        <f t="shared" si="20"/>
        <v>0</v>
      </c>
      <c r="K214" s="38">
        <f t="shared" si="18"/>
        <v>0</v>
      </c>
      <c r="L214" s="38">
        <f t="shared" si="21"/>
        <v>0</v>
      </c>
      <c r="M214" s="38">
        <f t="shared" si="22"/>
        <v>0</v>
      </c>
      <c r="N214" s="38">
        <f t="shared" si="23"/>
        <v>0</v>
      </c>
      <c r="O214" s="38">
        <f>IF($F214=Instellingen!$I$11,ROUND(($J214-($J214/((100%+$F214)/100%))),2),0)</f>
        <v>0</v>
      </c>
      <c r="P214" s="38">
        <f>IF($F214=Instellingen!$I$12,ROUND(($J214-($J214/((100%+$F214)/100%))),2),0)</f>
        <v>0</v>
      </c>
      <c r="Q214" s="38">
        <f>IF($F214=Instellingen!$I$14,0,ROUND(($K214-($K214/((100%+$F214)/100%))),2))</f>
        <v>0</v>
      </c>
    </row>
    <row r="215" spans="1:17" x14ac:dyDescent="0.35">
      <c r="A215" s="20" t="str">
        <f t="shared" si="19"/>
        <v/>
      </c>
      <c r="B215" s="20" t="str">
        <f>IFERROR(VLOOKUP($A215,Instellingen!$K$11:$L$22,2,0),"")</f>
        <v/>
      </c>
      <c r="C215" s="51"/>
      <c r="D215" s="52"/>
      <c r="E215" s="52"/>
      <c r="F215" s="53"/>
      <c r="G215" s="50"/>
      <c r="H215" s="50"/>
      <c r="I215" s="50"/>
      <c r="J215" s="38">
        <f t="shared" si="20"/>
        <v>0</v>
      </c>
      <c r="K215" s="38">
        <f t="shared" si="18"/>
        <v>0</v>
      </c>
      <c r="L215" s="38">
        <f t="shared" si="21"/>
        <v>0</v>
      </c>
      <c r="M215" s="38">
        <f t="shared" si="22"/>
        <v>0</v>
      </c>
      <c r="N215" s="38">
        <f t="shared" si="23"/>
        <v>0</v>
      </c>
      <c r="O215" s="38">
        <f>IF($F215=Instellingen!$I$11,ROUND(($J215-($J215/((100%+$F215)/100%))),2),0)</f>
        <v>0</v>
      </c>
      <c r="P215" s="38">
        <f>IF($F215=Instellingen!$I$12,ROUND(($J215-($J215/((100%+$F215)/100%))),2),0)</f>
        <v>0</v>
      </c>
      <c r="Q215" s="38">
        <f>IF($F215=Instellingen!$I$14,0,ROUND(($K215-($K215/((100%+$F215)/100%))),2))</f>
        <v>0</v>
      </c>
    </row>
    <row r="216" spans="1:17" x14ac:dyDescent="0.35">
      <c r="A216" s="20" t="str">
        <f t="shared" si="19"/>
        <v/>
      </c>
      <c r="B216" s="20" t="str">
        <f>IFERROR(VLOOKUP($A216,Instellingen!$K$11:$L$22,2,0),"")</f>
        <v/>
      </c>
      <c r="C216" s="51"/>
      <c r="D216" s="52"/>
      <c r="E216" s="52"/>
      <c r="F216" s="53"/>
      <c r="G216" s="50"/>
      <c r="H216" s="50"/>
      <c r="I216" s="50"/>
      <c r="J216" s="38">
        <f t="shared" si="20"/>
        <v>0</v>
      </c>
      <c r="K216" s="38">
        <f t="shared" si="18"/>
        <v>0</v>
      </c>
      <c r="L216" s="38">
        <f t="shared" si="21"/>
        <v>0</v>
      </c>
      <c r="M216" s="38">
        <f t="shared" si="22"/>
        <v>0</v>
      </c>
      <c r="N216" s="38">
        <f t="shared" si="23"/>
        <v>0</v>
      </c>
      <c r="O216" s="38">
        <f>IF($F216=Instellingen!$I$11,ROUND(($J216-($J216/((100%+$F216)/100%))),2),0)</f>
        <v>0</v>
      </c>
      <c r="P216" s="38">
        <f>IF($F216=Instellingen!$I$12,ROUND(($J216-($J216/((100%+$F216)/100%))),2),0)</f>
        <v>0</v>
      </c>
      <c r="Q216" s="38">
        <f>IF($F216=Instellingen!$I$14,0,ROUND(($K216-($K216/((100%+$F216)/100%))),2))</f>
        <v>0</v>
      </c>
    </row>
    <row r="217" spans="1:17" x14ac:dyDescent="0.35">
      <c r="A217" s="20" t="str">
        <f t="shared" si="19"/>
        <v/>
      </c>
      <c r="B217" s="20" t="str">
        <f>IFERROR(VLOOKUP($A217,Instellingen!$K$11:$L$22,2,0),"")</f>
        <v/>
      </c>
      <c r="C217" s="51"/>
      <c r="D217" s="52"/>
      <c r="E217" s="52"/>
      <c r="F217" s="53"/>
      <c r="G217" s="50"/>
      <c r="H217" s="50"/>
      <c r="I217" s="50"/>
      <c r="J217" s="38">
        <f t="shared" si="20"/>
        <v>0</v>
      </c>
      <c r="K217" s="38">
        <f t="shared" si="18"/>
        <v>0</v>
      </c>
      <c r="L217" s="38">
        <f t="shared" si="21"/>
        <v>0</v>
      </c>
      <c r="M217" s="38">
        <f t="shared" si="22"/>
        <v>0</v>
      </c>
      <c r="N217" s="38">
        <f t="shared" si="23"/>
        <v>0</v>
      </c>
      <c r="O217" s="38">
        <f>IF($F217=Instellingen!$I$11,ROUND(($J217-($J217/((100%+$F217)/100%))),2),0)</f>
        <v>0</v>
      </c>
      <c r="P217" s="38">
        <f>IF($F217=Instellingen!$I$12,ROUND(($J217-($J217/((100%+$F217)/100%))),2),0)</f>
        <v>0</v>
      </c>
      <c r="Q217" s="38">
        <f>IF($F217=Instellingen!$I$14,0,ROUND(($K217-($K217/((100%+$F217)/100%))),2))</f>
        <v>0</v>
      </c>
    </row>
    <row r="218" spans="1:17" x14ac:dyDescent="0.35">
      <c r="A218" s="20" t="str">
        <f t="shared" si="19"/>
        <v/>
      </c>
      <c r="B218" s="20" t="str">
        <f>IFERROR(VLOOKUP($A218,Instellingen!$K$11:$L$22,2,0),"")</f>
        <v/>
      </c>
      <c r="C218" s="51"/>
      <c r="D218" s="52"/>
      <c r="E218" s="52"/>
      <c r="F218" s="53"/>
      <c r="G218" s="50"/>
      <c r="H218" s="50"/>
      <c r="I218" s="50"/>
      <c r="J218" s="38">
        <f t="shared" si="20"/>
        <v>0</v>
      </c>
      <c r="K218" s="38">
        <f t="shared" si="18"/>
        <v>0</v>
      </c>
      <c r="L218" s="38">
        <f t="shared" si="21"/>
        <v>0</v>
      </c>
      <c r="M218" s="38">
        <f t="shared" si="22"/>
        <v>0</v>
      </c>
      <c r="N218" s="38">
        <f t="shared" si="23"/>
        <v>0</v>
      </c>
      <c r="O218" s="38">
        <f>IF($F218=Instellingen!$I$11,ROUND(($J218-($J218/((100%+$F218)/100%))),2),0)</f>
        <v>0</v>
      </c>
      <c r="P218" s="38">
        <f>IF($F218=Instellingen!$I$12,ROUND(($J218-($J218/((100%+$F218)/100%))),2),0)</f>
        <v>0</v>
      </c>
      <c r="Q218" s="38">
        <f>IF($F218=Instellingen!$I$14,0,ROUND(($K218-($K218/((100%+$F218)/100%))),2))</f>
        <v>0</v>
      </c>
    </row>
    <row r="219" spans="1:17" x14ac:dyDescent="0.35">
      <c r="A219" s="20" t="str">
        <f t="shared" si="19"/>
        <v/>
      </c>
      <c r="B219" s="20" t="str">
        <f>IFERROR(VLOOKUP($A219,Instellingen!$K$11:$L$22,2,0),"")</f>
        <v/>
      </c>
      <c r="C219" s="51"/>
      <c r="D219" s="52"/>
      <c r="E219" s="52"/>
      <c r="F219" s="53"/>
      <c r="G219" s="50"/>
      <c r="H219" s="50"/>
      <c r="I219" s="50"/>
      <c r="J219" s="38">
        <f t="shared" si="20"/>
        <v>0</v>
      </c>
      <c r="K219" s="38">
        <f t="shared" si="18"/>
        <v>0</v>
      </c>
      <c r="L219" s="38">
        <f t="shared" si="21"/>
        <v>0</v>
      </c>
      <c r="M219" s="38">
        <f t="shared" si="22"/>
        <v>0</v>
      </c>
      <c r="N219" s="38">
        <f t="shared" si="23"/>
        <v>0</v>
      </c>
      <c r="O219" s="38">
        <f>IF($F219=Instellingen!$I$11,ROUND(($J219-($J219/((100%+$F219)/100%))),2),0)</f>
        <v>0</v>
      </c>
      <c r="P219" s="38">
        <f>IF($F219=Instellingen!$I$12,ROUND(($J219-($J219/((100%+$F219)/100%))),2),0)</f>
        <v>0</v>
      </c>
      <c r="Q219" s="38">
        <f>IF($F219=Instellingen!$I$14,0,ROUND(($K219-($K219/((100%+$F219)/100%))),2))</f>
        <v>0</v>
      </c>
    </row>
    <row r="220" spans="1:17" x14ac:dyDescent="0.35">
      <c r="A220" s="20" t="str">
        <f t="shared" si="19"/>
        <v/>
      </c>
      <c r="B220" s="20" t="str">
        <f>IFERROR(VLOOKUP($A220,Instellingen!$K$11:$L$22,2,0),"")</f>
        <v/>
      </c>
      <c r="C220" s="51"/>
      <c r="D220" s="52"/>
      <c r="E220" s="52"/>
      <c r="F220" s="53"/>
      <c r="G220" s="50"/>
      <c r="H220" s="50"/>
      <c r="I220" s="50"/>
      <c r="J220" s="38">
        <f t="shared" si="20"/>
        <v>0</v>
      </c>
      <c r="K220" s="38">
        <f t="shared" si="18"/>
        <v>0</v>
      </c>
      <c r="L220" s="38">
        <f t="shared" si="21"/>
        <v>0</v>
      </c>
      <c r="M220" s="38">
        <f t="shared" si="22"/>
        <v>0</v>
      </c>
      <c r="N220" s="38">
        <f t="shared" si="23"/>
        <v>0</v>
      </c>
      <c r="O220" s="38">
        <f>IF($F220=Instellingen!$I$11,ROUND(($J220-($J220/((100%+$F220)/100%))),2),0)</f>
        <v>0</v>
      </c>
      <c r="P220" s="38">
        <f>IF($F220=Instellingen!$I$12,ROUND(($J220-($J220/((100%+$F220)/100%))),2),0)</f>
        <v>0</v>
      </c>
      <c r="Q220" s="38">
        <f>IF($F220=Instellingen!$I$14,0,ROUND(($K220-($K220/((100%+$F220)/100%))),2))</f>
        <v>0</v>
      </c>
    </row>
    <row r="221" spans="1:17" x14ac:dyDescent="0.35">
      <c r="A221" s="20" t="str">
        <f t="shared" si="19"/>
        <v/>
      </c>
      <c r="B221" s="20" t="str">
        <f>IFERROR(VLOOKUP($A221,Instellingen!$K$11:$L$22,2,0),"")</f>
        <v/>
      </c>
      <c r="C221" s="51"/>
      <c r="D221" s="52"/>
      <c r="E221" s="52"/>
      <c r="F221" s="53"/>
      <c r="G221" s="50"/>
      <c r="H221" s="50"/>
      <c r="I221" s="50"/>
      <c r="J221" s="38">
        <f t="shared" si="20"/>
        <v>0</v>
      </c>
      <c r="K221" s="38">
        <f t="shared" si="18"/>
        <v>0</v>
      </c>
      <c r="L221" s="38">
        <f t="shared" si="21"/>
        <v>0</v>
      </c>
      <c r="M221" s="38">
        <f t="shared" si="22"/>
        <v>0</v>
      </c>
      <c r="N221" s="38">
        <f t="shared" si="23"/>
        <v>0</v>
      </c>
      <c r="O221" s="38">
        <f>IF($F221=Instellingen!$I$11,ROUND(($J221-($J221/((100%+$F221)/100%))),2),0)</f>
        <v>0</v>
      </c>
      <c r="P221" s="38">
        <f>IF($F221=Instellingen!$I$12,ROUND(($J221-($J221/((100%+$F221)/100%))),2),0)</f>
        <v>0</v>
      </c>
      <c r="Q221" s="38">
        <f>IF($F221=Instellingen!$I$14,0,ROUND(($K221-($K221/((100%+$F221)/100%))),2))</f>
        <v>0</v>
      </c>
    </row>
    <row r="222" spans="1:17" x14ac:dyDescent="0.35">
      <c r="A222" s="20" t="str">
        <f t="shared" si="19"/>
        <v/>
      </c>
      <c r="B222" s="20" t="str">
        <f>IFERROR(VLOOKUP($A222,Instellingen!$K$11:$L$22,2,0),"")</f>
        <v/>
      </c>
      <c r="C222" s="51"/>
      <c r="D222" s="52"/>
      <c r="E222" s="52"/>
      <c r="F222" s="53"/>
      <c r="G222" s="50"/>
      <c r="H222" s="50"/>
      <c r="I222" s="50"/>
      <c r="J222" s="38">
        <f t="shared" si="20"/>
        <v>0</v>
      </c>
      <c r="K222" s="38">
        <f t="shared" si="18"/>
        <v>0</v>
      </c>
      <c r="L222" s="38">
        <f t="shared" si="21"/>
        <v>0</v>
      </c>
      <c r="M222" s="38">
        <f t="shared" si="22"/>
        <v>0</v>
      </c>
      <c r="N222" s="38">
        <f t="shared" si="23"/>
        <v>0</v>
      </c>
      <c r="O222" s="38">
        <f>IF($F222=Instellingen!$I$11,ROUND(($J222-($J222/((100%+$F222)/100%))),2),0)</f>
        <v>0</v>
      </c>
      <c r="P222" s="38">
        <f>IF($F222=Instellingen!$I$12,ROUND(($J222-($J222/((100%+$F222)/100%))),2),0)</f>
        <v>0</v>
      </c>
      <c r="Q222" s="38">
        <f>IF($F222=Instellingen!$I$14,0,ROUND(($K222-($K222/((100%+$F222)/100%))),2))</f>
        <v>0</v>
      </c>
    </row>
    <row r="223" spans="1:17" x14ac:dyDescent="0.35">
      <c r="A223" s="20" t="str">
        <f t="shared" si="19"/>
        <v/>
      </c>
      <c r="B223" s="20" t="str">
        <f>IFERROR(VLOOKUP($A223,Instellingen!$K$11:$L$22,2,0),"")</f>
        <v/>
      </c>
      <c r="C223" s="51"/>
      <c r="D223" s="52"/>
      <c r="E223" s="52"/>
      <c r="F223" s="53"/>
      <c r="G223" s="50"/>
      <c r="H223" s="50"/>
      <c r="I223" s="50"/>
      <c r="J223" s="38">
        <f t="shared" si="20"/>
        <v>0</v>
      </c>
      <c r="K223" s="38">
        <f t="shared" si="18"/>
        <v>0</v>
      </c>
      <c r="L223" s="38">
        <f t="shared" si="21"/>
        <v>0</v>
      </c>
      <c r="M223" s="38">
        <f t="shared" si="22"/>
        <v>0</v>
      </c>
      <c r="N223" s="38">
        <f t="shared" si="23"/>
        <v>0</v>
      </c>
      <c r="O223" s="38">
        <f>IF($F223=Instellingen!$I$11,ROUND(($J223-($J223/((100%+$F223)/100%))),2),0)</f>
        <v>0</v>
      </c>
      <c r="P223" s="38">
        <f>IF($F223=Instellingen!$I$12,ROUND(($J223-($J223/((100%+$F223)/100%))),2),0)</f>
        <v>0</v>
      </c>
      <c r="Q223" s="38">
        <f>IF($F223=Instellingen!$I$14,0,ROUND(($K223-($K223/((100%+$F223)/100%))),2))</f>
        <v>0</v>
      </c>
    </row>
    <row r="224" spans="1:17" x14ac:dyDescent="0.35">
      <c r="A224" s="20" t="str">
        <f t="shared" si="19"/>
        <v/>
      </c>
      <c r="B224" s="20" t="str">
        <f>IFERROR(VLOOKUP($A224,Instellingen!$K$11:$L$22,2,0),"")</f>
        <v/>
      </c>
      <c r="C224" s="51"/>
      <c r="D224" s="52"/>
      <c r="E224" s="52"/>
      <c r="F224" s="53"/>
      <c r="G224" s="50"/>
      <c r="H224" s="50"/>
      <c r="I224" s="50"/>
      <c r="J224" s="38">
        <f t="shared" si="20"/>
        <v>0</v>
      </c>
      <c r="K224" s="38">
        <f t="shared" si="18"/>
        <v>0</v>
      </c>
      <c r="L224" s="38">
        <f t="shared" si="21"/>
        <v>0</v>
      </c>
      <c r="M224" s="38">
        <f t="shared" si="22"/>
        <v>0</v>
      </c>
      <c r="N224" s="38">
        <f t="shared" si="23"/>
        <v>0</v>
      </c>
      <c r="O224" s="38">
        <f>IF($F224=Instellingen!$I$11,ROUND(($J224-($J224/((100%+$F224)/100%))),2),0)</f>
        <v>0</v>
      </c>
      <c r="P224" s="38">
        <f>IF($F224=Instellingen!$I$12,ROUND(($J224-($J224/((100%+$F224)/100%))),2),0)</f>
        <v>0</v>
      </c>
      <c r="Q224" s="38">
        <f>IF($F224=Instellingen!$I$14,0,ROUND(($K224-($K224/((100%+$F224)/100%))),2))</f>
        <v>0</v>
      </c>
    </row>
    <row r="225" spans="1:17" x14ac:dyDescent="0.35">
      <c r="A225" s="20" t="str">
        <f t="shared" si="19"/>
        <v/>
      </c>
      <c r="B225" s="20" t="str">
        <f>IFERROR(VLOOKUP($A225,Instellingen!$K$11:$L$22,2,0),"")</f>
        <v/>
      </c>
      <c r="C225" s="51"/>
      <c r="D225" s="52"/>
      <c r="E225" s="52"/>
      <c r="F225" s="53"/>
      <c r="G225" s="50"/>
      <c r="H225" s="50"/>
      <c r="I225" s="50"/>
      <c r="J225" s="38">
        <f t="shared" si="20"/>
        <v>0</v>
      </c>
      <c r="K225" s="38">
        <f t="shared" si="18"/>
        <v>0</v>
      </c>
      <c r="L225" s="38">
        <f t="shared" si="21"/>
        <v>0</v>
      </c>
      <c r="M225" s="38">
        <f t="shared" si="22"/>
        <v>0</v>
      </c>
      <c r="N225" s="38">
        <f t="shared" si="23"/>
        <v>0</v>
      </c>
      <c r="O225" s="38">
        <f>IF($F225=Instellingen!$I$11,ROUND(($J225-($J225/((100%+$F225)/100%))),2),0)</f>
        <v>0</v>
      </c>
      <c r="P225" s="38">
        <f>IF($F225=Instellingen!$I$12,ROUND(($J225-($J225/((100%+$F225)/100%))),2),0)</f>
        <v>0</v>
      </c>
      <c r="Q225" s="38">
        <f>IF($F225=Instellingen!$I$14,0,ROUND(($K225-($K225/((100%+$F225)/100%))),2))</f>
        <v>0</v>
      </c>
    </row>
    <row r="226" spans="1:17" x14ac:dyDescent="0.35">
      <c r="A226" s="20" t="str">
        <f t="shared" si="19"/>
        <v/>
      </c>
      <c r="B226" s="20" t="str">
        <f>IFERROR(VLOOKUP($A226,Instellingen!$K$11:$L$22,2,0),"")</f>
        <v/>
      </c>
      <c r="C226" s="51"/>
      <c r="D226" s="52"/>
      <c r="E226" s="52"/>
      <c r="F226" s="53"/>
      <c r="G226" s="50"/>
      <c r="H226" s="50"/>
      <c r="I226" s="50"/>
      <c r="J226" s="38">
        <f t="shared" si="20"/>
        <v>0</v>
      </c>
      <c r="K226" s="38">
        <f t="shared" si="18"/>
        <v>0</v>
      </c>
      <c r="L226" s="38">
        <f t="shared" si="21"/>
        <v>0</v>
      </c>
      <c r="M226" s="38">
        <f t="shared" si="22"/>
        <v>0</v>
      </c>
      <c r="N226" s="38">
        <f t="shared" si="23"/>
        <v>0</v>
      </c>
      <c r="O226" s="38">
        <f>IF($F226=Instellingen!$I$11,ROUND(($J226-($J226/((100%+$F226)/100%))),2),0)</f>
        <v>0</v>
      </c>
      <c r="P226" s="38">
        <f>IF($F226=Instellingen!$I$12,ROUND(($J226-($J226/((100%+$F226)/100%))),2),0)</f>
        <v>0</v>
      </c>
      <c r="Q226" s="38">
        <f>IF($F226=Instellingen!$I$14,0,ROUND(($K226-($K226/((100%+$F226)/100%))),2))</f>
        <v>0</v>
      </c>
    </row>
    <row r="227" spans="1:17" x14ac:dyDescent="0.35">
      <c r="A227" s="20" t="str">
        <f t="shared" si="19"/>
        <v/>
      </c>
      <c r="B227" s="20" t="str">
        <f>IFERROR(VLOOKUP($A227,Instellingen!$K$11:$L$22,2,0),"")</f>
        <v/>
      </c>
      <c r="C227" s="51"/>
      <c r="D227" s="52"/>
      <c r="E227" s="52"/>
      <c r="F227" s="53"/>
      <c r="G227" s="50"/>
      <c r="H227" s="50"/>
      <c r="I227" s="50"/>
      <c r="J227" s="38">
        <f t="shared" si="20"/>
        <v>0</v>
      </c>
      <c r="K227" s="38">
        <f t="shared" si="18"/>
        <v>0</v>
      </c>
      <c r="L227" s="38">
        <f t="shared" si="21"/>
        <v>0</v>
      </c>
      <c r="M227" s="38">
        <f t="shared" si="22"/>
        <v>0</v>
      </c>
      <c r="N227" s="38">
        <f t="shared" si="23"/>
        <v>0</v>
      </c>
      <c r="O227" s="38">
        <f>IF($F227=Instellingen!$I$11,ROUND(($J227-($J227/((100%+$F227)/100%))),2),0)</f>
        <v>0</v>
      </c>
      <c r="P227" s="38">
        <f>IF($F227=Instellingen!$I$12,ROUND(($J227-($J227/((100%+$F227)/100%))),2),0)</f>
        <v>0</v>
      </c>
      <c r="Q227" s="38">
        <f>IF($F227=Instellingen!$I$14,0,ROUND(($K227-($K227/((100%+$F227)/100%))),2))</f>
        <v>0</v>
      </c>
    </row>
    <row r="228" spans="1:17" x14ac:dyDescent="0.35">
      <c r="A228" s="20" t="str">
        <f t="shared" si="19"/>
        <v/>
      </c>
      <c r="B228" s="20" t="str">
        <f>IFERROR(VLOOKUP($A228,Instellingen!$K$11:$L$22,2,0),"")</f>
        <v/>
      </c>
      <c r="C228" s="51"/>
      <c r="D228" s="52"/>
      <c r="E228" s="52"/>
      <c r="F228" s="53"/>
      <c r="G228" s="50"/>
      <c r="H228" s="50"/>
      <c r="I228" s="50"/>
      <c r="J228" s="38">
        <f t="shared" si="20"/>
        <v>0</v>
      </c>
      <c r="K228" s="38">
        <f t="shared" si="18"/>
        <v>0</v>
      </c>
      <c r="L228" s="38">
        <f t="shared" si="21"/>
        <v>0</v>
      </c>
      <c r="M228" s="38">
        <f t="shared" si="22"/>
        <v>0</v>
      </c>
      <c r="N228" s="38">
        <f t="shared" si="23"/>
        <v>0</v>
      </c>
      <c r="O228" s="38">
        <f>IF($F228=Instellingen!$I$11,ROUND(($J228-($J228/((100%+$F228)/100%))),2),0)</f>
        <v>0</v>
      </c>
      <c r="P228" s="38">
        <f>IF($F228=Instellingen!$I$12,ROUND(($J228-($J228/((100%+$F228)/100%))),2),0)</f>
        <v>0</v>
      </c>
      <c r="Q228" s="38">
        <f>IF($F228=Instellingen!$I$14,0,ROUND(($K228-($K228/((100%+$F228)/100%))),2))</f>
        <v>0</v>
      </c>
    </row>
    <row r="229" spans="1:17" x14ac:dyDescent="0.35">
      <c r="A229" s="20" t="str">
        <f t="shared" si="19"/>
        <v/>
      </c>
      <c r="B229" s="20" t="str">
        <f>IFERROR(VLOOKUP($A229,Instellingen!$K$11:$L$22,2,0),"")</f>
        <v/>
      </c>
      <c r="C229" s="51"/>
      <c r="D229" s="52"/>
      <c r="E229" s="52"/>
      <c r="F229" s="53"/>
      <c r="G229" s="50"/>
      <c r="H229" s="50"/>
      <c r="I229" s="50"/>
      <c r="J229" s="38">
        <f t="shared" si="20"/>
        <v>0</v>
      </c>
      <c r="K229" s="38">
        <f t="shared" si="18"/>
        <v>0</v>
      </c>
      <c r="L229" s="38">
        <f t="shared" si="21"/>
        <v>0</v>
      </c>
      <c r="M229" s="38">
        <f t="shared" si="22"/>
        <v>0</v>
      </c>
      <c r="N229" s="38">
        <f t="shared" si="23"/>
        <v>0</v>
      </c>
      <c r="O229" s="38">
        <f>IF($F229=Instellingen!$I$11,ROUND(($J229-($J229/((100%+$F229)/100%))),2),0)</f>
        <v>0</v>
      </c>
      <c r="P229" s="38">
        <f>IF($F229=Instellingen!$I$12,ROUND(($J229-($J229/((100%+$F229)/100%))),2),0)</f>
        <v>0</v>
      </c>
      <c r="Q229" s="38">
        <f>IF($F229=Instellingen!$I$14,0,ROUND(($K229-($K229/((100%+$F229)/100%))),2))</f>
        <v>0</v>
      </c>
    </row>
    <row r="230" spans="1:17" x14ac:dyDescent="0.35">
      <c r="A230" s="20" t="str">
        <f t="shared" si="19"/>
        <v/>
      </c>
      <c r="B230" s="20" t="str">
        <f>IFERROR(VLOOKUP($A230,Instellingen!$K$11:$L$22,2,0),"")</f>
        <v/>
      </c>
      <c r="C230" s="51"/>
      <c r="D230" s="52"/>
      <c r="E230" s="52"/>
      <c r="F230" s="53"/>
      <c r="G230" s="50"/>
      <c r="H230" s="50"/>
      <c r="I230" s="50"/>
      <c r="J230" s="38">
        <f t="shared" si="20"/>
        <v>0</v>
      </c>
      <c r="K230" s="38">
        <f t="shared" si="18"/>
        <v>0</v>
      </c>
      <c r="L230" s="38">
        <f t="shared" si="21"/>
        <v>0</v>
      </c>
      <c r="M230" s="38">
        <f t="shared" si="22"/>
        <v>0</v>
      </c>
      <c r="N230" s="38">
        <f t="shared" si="23"/>
        <v>0</v>
      </c>
      <c r="O230" s="38">
        <f>IF($F230=Instellingen!$I$11,ROUND(($J230-($J230/((100%+$F230)/100%))),2),0)</f>
        <v>0</v>
      </c>
      <c r="P230" s="38">
        <f>IF($F230=Instellingen!$I$12,ROUND(($J230-($J230/((100%+$F230)/100%))),2),0)</f>
        <v>0</v>
      </c>
      <c r="Q230" s="38">
        <f>IF($F230=Instellingen!$I$14,0,ROUND(($K230-($K230/((100%+$F230)/100%))),2))</f>
        <v>0</v>
      </c>
    </row>
    <row r="231" spans="1:17" x14ac:dyDescent="0.35">
      <c r="A231" s="20" t="str">
        <f t="shared" si="19"/>
        <v/>
      </c>
      <c r="B231" s="20" t="str">
        <f>IFERROR(VLOOKUP($A231,Instellingen!$K$11:$L$22,2,0),"")</f>
        <v/>
      </c>
      <c r="C231" s="51"/>
      <c r="D231" s="52"/>
      <c r="E231" s="52"/>
      <c r="F231" s="53"/>
      <c r="G231" s="50"/>
      <c r="H231" s="50"/>
      <c r="I231" s="50"/>
      <c r="J231" s="38">
        <f t="shared" si="20"/>
        <v>0</v>
      </c>
      <c r="K231" s="38">
        <f t="shared" si="18"/>
        <v>0</v>
      </c>
      <c r="L231" s="38">
        <f t="shared" si="21"/>
        <v>0</v>
      </c>
      <c r="M231" s="38">
        <f t="shared" si="22"/>
        <v>0</v>
      </c>
      <c r="N231" s="38">
        <f t="shared" si="23"/>
        <v>0</v>
      </c>
      <c r="O231" s="38">
        <f>IF($F231=Instellingen!$I$11,ROUND(($J231-($J231/((100%+$F231)/100%))),2),0)</f>
        <v>0</v>
      </c>
      <c r="P231" s="38">
        <f>IF($F231=Instellingen!$I$12,ROUND(($J231-($J231/((100%+$F231)/100%))),2),0)</f>
        <v>0</v>
      </c>
      <c r="Q231" s="38">
        <f>IF($F231=Instellingen!$I$14,0,ROUND(($K231-($K231/((100%+$F231)/100%))),2))</f>
        <v>0</v>
      </c>
    </row>
    <row r="232" spans="1:17" x14ac:dyDescent="0.35">
      <c r="A232" s="20" t="str">
        <f t="shared" si="19"/>
        <v/>
      </c>
      <c r="B232" s="20" t="str">
        <f>IFERROR(VLOOKUP($A232,Instellingen!$K$11:$L$22,2,0),"")</f>
        <v/>
      </c>
      <c r="C232" s="51"/>
      <c r="D232" s="52"/>
      <c r="E232" s="52"/>
      <c r="F232" s="53"/>
      <c r="G232" s="50"/>
      <c r="H232" s="50"/>
      <c r="I232" s="50"/>
      <c r="J232" s="38">
        <f t="shared" si="20"/>
        <v>0</v>
      </c>
      <c r="K232" s="38">
        <f t="shared" si="18"/>
        <v>0</v>
      </c>
      <c r="L232" s="38">
        <f t="shared" si="21"/>
        <v>0</v>
      </c>
      <c r="M232" s="38">
        <f t="shared" si="22"/>
        <v>0</v>
      </c>
      <c r="N232" s="38">
        <f t="shared" si="23"/>
        <v>0</v>
      </c>
      <c r="O232" s="38">
        <f>IF($F232=Instellingen!$I$11,ROUND(($J232-($J232/((100%+$F232)/100%))),2),0)</f>
        <v>0</v>
      </c>
      <c r="P232" s="38">
        <f>IF($F232=Instellingen!$I$12,ROUND(($J232-($J232/((100%+$F232)/100%))),2),0)</f>
        <v>0</v>
      </c>
      <c r="Q232" s="38">
        <f>IF($F232=Instellingen!$I$14,0,ROUND(($K232-($K232/((100%+$F232)/100%))),2))</f>
        <v>0</v>
      </c>
    </row>
    <row r="233" spans="1:17" x14ac:dyDescent="0.35">
      <c r="A233" s="20" t="str">
        <f t="shared" si="19"/>
        <v/>
      </c>
      <c r="B233" s="20" t="str">
        <f>IFERROR(VLOOKUP($A233,Instellingen!$K$11:$L$22,2,0),"")</f>
        <v/>
      </c>
      <c r="C233" s="51"/>
      <c r="D233" s="52"/>
      <c r="E233" s="52"/>
      <c r="F233" s="53"/>
      <c r="G233" s="50"/>
      <c r="H233" s="50"/>
      <c r="I233" s="50"/>
      <c r="J233" s="38">
        <f t="shared" si="20"/>
        <v>0</v>
      </c>
      <c r="K233" s="38">
        <f t="shared" si="18"/>
        <v>0</v>
      </c>
      <c r="L233" s="38">
        <f t="shared" si="21"/>
        <v>0</v>
      </c>
      <c r="M233" s="38">
        <f t="shared" si="22"/>
        <v>0</v>
      </c>
      <c r="N233" s="38">
        <f t="shared" si="23"/>
        <v>0</v>
      </c>
      <c r="O233" s="38">
        <f>IF($F233=Instellingen!$I$11,ROUND(($J233-($J233/((100%+$F233)/100%))),2),0)</f>
        <v>0</v>
      </c>
      <c r="P233" s="38">
        <f>IF($F233=Instellingen!$I$12,ROUND(($J233-($J233/((100%+$F233)/100%))),2),0)</f>
        <v>0</v>
      </c>
      <c r="Q233" s="38">
        <f>IF($F233=Instellingen!$I$14,0,ROUND(($K233-($K233/((100%+$F233)/100%))),2))</f>
        <v>0</v>
      </c>
    </row>
    <row r="234" spans="1:17" x14ac:dyDescent="0.35">
      <c r="A234" s="20" t="str">
        <f t="shared" si="19"/>
        <v/>
      </c>
      <c r="B234" s="20" t="str">
        <f>IFERROR(VLOOKUP($A234,Instellingen!$K$11:$L$22,2,0),"")</f>
        <v/>
      </c>
      <c r="C234" s="51"/>
      <c r="D234" s="52"/>
      <c r="E234" s="52"/>
      <c r="F234" s="53"/>
      <c r="G234" s="50"/>
      <c r="H234" s="50"/>
      <c r="I234" s="50"/>
      <c r="J234" s="38">
        <f t="shared" si="20"/>
        <v>0</v>
      </c>
      <c r="K234" s="38">
        <f t="shared" si="18"/>
        <v>0</v>
      </c>
      <c r="L234" s="38">
        <f t="shared" si="21"/>
        <v>0</v>
      </c>
      <c r="M234" s="38">
        <f t="shared" si="22"/>
        <v>0</v>
      </c>
      <c r="N234" s="38">
        <f t="shared" si="23"/>
        <v>0</v>
      </c>
      <c r="O234" s="38">
        <f>IF($F234=Instellingen!$I$11,ROUND(($J234-($J234/((100%+$F234)/100%))),2),0)</f>
        <v>0</v>
      </c>
      <c r="P234" s="38">
        <f>IF($F234=Instellingen!$I$12,ROUND(($J234-($J234/((100%+$F234)/100%))),2),0)</f>
        <v>0</v>
      </c>
      <c r="Q234" s="38">
        <f>IF($F234=Instellingen!$I$14,0,ROUND(($K234-($K234/((100%+$F234)/100%))),2))</f>
        <v>0</v>
      </c>
    </row>
    <row r="235" spans="1:17" x14ac:dyDescent="0.35">
      <c r="A235" s="20" t="str">
        <f t="shared" si="19"/>
        <v/>
      </c>
      <c r="B235" s="20" t="str">
        <f>IFERROR(VLOOKUP($A235,Instellingen!$K$11:$L$22,2,0),"")</f>
        <v/>
      </c>
      <c r="C235" s="51"/>
      <c r="D235" s="52"/>
      <c r="E235" s="52"/>
      <c r="F235" s="53"/>
      <c r="G235" s="50"/>
      <c r="H235" s="50"/>
      <c r="I235" s="50"/>
      <c r="J235" s="38">
        <f t="shared" si="20"/>
        <v>0</v>
      </c>
      <c r="K235" s="38">
        <f t="shared" si="18"/>
        <v>0</v>
      </c>
      <c r="L235" s="38">
        <f t="shared" si="21"/>
        <v>0</v>
      </c>
      <c r="M235" s="38">
        <f t="shared" si="22"/>
        <v>0</v>
      </c>
      <c r="N235" s="38">
        <f t="shared" si="23"/>
        <v>0</v>
      </c>
      <c r="O235" s="38">
        <f>IF($F235=Instellingen!$I$11,ROUND(($J235-($J235/((100%+$F235)/100%))),2),0)</f>
        <v>0</v>
      </c>
      <c r="P235" s="38">
        <f>IF($F235=Instellingen!$I$12,ROUND(($J235-($J235/((100%+$F235)/100%))),2),0)</f>
        <v>0</v>
      </c>
      <c r="Q235" s="38">
        <f>IF($F235=Instellingen!$I$14,0,ROUND(($K235-($K235/((100%+$F235)/100%))),2))</f>
        <v>0</v>
      </c>
    </row>
    <row r="236" spans="1:17" x14ac:dyDescent="0.35">
      <c r="A236" s="20" t="str">
        <f t="shared" si="19"/>
        <v/>
      </c>
      <c r="B236" s="20" t="str">
        <f>IFERROR(VLOOKUP($A236,Instellingen!$K$11:$L$22,2,0),"")</f>
        <v/>
      </c>
      <c r="C236" s="51"/>
      <c r="D236" s="52"/>
      <c r="E236" s="52"/>
      <c r="F236" s="53"/>
      <c r="G236" s="50"/>
      <c r="H236" s="50"/>
      <c r="I236" s="50"/>
      <c r="J236" s="38">
        <f t="shared" si="20"/>
        <v>0</v>
      </c>
      <c r="K236" s="38">
        <f t="shared" si="18"/>
        <v>0</v>
      </c>
      <c r="L236" s="38">
        <f t="shared" si="21"/>
        <v>0</v>
      </c>
      <c r="M236" s="38">
        <f t="shared" si="22"/>
        <v>0</v>
      </c>
      <c r="N236" s="38">
        <f t="shared" si="23"/>
        <v>0</v>
      </c>
      <c r="O236" s="38">
        <f>IF($F236=Instellingen!$I$11,ROUND(($J236-($J236/((100%+$F236)/100%))),2),0)</f>
        <v>0</v>
      </c>
      <c r="P236" s="38">
        <f>IF($F236=Instellingen!$I$12,ROUND(($J236-($J236/((100%+$F236)/100%))),2),0)</f>
        <v>0</v>
      </c>
      <c r="Q236" s="38">
        <f>IF($F236=Instellingen!$I$14,0,ROUND(($K236-($K236/((100%+$F236)/100%))),2))</f>
        <v>0</v>
      </c>
    </row>
    <row r="237" spans="1:17" x14ac:dyDescent="0.35">
      <c r="A237" s="20" t="str">
        <f t="shared" si="19"/>
        <v/>
      </c>
      <c r="B237" s="20" t="str">
        <f>IFERROR(VLOOKUP($A237,Instellingen!$K$11:$L$22,2,0),"")</f>
        <v/>
      </c>
      <c r="C237" s="51"/>
      <c r="D237" s="52"/>
      <c r="E237" s="52"/>
      <c r="F237" s="53"/>
      <c r="G237" s="50"/>
      <c r="H237" s="50"/>
      <c r="I237" s="50"/>
      <c r="J237" s="38">
        <f t="shared" si="20"/>
        <v>0</v>
      </c>
      <c r="K237" s="38">
        <f t="shared" si="18"/>
        <v>0</v>
      </c>
      <c r="L237" s="38">
        <f t="shared" si="21"/>
        <v>0</v>
      </c>
      <c r="M237" s="38">
        <f t="shared" si="22"/>
        <v>0</v>
      </c>
      <c r="N237" s="38">
        <f t="shared" si="23"/>
        <v>0</v>
      </c>
      <c r="O237" s="38">
        <f>IF($F237=Instellingen!$I$11,ROUND(($J237-($J237/((100%+$F237)/100%))),2),0)</f>
        <v>0</v>
      </c>
      <c r="P237" s="38">
        <f>IF($F237=Instellingen!$I$12,ROUND(($J237-($J237/((100%+$F237)/100%))),2),0)</f>
        <v>0</v>
      </c>
      <c r="Q237" s="38">
        <f>IF($F237=Instellingen!$I$14,0,ROUND(($K237-($K237/((100%+$F237)/100%))),2))</f>
        <v>0</v>
      </c>
    </row>
    <row r="238" spans="1:17" x14ac:dyDescent="0.35">
      <c r="A238" s="20" t="str">
        <f t="shared" si="19"/>
        <v/>
      </c>
      <c r="B238" s="20" t="str">
        <f>IFERROR(VLOOKUP($A238,Instellingen!$K$11:$L$22,2,0),"")</f>
        <v/>
      </c>
      <c r="C238" s="51"/>
      <c r="D238" s="52"/>
      <c r="E238" s="52"/>
      <c r="F238" s="53"/>
      <c r="G238" s="50"/>
      <c r="H238" s="50"/>
      <c r="I238" s="50"/>
      <c r="J238" s="38">
        <f t="shared" si="20"/>
        <v>0</v>
      </c>
      <c r="K238" s="38">
        <f t="shared" si="18"/>
        <v>0</v>
      </c>
      <c r="L238" s="38">
        <f t="shared" si="21"/>
        <v>0</v>
      </c>
      <c r="M238" s="38">
        <f t="shared" si="22"/>
        <v>0</v>
      </c>
      <c r="N238" s="38">
        <f t="shared" si="23"/>
        <v>0</v>
      </c>
      <c r="O238" s="38">
        <f>IF($F238=Instellingen!$I$11,ROUND(($J238-($J238/((100%+$F238)/100%))),2),0)</f>
        <v>0</v>
      </c>
      <c r="P238" s="38">
        <f>IF($F238=Instellingen!$I$12,ROUND(($J238-($J238/((100%+$F238)/100%))),2),0)</f>
        <v>0</v>
      </c>
      <c r="Q238" s="38">
        <f>IF($F238=Instellingen!$I$14,0,ROUND(($K238-($K238/((100%+$F238)/100%))),2))</f>
        <v>0</v>
      </c>
    </row>
    <row r="239" spans="1:17" x14ac:dyDescent="0.35">
      <c r="A239" s="20" t="str">
        <f t="shared" si="19"/>
        <v/>
      </c>
      <c r="B239" s="20" t="str">
        <f>IFERROR(VLOOKUP($A239,Instellingen!$K$11:$L$22,2,0),"")</f>
        <v/>
      </c>
      <c r="C239" s="51"/>
      <c r="D239" s="52"/>
      <c r="E239" s="52"/>
      <c r="F239" s="53"/>
      <c r="G239" s="50"/>
      <c r="H239" s="50"/>
      <c r="I239" s="50"/>
      <c r="J239" s="38">
        <f t="shared" si="20"/>
        <v>0</v>
      </c>
      <c r="K239" s="38">
        <f t="shared" si="18"/>
        <v>0</v>
      </c>
      <c r="L239" s="38">
        <f t="shared" si="21"/>
        <v>0</v>
      </c>
      <c r="M239" s="38">
        <f t="shared" si="22"/>
        <v>0</v>
      </c>
      <c r="N239" s="38">
        <f t="shared" si="23"/>
        <v>0</v>
      </c>
      <c r="O239" s="38">
        <f>IF($F239=Instellingen!$I$11,ROUND(($J239-($J239/((100%+$F239)/100%))),2),0)</f>
        <v>0</v>
      </c>
      <c r="P239" s="38">
        <f>IF($F239=Instellingen!$I$12,ROUND(($J239-($J239/((100%+$F239)/100%))),2),0)</f>
        <v>0</v>
      </c>
      <c r="Q239" s="38">
        <f>IF($F239=Instellingen!$I$14,0,ROUND(($K239-($K239/((100%+$F239)/100%))),2))</f>
        <v>0</v>
      </c>
    </row>
    <row r="240" spans="1:17" x14ac:dyDescent="0.35">
      <c r="A240" s="20" t="str">
        <f t="shared" si="19"/>
        <v/>
      </c>
      <c r="B240" s="20" t="str">
        <f>IFERROR(VLOOKUP($A240,Instellingen!$K$11:$L$22,2,0),"")</f>
        <v/>
      </c>
      <c r="C240" s="51"/>
      <c r="D240" s="52"/>
      <c r="E240" s="52"/>
      <c r="F240" s="53"/>
      <c r="G240" s="50"/>
      <c r="H240" s="50"/>
      <c r="I240" s="50"/>
      <c r="J240" s="38">
        <f t="shared" si="20"/>
        <v>0</v>
      </c>
      <c r="K240" s="38">
        <f t="shared" si="18"/>
        <v>0</v>
      </c>
      <c r="L240" s="38">
        <f t="shared" si="21"/>
        <v>0</v>
      </c>
      <c r="M240" s="38">
        <f t="shared" si="22"/>
        <v>0</v>
      </c>
      <c r="N240" s="38">
        <f t="shared" si="23"/>
        <v>0</v>
      </c>
      <c r="O240" s="38">
        <f>IF($F240=Instellingen!$I$11,ROUND(($J240-($J240/((100%+$F240)/100%))),2),0)</f>
        <v>0</v>
      </c>
      <c r="P240" s="38">
        <f>IF($F240=Instellingen!$I$12,ROUND(($J240-($J240/((100%+$F240)/100%))),2),0)</f>
        <v>0</v>
      </c>
      <c r="Q240" s="38">
        <f>IF($F240=Instellingen!$I$14,0,ROUND(($K240-($K240/((100%+$F240)/100%))),2))</f>
        <v>0</v>
      </c>
    </row>
    <row r="241" spans="1:17" x14ac:dyDescent="0.35">
      <c r="A241" s="20" t="str">
        <f t="shared" si="19"/>
        <v/>
      </c>
      <c r="B241" s="20" t="str">
        <f>IFERROR(VLOOKUP($A241,Instellingen!$K$11:$L$22,2,0),"")</f>
        <v/>
      </c>
      <c r="C241" s="51"/>
      <c r="D241" s="52"/>
      <c r="E241" s="52"/>
      <c r="F241" s="53"/>
      <c r="G241" s="50"/>
      <c r="H241" s="50"/>
      <c r="I241" s="50"/>
      <c r="J241" s="38">
        <f t="shared" si="20"/>
        <v>0</v>
      </c>
      <c r="K241" s="38">
        <f t="shared" si="18"/>
        <v>0</v>
      </c>
      <c r="L241" s="38">
        <f t="shared" si="21"/>
        <v>0</v>
      </c>
      <c r="M241" s="38">
        <f t="shared" si="22"/>
        <v>0</v>
      </c>
      <c r="N241" s="38">
        <f t="shared" si="23"/>
        <v>0</v>
      </c>
      <c r="O241" s="38">
        <f>IF($F241=Instellingen!$I$11,ROUND(($J241-($J241/((100%+$F241)/100%))),2),0)</f>
        <v>0</v>
      </c>
      <c r="P241" s="38">
        <f>IF($F241=Instellingen!$I$12,ROUND(($J241-($J241/((100%+$F241)/100%))),2),0)</f>
        <v>0</v>
      </c>
      <c r="Q241" s="38">
        <f>IF($F241=Instellingen!$I$14,0,ROUND(($K241-($K241/((100%+$F241)/100%))),2))</f>
        <v>0</v>
      </c>
    </row>
    <row r="242" spans="1:17" x14ac:dyDescent="0.35">
      <c r="A242" s="20" t="str">
        <f t="shared" si="19"/>
        <v/>
      </c>
      <c r="B242" s="20" t="str">
        <f>IFERROR(VLOOKUP($A242,Instellingen!$K$11:$L$22,2,0),"")</f>
        <v/>
      </c>
      <c r="C242" s="51"/>
      <c r="D242" s="52"/>
      <c r="E242" s="52"/>
      <c r="F242" s="53"/>
      <c r="G242" s="50"/>
      <c r="H242" s="50"/>
      <c r="I242" s="50"/>
      <c r="J242" s="38">
        <f t="shared" si="20"/>
        <v>0</v>
      </c>
      <c r="K242" s="38">
        <f t="shared" si="18"/>
        <v>0</v>
      </c>
      <c r="L242" s="38">
        <f t="shared" si="21"/>
        <v>0</v>
      </c>
      <c r="M242" s="38">
        <f t="shared" si="22"/>
        <v>0</v>
      </c>
      <c r="N242" s="38">
        <f t="shared" si="23"/>
        <v>0</v>
      </c>
      <c r="O242" s="38">
        <f>IF($F242=Instellingen!$I$11,ROUND(($J242-($J242/((100%+$F242)/100%))),2),0)</f>
        <v>0</v>
      </c>
      <c r="P242" s="38">
        <f>IF($F242=Instellingen!$I$12,ROUND(($J242-($J242/((100%+$F242)/100%))),2),0)</f>
        <v>0</v>
      </c>
      <c r="Q242" s="38">
        <f>IF($F242=Instellingen!$I$14,0,ROUND(($K242-($K242/((100%+$F242)/100%))),2))</f>
        <v>0</v>
      </c>
    </row>
    <row r="243" spans="1:17" x14ac:dyDescent="0.35">
      <c r="A243" s="20" t="str">
        <f t="shared" si="19"/>
        <v/>
      </c>
      <c r="B243" s="20" t="str">
        <f>IFERROR(VLOOKUP($A243,Instellingen!$K$11:$L$22,2,0),"")</f>
        <v/>
      </c>
      <c r="C243" s="51"/>
      <c r="D243" s="52"/>
      <c r="E243" s="52"/>
      <c r="F243" s="53"/>
      <c r="G243" s="50"/>
      <c r="H243" s="50"/>
      <c r="I243" s="50"/>
      <c r="J243" s="38">
        <f t="shared" si="20"/>
        <v>0</v>
      </c>
      <c r="K243" s="38">
        <f t="shared" si="18"/>
        <v>0</v>
      </c>
      <c r="L243" s="38">
        <f t="shared" si="21"/>
        <v>0</v>
      </c>
      <c r="M243" s="38">
        <f t="shared" si="22"/>
        <v>0</v>
      </c>
      <c r="N243" s="38">
        <f t="shared" si="23"/>
        <v>0</v>
      </c>
      <c r="O243" s="38">
        <f>IF($F243=Instellingen!$I$11,ROUND(($J243-($J243/((100%+$F243)/100%))),2),0)</f>
        <v>0</v>
      </c>
      <c r="P243" s="38">
        <f>IF($F243=Instellingen!$I$12,ROUND(($J243-($J243/((100%+$F243)/100%))),2),0)</f>
        <v>0</v>
      </c>
      <c r="Q243" s="38">
        <f>IF($F243=Instellingen!$I$14,0,ROUND(($K243-($K243/((100%+$F243)/100%))),2))</f>
        <v>0</v>
      </c>
    </row>
    <row r="244" spans="1:17" x14ac:dyDescent="0.35">
      <c r="A244" s="20" t="str">
        <f t="shared" si="19"/>
        <v/>
      </c>
      <c r="B244" s="20" t="str">
        <f>IFERROR(VLOOKUP($A244,Instellingen!$K$11:$L$22,2,0),"")</f>
        <v/>
      </c>
      <c r="C244" s="51"/>
      <c r="D244" s="52"/>
      <c r="E244" s="52"/>
      <c r="F244" s="53"/>
      <c r="G244" s="50"/>
      <c r="H244" s="50"/>
      <c r="I244" s="50"/>
      <c r="J244" s="38">
        <f t="shared" si="20"/>
        <v>0</v>
      </c>
      <c r="K244" s="38">
        <f t="shared" si="18"/>
        <v>0</v>
      </c>
      <c r="L244" s="38">
        <f t="shared" si="21"/>
        <v>0</v>
      </c>
      <c r="M244" s="38">
        <f t="shared" si="22"/>
        <v>0</v>
      </c>
      <c r="N244" s="38">
        <f t="shared" si="23"/>
        <v>0</v>
      </c>
      <c r="O244" s="38">
        <f>IF($F244=Instellingen!$I$11,ROUND(($J244-($J244/((100%+$F244)/100%))),2),0)</f>
        <v>0</v>
      </c>
      <c r="P244" s="38">
        <f>IF($F244=Instellingen!$I$12,ROUND(($J244-($J244/((100%+$F244)/100%))),2),0)</f>
        <v>0</v>
      </c>
      <c r="Q244" s="38">
        <f>IF($F244=Instellingen!$I$14,0,ROUND(($K244-($K244/((100%+$F244)/100%))),2))</f>
        <v>0</v>
      </c>
    </row>
    <row r="245" spans="1:17" x14ac:dyDescent="0.35">
      <c r="A245" s="20" t="str">
        <f t="shared" si="19"/>
        <v/>
      </c>
      <c r="B245" s="20" t="str">
        <f>IFERROR(VLOOKUP($A245,Instellingen!$K$11:$L$22,2,0),"")</f>
        <v/>
      </c>
      <c r="C245" s="51"/>
      <c r="D245" s="52"/>
      <c r="E245" s="52"/>
      <c r="F245" s="53"/>
      <c r="G245" s="50"/>
      <c r="H245" s="50"/>
      <c r="I245" s="50"/>
      <c r="J245" s="38">
        <f t="shared" si="20"/>
        <v>0</v>
      </c>
      <c r="K245" s="38">
        <f t="shared" si="18"/>
        <v>0</v>
      </c>
      <c r="L245" s="38">
        <f t="shared" si="21"/>
        <v>0</v>
      </c>
      <c r="M245" s="38">
        <f t="shared" si="22"/>
        <v>0</v>
      </c>
      <c r="N245" s="38">
        <f t="shared" si="23"/>
        <v>0</v>
      </c>
      <c r="O245" s="38">
        <f>IF($F245=Instellingen!$I$11,ROUND(($J245-($J245/((100%+$F245)/100%))),2),0)</f>
        <v>0</v>
      </c>
      <c r="P245" s="38">
        <f>IF($F245=Instellingen!$I$12,ROUND(($J245-($J245/((100%+$F245)/100%))),2),0)</f>
        <v>0</v>
      </c>
      <c r="Q245" s="38">
        <f>IF($F245=Instellingen!$I$14,0,ROUND(($K245-($K245/((100%+$F245)/100%))),2))</f>
        <v>0</v>
      </c>
    </row>
    <row r="246" spans="1:17" x14ac:dyDescent="0.35">
      <c r="A246" s="20" t="str">
        <f t="shared" si="19"/>
        <v/>
      </c>
      <c r="B246" s="20" t="str">
        <f>IFERROR(VLOOKUP($A246,Instellingen!$K$11:$L$22,2,0),"")</f>
        <v/>
      </c>
      <c r="C246" s="51"/>
      <c r="D246" s="52"/>
      <c r="E246" s="52"/>
      <c r="F246" s="53"/>
      <c r="G246" s="50"/>
      <c r="H246" s="50"/>
      <c r="I246" s="50"/>
      <c r="J246" s="38">
        <f t="shared" si="20"/>
        <v>0</v>
      </c>
      <c r="K246" s="38">
        <f t="shared" si="18"/>
        <v>0</v>
      </c>
      <c r="L246" s="38">
        <f t="shared" si="21"/>
        <v>0</v>
      </c>
      <c r="M246" s="38">
        <f t="shared" si="22"/>
        <v>0</v>
      </c>
      <c r="N246" s="38">
        <f t="shared" si="23"/>
        <v>0</v>
      </c>
      <c r="O246" s="38">
        <f>IF($F246=Instellingen!$I$11,ROUND(($J246-($J246/((100%+$F246)/100%))),2),0)</f>
        <v>0</v>
      </c>
      <c r="P246" s="38">
        <f>IF($F246=Instellingen!$I$12,ROUND(($J246-($J246/((100%+$F246)/100%))),2),0)</f>
        <v>0</v>
      </c>
      <c r="Q246" s="38">
        <f>IF($F246=Instellingen!$I$14,0,ROUND(($K246-($K246/((100%+$F246)/100%))),2))</f>
        <v>0</v>
      </c>
    </row>
    <row r="247" spans="1:17" x14ac:dyDescent="0.35">
      <c r="A247" s="20" t="str">
        <f t="shared" si="19"/>
        <v/>
      </c>
      <c r="B247" s="20" t="str">
        <f>IFERROR(VLOOKUP($A247,Instellingen!$K$11:$L$22,2,0),"")</f>
        <v/>
      </c>
      <c r="C247" s="51"/>
      <c r="D247" s="52"/>
      <c r="E247" s="52"/>
      <c r="F247" s="53"/>
      <c r="G247" s="50"/>
      <c r="H247" s="50"/>
      <c r="I247" s="50"/>
      <c r="J247" s="38">
        <f t="shared" si="20"/>
        <v>0</v>
      </c>
      <c r="K247" s="38">
        <f t="shared" si="18"/>
        <v>0</v>
      </c>
      <c r="L247" s="38">
        <f t="shared" si="21"/>
        <v>0</v>
      </c>
      <c r="M247" s="38">
        <f t="shared" si="22"/>
        <v>0</v>
      </c>
      <c r="N247" s="38">
        <f t="shared" si="23"/>
        <v>0</v>
      </c>
      <c r="O247" s="38">
        <f>IF($F247=Instellingen!$I$11,ROUND(($J247-($J247/((100%+$F247)/100%))),2),0)</f>
        <v>0</v>
      </c>
      <c r="P247" s="38">
        <f>IF($F247=Instellingen!$I$12,ROUND(($J247-($J247/((100%+$F247)/100%))),2),0)</f>
        <v>0</v>
      </c>
      <c r="Q247" s="38">
        <f>IF($F247=Instellingen!$I$14,0,ROUND(($K247-($K247/((100%+$F247)/100%))),2))</f>
        <v>0</v>
      </c>
    </row>
    <row r="248" spans="1:17" x14ac:dyDescent="0.35">
      <c r="A248" s="20" t="str">
        <f t="shared" si="19"/>
        <v/>
      </c>
      <c r="B248" s="20" t="str">
        <f>IFERROR(VLOOKUP($A248,Instellingen!$K$11:$L$22,2,0),"")</f>
        <v/>
      </c>
      <c r="C248" s="51"/>
      <c r="D248" s="52"/>
      <c r="E248" s="52"/>
      <c r="F248" s="53"/>
      <c r="G248" s="50"/>
      <c r="H248" s="50"/>
      <c r="I248" s="50"/>
      <c r="J248" s="38">
        <f t="shared" si="20"/>
        <v>0</v>
      </c>
      <c r="K248" s="38">
        <f t="shared" si="18"/>
        <v>0</v>
      </c>
      <c r="L248" s="38">
        <f t="shared" si="21"/>
        <v>0</v>
      </c>
      <c r="M248" s="38">
        <f t="shared" si="22"/>
        <v>0</v>
      </c>
      <c r="N248" s="38">
        <f t="shared" si="23"/>
        <v>0</v>
      </c>
      <c r="O248" s="38">
        <f>IF($F248=Instellingen!$I$11,ROUND(($J248-($J248/((100%+$F248)/100%))),2),0)</f>
        <v>0</v>
      </c>
      <c r="P248" s="38">
        <f>IF($F248=Instellingen!$I$12,ROUND(($J248-($J248/((100%+$F248)/100%))),2),0)</f>
        <v>0</v>
      </c>
      <c r="Q248" s="38">
        <f>IF($F248=Instellingen!$I$14,0,ROUND(($K248-($K248/((100%+$F248)/100%))),2))</f>
        <v>0</v>
      </c>
    </row>
    <row r="249" spans="1:17" x14ac:dyDescent="0.35">
      <c r="A249" s="20" t="str">
        <f t="shared" si="19"/>
        <v/>
      </c>
      <c r="B249" s="20" t="str">
        <f>IFERROR(VLOOKUP($A249,Instellingen!$K$11:$L$22,2,0),"")</f>
        <v/>
      </c>
      <c r="C249" s="51"/>
      <c r="D249" s="52"/>
      <c r="E249" s="52"/>
      <c r="F249" s="53"/>
      <c r="G249" s="50"/>
      <c r="H249" s="50"/>
      <c r="I249" s="50"/>
      <c r="J249" s="38">
        <f t="shared" si="20"/>
        <v>0</v>
      </c>
      <c r="K249" s="38">
        <f t="shared" si="18"/>
        <v>0</v>
      </c>
      <c r="L249" s="38">
        <f t="shared" si="21"/>
        <v>0</v>
      </c>
      <c r="M249" s="38">
        <f t="shared" si="22"/>
        <v>0</v>
      </c>
      <c r="N249" s="38">
        <f t="shared" si="23"/>
        <v>0</v>
      </c>
      <c r="O249" s="38">
        <f>IF($F249=Instellingen!$I$11,ROUND(($J249-($J249/((100%+$F249)/100%))),2),0)</f>
        <v>0</v>
      </c>
      <c r="P249" s="38">
        <f>IF($F249=Instellingen!$I$12,ROUND(($J249-($J249/((100%+$F249)/100%))),2),0)</f>
        <v>0</v>
      </c>
      <c r="Q249" s="38">
        <f>IF($F249=Instellingen!$I$14,0,ROUND(($K249-($K249/((100%+$F249)/100%))),2))</f>
        <v>0</v>
      </c>
    </row>
    <row r="250" spans="1:17" x14ac:dyDescent="0.35">
      <c r="A250" s="20" t="str">
        <f t="shared" si="19"/>
        <v/>
      </c>
      <c r="B250" s="20" t="str">
        <f>IFERROR(VLOOKUP($A250,Instellingen!$K$11:$L$22,2,0),"")</f>
        <v/>
      </c>
      <c r="C250" s="51"/>
      <c r="D250" s="52"/>
      <c r="E250" s="52"/>
      <c r="F250" s="53"/>
      <c r="G250" s="50"/>
      <c r="H250" s="50"/>
      <c r="I250" s="50"/>
      <c r="J250" s="38">
        <f t="shared" si="20"/>
        <v>0</v>
      </c>
      <c r="K250" s="38">
        <f t="shared" si="18"/>
        <v>0</v>
      </c>
      <c r="L250" s="38">
        <f t="shared" si="21"/>
        <v>0</v>
      </c>
      <c r="M250" s="38">
        <f t="shared" si="22"/>
        <v>0</v>
      </c>
      <c r="N250" s="38">
        <f t="shared" si="23"/>
        <v>0</v>
      </c>
      <c r="O250" s="38">
        <f>IF($F250=Instellingen!$I$11,ROUND(($J250-($J250/((100%+$F250)/100%))),2),0)</f>
        <v>0</v>
      </c>
      <c r="P250" s="38">
        <f>IF($F250=Instellingen!$I$12,ROUND(($J250-($J250/((100%+$F250)/100%))),2),0)</f>
        <v>0</v>
      </c>
      <c r="Q250" s="38">
        <f>IF($F250=Instellingen!$I$14,0,ROUND(($K250-($K250/((100%+$F250)/100%))),2))</f>
        <v>0</v>
      </c>
    </row>
    <row r="251" spans="1:17" x14ac:dyDescent="0.35">
      <c r="A251" s="20" t="str">
        <f t="shared" si="19"/>
        <v/>
      </c>
      <c r="B251" s="20" t="str">
        <f>IFERROR(VLOOKUP($A251,Instellingen!$K$11:$L$22,2,0),"")</f>
        <v/>
      </c>
      <c r="C251" s="51"/>
      <c r="D251" s="52"/>
      <c r="E251" s="52"/>
      <c r="F251" s="53"/>
      <c r="G251" s="50"/>
      <c r="H251" s="50"/>
      <c r="I251" s="50"/>
      <c r="J251" s="38">
        <f t="shared" si="20"/>
        <v>0</v>
      </c>
      <c r="K251" s="38">
        <f t="shared" si="18"/>
        <v>0</v>
      </c>
      <c r="L251" s="38">
        <f t="shared" si="21"/>
        <v>0</v>
      </c>
      <c r="M251" s="38">
        <f t="shared" si="22"/>
        <v>0</v>
      </c>
      <c r="N251" s="38">
        <f t="shared" si="23"/>
        <v>0</v>
      </c>
      <c r="O251" s="38">
        <f>IF($F251=Instellingen!$I$11,ROUND(($J251-($J251/((100%+$F251)/100%))),2),0)</f>
        <v>0</v>
      </c>
      <c r="P251" s="38">
        <f>IF($F251=Instellingen!$I$12,ROUND(($J251-($J251/((100%+$F251)/100%))),2),0)</f>
        <v>0</v>
      </c>
      <c r="Q251" s="38">
        <f>IF($F251=Instellingen!$I$14,0,ROUND(($K251-($K251/((100%+$F251)/100%))),2))</f>
        <v>0</v>
      </c>
    </row>
    <row r="252" spans="1:17" x14ac:dyDescent="0.35">
      <c r="A252" s="20" t="str">
        <f t="shared" si="19"/>
        <v/>
      </c>
      <c r="B252" s="20" t="str">
        <f>IFERROR(VLOOKUP($A252,Instellingen!$K$11:$L$22,2,0),"")</f>
        <v/>
      </c>
      <c r="C252" s="51"/>
      <c r="D252" s="52"/>
      <c r="E252" s="52"/>
      <c r="F252" s="53"/>
      <c r="G252" s="50"/>
      <c r="H252" s="50"/>
      <c r="I252" s="50"/>
      <c r="J252" s="38">
        <f t="shared" si="20"/>
        <v>0</v>
      </c>
      <c r="K252" s="38">
        <f t="shared" si="18"/>
        <v>0</v>
      </c>
      <c r="L252" s="38">
        <f t="shared" si="21"/>
        <v>0</v>
      </c>
      <c r="M252" s="38">
        <f t="shared" si="22"/>
        <v>0</v>
      </c>
      <c r="N252" s="38">
        <f t="shared" si="23"/>
        <v>0</v>
      </c>
      <c r="O252" s="38">
        <f>IF($F252=Instellingen!$I$11,ROUND(($J252-($J252/((100%+$F252)/100%))),2),0)</f>
        <v>0</v>
      </c>
      <c r="P252" s="38">
        <f>IF($F252=Instellingen!$I$12,ROUND(($J252-($J252/((100%+$F252)/100%))),2),0)</f>
        <v>0</v>
      </c>
      <c r="Q252" s="38">
        <f>IF($F252=Instellingen!$I$14,0,ROUND(($K252-($K252/((100%+$F252)/100%))),2))</f>
        <v>0</v>
      </c>
    </row>
    <row r="253" spans="1:17" x14ac:dyDescent="0.35">
      <c r="A253" s="20" t="str">
        <f t="shared" si="19"/>
        <v/>
      </c>
      <c r="B253" s="20" t="str">
        <f>IFERROR(VLOOKUP($A253,Instellingen!$K$11:$L$22,2,0),"")</f>
        <v/>
      </c>
      <c r="C253" s="51"/>
      <c r="D253" s="52"/>
      <c r="E253" s="52"/>
      <c r="F253" s="53"/>
      <c r="G253" s="50"/>
      <c r="H253" s="50"/>
      <c r="I253" s="50"/>
      <c r="J253" s="38">
        <f t="shared" si="20"/>
        <v>0</v>
      </c>
      <c r="K253" s="38">
        <f t="shared" si="18"/>
        <v>0</v>
      </c>
      <c r="L253" s="38">
        <f t="shared" si="21"/>
        <v>0</v>
      </c>
      <c r="M253" s="38">
        <f t="shared" si="22"/>
        <v>0</v>
      </c>
      <c r="N253" s="38">
        <f t="shared" si="23"/>
        <v>0</v>
      </c>
      <c r="O253" s="38">
        <f>IF($F253=Instellingen!$I$11,ROUND(($J253-($J253/((100%+$F253)/100%))),2),0)</f>
        <v>0</v>
      </c>
      <c r="P253" s="38">
        <f>IF($F253=Instellingen!$I$12,ROUND(($J253-($J253/((100%+$F253)/100%))),2),0)</f>
        <v>0</v>
      </c>
      <c r="Q253" s="38">
        <f>IF($F253=Instellingen!$I$14,0,ROUND(($K253-($K253/((100%+$F253)/100%))),2))</f>
        <v>0</v>
      </c>
    </row>
    <row r="254" spans="1:17" x14ac:dyDescent="0.35">
      <c r="A254" s="20" t="str">
        <f t="shared" si="19"/>
        <v/>
      </c>
      <c r="B254" s="20" t="str">
        <f>IFERROR(VLOOKUP($A254,Instellingen!$K$11:$L$22,2,0),"")</f>
        <v/>
      </c>
      <c r="C254" s="51"/>
      <c r="D254" s="52"/>
      <c r="E254" s="52"/>
      <c r="F254" s="53"/>
      <c r="G254" s="50"/>
      <c r="H254" s="50"/>
      <c r="I254" s="50"/>
      <c r="J254" s="38">
        <f t="shared" si="20"/>
        <v>0</v>
      </c>
      <c r="K254" s="38">
        <f t="shared" si="18"/>
        <v>0</v>
      </c>
      <c r="L254" s="38">
        <f t="shared" si="21"/>
        <v>0</v>
      </c>
      <c r="M254" s="38">
        <f t="shared" si="22"/>
        <v>0</v>
      </c>
      <c r="N254" s="38">
        <f t="shared" si="23"/>
        <v>0</v>
      </c>
      <c r="O254" s="38">
        <f>IF($F254=Instellingen!$I$11,ROUND(($J254-($J254/((100%+$F254)/100%))),2),0)</f>
        <v>0</v>
      </c>
      <c r="P254" s="38">
        <f>IF($F254=Instellingen!$I$12,ROUND(($J254-($J254/((100%+$F254)/100%))),2),0)</f>
        <v>0</v>
      </c>
      <c r="Q254" s="38">
        <f>IF($F254=Instellingen!$I$14,0,ROUND(($K254-($K254/((100%+$F254)/100%))),2))</f>
        <v>0</v>
      </c>
    </row>
    <row r="255" spans="1:17" x14ac:dyDescent="0.35">
      <c r="A255" s="20" t="str">
        <f t="shared" si="19"/>
        <v/>
      </c>
      <c r="B255" s="20" t="str">
        <f>IFERROR(VLOOKUP($A255,Instellingen!$K$11:$L$22,2,0),"")</f>
        <v/>
      </c>
      <c r="C255" s="51"/>
      <c r="D255" s="52"/>
      <c r="E255" s="52"/>
      <c r="F255" s="53"/>
      <c r="G255" s="50"/>
      <c r="H255" s="50"/>
      <c r="I255" s="50"/>
      <c r="J255" s="38">
        <f t="shared" si="20"/>
        <v>0</v>
      </c>
      <c r="K255" s="38">
        <f t="shared" si="18"/>
        <v>0</v>
      </c>
      <c r="L255" s="38">
        <f t="shared" si="21"/>
        <v>0</v>
      </c>
      <c r="M255" s="38">
        <f t="shared" si="22"/>
        <v>0</v>
      </c>
      <c r="N255" s="38">
        <f t="shared" si="23"/>
        <v>0</v>
      </c>
      <c r="O255" s="38">
        <f>IF($F255=Instellingen!$I$11,ROUND(($J255-($J255/((100%+$F255)/100%))),2),0)</f>
        <v>0</v>
      </c>
      <c r="P255" s="38">
        <f>IF($F255=Instellingen!$I$12,ROUND(($J255-($J255/((100%+$F255)/100%))),2),0)</f>
        <v>0</v>
      </c>
      <c r="Q255" s="38">
        <f>IF($F255=Instellingen!$I$14,0,ROUND(($K255-($K255/((100%+$F255)/100%))),2))</f>
        <v>0</v>
      </c>
    </row>
    <row r="256" spans="1:17" x14ac:dyDescent="0.35">
      <c r="A256" s="20" t="str">
        <f t="shared" si="19"/>
        <v/>
      </c>
      <c r="B256" s="20" t="str">
        <f>IFERROR(VLOOKUP($A256,Instellingen!$K$11:$L$22,2,0),"")</f>
        <v/>
      </c>
      <c r="C256" s="51"/>
      <c r="D256" s="52"/>
      <c r="E256" s="52"/>
      <c r="F256" s="53"/>
      <c r="G256" s="50"/>
      <c r="H256" s="50"/>
      <c r="I256" s="50"/>
      <c r="J256" s="38">
        <f t="shared" si="20"/>
        <v>0</v>
      </c>
      <c r="K256" s="38">
        <f t="shared" si="18"/>
        <v>0</v>
      </c>
      <c r="L256" s="38">
        <f t="shared" si="21"/>
        <v>0</v>
      </c>
      <c r="M256" s="38">
        <f t="shared" si="22"/>
        <v>0</v>
      </c>
      <c r="N256" s="38">
        <f t="shared" si="23"/>
        <v>0</v>
      </c>
      <c r="O256" s="38">
        <f>IF($F256=Instellingen!$I$11,ROUND(($J256-($J256/((100%+$F256)/100%))),2),0)</f>
        <v>0</v>
      </c>
      <c r="P256" s="38">
        <f>IF($F256=Instellingen!$I$12,ROUND(($J256-($J256/((100%+$F256)/100%))),2),0)</f>
        <v>0</v>
      </c>
      <c r="Q256" s="38">
        <f>IF($F256=Instellingen!$I$14,0,ROUND(($K256-($K256/((100%+$F256)/100%))),2))</f>
        <v>0</v>
      </c>
    </row>
    <row r="257" spans="1:17" x14ac:dyDescent="0.35">
      <c r="A257" s="20" t="str">
        <f t="shared" si="19"/>
        <v/>
      </c>
      <c r="B257" s="20" t="str">
        <f>IFERROR(VLOOKUP($A257,Instellingen!$K$11:$L$22,2,0),"")</f>
        <v/>
      </c>
      <c r="C257" s="51"/>
      <c r="D257" s="52"/>
      <c r="E257" s="52"/>
      <c r="F257" s="53"/>
      <c r="G257" s="50"/>
      <c r="H257" s="50"/>
      <c r="I257" s="50"/>
      <c r="J257" s="38">
        <f t="shared" si="20"/>
        <v>0</v>
      </c>
      <c r="K257" s="38">
        <f t="shared" si="18"/>
        <v>0</v>
      </c>
      <c r="L257" s="38">
        <f t="shared" si="21"/>
        <v>0</v>
      </c>
      <c r="M257" s="38">
        <f t="shared" si="22"/>
        <v>0</v>
      </c>
      <c r="N257" s="38">
        <f t="shared" si="23"/>
        <v>0</v>
      </c>
      <c r="O257" s="38">
        <f>IF($F257=Instellingen!$I$11,ROUND(($J257-($J257/((100%+$F257)/100%))),2),0)</f>
        <v>0</v>
      </c>
      <c r="P257" s="38">
        <f>IF($F257=Instellingen!$I$12,ROUND(($J257-($J257/((100%+$F257)/100%))),2),0)</f>
        <v>0</v>
      </c>
      <c r="Q257" s="38">
        <f>IF($F257=Instellingen!$I$14,0,ROUND(($K257-($K257/((100%+$F257)/100%))),2))</f>
        <v>0</v>
      </c>
    </row>
    <row r="258" spans="1:17" x14ac:dyDescent="0.35">
      <c r="A258" s="20" t="str">
        <f t="shared" si="19"/>
        <v/>
      </c>
      <c r="B258" s="20" t="str">
        <f>IFERROR(VLOOKUP($A258,Instellingen!$K$11:$L$22,2,0),"")</f>
        <v/>
      </c>
      <c r="C258" s="51"/>
      <c r="D258" s="52"/>
      <c r="E258" s="52"/>
      <c r="F258" s="53"/>
      <c r="G258" s="50"/>
      <c r="H258" s="50"/>
      <c r="I258" s="50"/>
      <c r="J258" s="38">
        <f t="shared" si="20"/>
        <v>0</v>
      </c>
      <c r="K258" s="38">
        <f t="shared" si="18"/>
        <v>0</v>
      </c>
      <c r="L258" s="38">
        <f t="shared" si="21"/>
        <v>0</v>
      </c>
      <c r="M258" s="38">
        <f t="shared" si="22"/>
        <v>0</v>
      </c>
      <c r="N258" s="38">
        <f t="shared" si="23"/>
        <v>0</v>
      </c>
      <c r="O258" s="38">
        <f>IF($F258=Instellingen!$I$11,ROUND(($J258-($J258/((100%+$F258)/100%))),2),0)</f>
        <v>0</v>
      </c>
      <c r="P258" s="38">
        <f>IF($F258=Instellingen!$I$12,ROUND(($J258-($J258/((100%+$F258)/100%))),2),0)</f>
        <v>0</v>
      </c>
      <c r="Q258" s="38">
        <f>IF($F258=Instellingen!$I$14,0,ROUND(($K258-($K258/((100%+$F258)/100%))),2))</f>
        <v>0</v>
      </c>
    </row>
    <row r="259" spans="1:17" x14ac:dyDescent="0.35">
      <c r="A259" s="20" t="str">
        <f t="shared" si="19"/>
        <v/>
      </c>
      <c r="B259" s="20" t="str">
        <f>IFERROR(VLOOKUP($A259,Instellingen!$K$11:$L$22,2,0),"")</f>
        <v/>
      </c>
      <c r="C259" s="51"/>
      <c r="D259" s="52"/>
      <c r="E259" s="52"/>
      <c r="F259" s="53"/>
      <c r="G259" s="50"/>
      <c r="H259" s="50"/>
      <c r="I259" s="50"/>
      <c r="J259" s="38">
        <f t="shared" si="20"/>
        <v>0</v>
      </c>
      <c r="K259" s="38">
        <f t="shared" si="18"/>
        <v>0</v>
      </c>
      <c r="L259" s="38">
        <f t="shared" si="21"/>
        <v>0</v>
      </c>
      <c r="M259" s="38">
        <f t="shared" si="22"/>
        <v>0</v>
      </c>
      <c r="N259" s="38">
        <f t="shared" si="23"/>
        <v>0</v>
      </c>
      <c r="O259" s="38">
        <f>IF($F259=Instellingen!$I$11,ROUND(($J259-($J259/((100%+$F259)/100%))),2),0)</f>
        <v>0</v>
      </c>
      <c r="P259" s="38">
        <f>IF($F259=Instellingen!$I$12,ROUND(($J259-($J259/((100%+$F259)/100%))),2),0)</f>
        <v>0</v>
      </c>
      <c r="Q259" s="38">
        <f>IF($F259=Instellingen!$I$14,0,ROUND(($K259-($K259/((100%+$F259)/100%))),2))</f>
        <v>0</v>
      </c>
    </row>
    <row r="260" spans="1:17" x14ac:dyDescent="0.35">
      <c r="A260" s="20" t="str">
        <f t="shared" si="19"/>
        <v/>
      </c>
      <c r="B260" s="20" t="str">
        <f>IFERROR(VLOOKUP($A260,Instellingen!$K$11:$L$22,2,0),"")</f>
        <v/>
      </c>
      <c r="C260" s="51"/>
      <c r="D260" s="52"/>
      <c r="E260" s="52"/>
      <c r="F260" s="53"/>
      <c r="G260" s="50"/>
      <c r="H260" s="50"/>
      <c r="I260" s="50"/>
      <c r="J260" s="38">
        <f t="shared" si="20"/>
        <v>0</v>
      </c>
      <c r="K260" s="38">
        <f t="shared" si="18"/>
        <v>0</v>
      </c>
      <c r="L260" s="38">
        <f t="shared" si="21"/>
        <v>0</v>
      </c>
      <c r="M260" s="38">
        <f t="shared" si="22"/>
        <v>0</v>
      </c>
      <c r="N260" s="38">
        <f t="shared" si="23"/>
        <v>0</v>
      </c>
      <c r="O260" s="38">
        <f>IF($F260=Instellingen!$I$11,ROUND(($J260-($J260/((100%+$F260)/100%))),2),0)</f>
        <v>0</v>
      </c>
      <c r="P260" s="38">
        <f>IF($F260=Instellingen!$I$12,ROUND(($J260-($J260/((100%+$F260)/100%))),2),0)</f>
        <v>0</v>
      </c>
      <c r="Q260" s="38">
        <f>IF($F260=Instellingen!$I$14,0,ROUND(($K260-($K260/((100%+$F260)/100%))),2))</f>
        <v>0</v>
      </c>
    </row>
    <row r="261" spans="1:17" x14ac:dyDescent="0.35">
      <c r="A261" s="20" t="str">
        <f t="shared" si="19"/>
        <v/>
      </c>
      <c r="B261" s="20" t="str">
        <f>IFERROR(VLOOKUP($A261,Instellingen!$K$11:$L$22,2,0),"")</f>
        <v/>
      </c>
      <c r="C261" s="51"/>
      <c r="D261" s="52"/>
      <c r="E261" s="52"/>
      <c r="F261" s="53"/>
      <c r="G261" s="50"/>
      <c r="H261" s="50"/>
      <c r="I261" s="50"/>
      <c r="J261" s="38">
        <f t="shared" si="20"/>
        <v>0</v>
      </c>
      <c r="K261" s="38">
        <f t="shared" si="18"/>
        <v>0</v>
      </c>
      <c r="L261" s="38">
        <f t="shared" si="21"/>
        <v>0</v>
      </c>
      <c r="M261" s="38">
        <f t="shared" si="22"/>
        <v>0</v>
      </c>
      <c r="N261" s="38">
        <f t="shared" si="23"/>
        <v>0</v>
      </c>
      <c r="O261" s="38">
        <f>IF($F261=Instellingen!$I$11,ROUND(($J261-($J261/((100%+$F261)/100%))),2),0)</f>
        <v>0</v>
      </c>
      <c r="P261" s="38">
        <f>IF($F261=Instellingen!$I$12,ROUND(($J261-($J261/((100%+$F261)/100%))),2),0)</f>
        <v>0</v>
      </c>
      <c r="Q261" s="38">
        <f>IF($F261=Instellingen!$I$14,0,ROUND(($K261-($K261/((100%+$F261)/100%))),2))</f>
        <v>0</v>
      </c>
    </row>
    <row r="262" spans="1:17" x14ac:dyDescent="0.35">
      <c r="A262" s="20" t="str">
        <f t="shared" si="19"/>
        <v/>
      </c>
      <c r="B262" s="20" t="str">
        <f>IFERROR(VLOOKUP($A262,Instellingen!$K$11:$L$22,2,0),"")</f>
        <v/>
      </c>
      <c r="C262" s="51"/>
      <c r="D262" s="52"/>
      <c r="E262" s="52"/>
      <c r="F262" s="53"/>
      <c r="G262" s="50"/>
      <c r="H262" s="50"/>
      <c r="I262" s="50"/>
      <c r="J262" s="38">
        <f t="shared" si="20"/>
        <v>0</v>
      </c>
      <c r="K262" s="38">
        <f t="shared" si="18"/>
        <v>0</v>
      </c>
      <c r="L262" s="38">
        <f t="shared" si="21"/>
        <v>0</v>
      </c>
      <c r="M262" s="38">
        <f t="shared" si="22"/>
        <v>0</v>
      </c>
      <c r="N262" s="38">
        <f t="shared" si="23"/>
        <v>0</v>
      </c>
      <c r="O262" s="38">
        <f>IF($F262=Instellingen!$I$11,ROUND(($J262-($J262/((100%+$F262)/100%))),2),0)</f>
        <v>0</v>
      </c>
      <c r="P262" s="38">
        <f>IF($F262=Instellingen!$I$12,ROUND(($J262-($J262/((100%+$F262)/100%))),2),0)</f>
        <v>0</v>
      </c>
      <c r="Q262" s="38">
        <f>IF($F262=Instellingen!$I$14,0,ROUND(($K262-($K262/((100%+$F262)/100%))),2))</f>
        <v>0</v>
      </c>
    </row>
    <row r="263" spans="1:17" x14ac:dyDescent="0.35">
      <c r="A263" s="20" t="str">
        <f t="shared" si="19"/>
        <v/>
      </c>
      <c r="B263" s="20" t="str">
        <f>IFERROR(VLOOKUP($A263,Instellingen!$K$11:$L$22,2,0),"")</f>
        <v/>
      </c>
      <c r="C263" s="51"/>
      <c r="D263" s="52"/>
      <c r="E263" s="52"/>
      <c r="F263" s="53"/>
      <c r="G263" s="50"/>
      <c r="H263" s="50"/>
      <c r="I263" s="50"/>
      <c r="J263" s="38">
        <f t="shared" si="20"/>
        <v>0</v>
      </c>
      <c r="K263" s="38">
        <f t="shared" ref="K263:K326" si="24">IF(OR($G263="Kosten",$G263="Investering"),$E263-$D263,0)</f>
        <v>0</v>
      </c>
      <c r="L263" s="38">
        <f t="shared" si="21"/>
        <v>0</v>
      </c>
      <c r="M263" s="38">
        <f t="shared" si="22"/>
        <v>0</v>
      </c>
      <c r="N263" s="38">
        <f t="shared" si="23"/>
        <v>0</v>
      </c>
      <c r="O263" s="38">
        <f>IF($F263=Instellingen!$I$11,ROUND(($J263-($J263/((100%+$F263)/100%))),2),0)</f>
        <v>0</v>
      </c>
      <c r="P263" s="38">
        <f>IF($F263=Instellingen!$I$12,ROUND(($J263-($J263/((100%+$F263)/100%))),2),0)</f>
        <v>0</v>
      </c>
      <c r="Q263" s="38">
        <f>IF($F263=Instellingen!$I$14,0,ROUND(($K263-($K263/((100%+$F263)/100%))),2))</f>
        <v>0</v>
      </c>
    </row>
    <row r="264" spans="1:17" x14ac:dyDescent="0.35">
      <c r="A264" s="20" t="str">
        <f t="shared" ref="A264:A327" si="25">IF($C264="","",PROPER(TEXT($C264,"mmmm")))</f>
        <v/>
      </c>
      <c r="B264" s="20" t="str">
        <f>IFERROR(VLOOKUP($A264,Instellingen!$K$11:$L$22,2,0),"")</f>
        <v/>
      </c>
      <c r="C264" s="51"/>
      <c r="D264" s="52"/>
      <c r="E264" s="52"/>
      <c r="F264" s="53"/>
      <c r="G264" s="50"/>
      <c r="H264" s="50"/>
      <c r="I264" s="50"/>
      <c r="J264" s="38">
        <f t="shared" ref="J264:J327" si="26">IF($G264="Omzet",$D264-$E264,0)</f>
        <v>0</v>
      </c>
      <c r="K264" s="38">
        <f t="shared" si="24"/>
        <v>0</v>
      </c>
      <c r="L264" s="38">
        <f t="shared" ref="L264:L327" si="27">IF(OR($G264="Omzet",$G264="Kosten",$G264="Investering"),0,$D264-$E264)</f>
        <v>0</v>
      </c>
      <c r="M264" s="38">
        <f t="shared" ref="M264:M327" si="28">J264-O264-P264</f>
        <v>0</v>
      </c>
      <c r="N264" s="38">
        <f t="shared" ref="N264:N327" si="29">K264-Q264</f>
        <v>0</v>
      </c>
      <c r="O264" s="38">
        <f>IF($F264=Instellingen!$I$11,ROUND(($J264-($J264/((100%+$F264)/100%))),2),0)</f>
        <v>0</v>
      </c>
      <c r="P264" s="38">
        <f>IF($F264=Instellingen!$I$12,ROUND(($J264-($J264/((100%+$F264)/100%))),2),0)</f>
        <v>0</v>
      </c>
      <c r="Q264" s="38">
        <f>IF($F264=Instellingen!$I$14,0,ROUND(($K264-($K264/((100%+$F264)/100%))),2))</f>
        <v>0</v>
      </c>
    </row>
    <row r="265" spans="1:17" x14ac:dyDescent="0.35">
      <c r="A265" s="20" t="str">
        <f t="shared" si="25"/>
        <v/>
      </c>
      <c r="B265" s="20" t="str">
        <f>IFERROR(VLOOKUP($A265,Instellingen!$K$11:$L$22,2,0),"")</f>
        <v/>
      </c>
      <c r="C265" s="51"/>
      <c r="D265" s="52"/>
      <c r="E265" s="52"/>
      <c r="F265" s="53"/>
      <c r="G265" s="50"/>
      <c r="H265" s="50"/>
      <c r="I265" s="50"/>
      <c r="J265" s="38">
        <f t="shared" si="26"/>
        <v>0</v>
      </c>
      <c r="K265" s="38">
        <f t="shared" si="24"/>
        <v>0</v>
      </c>
      <c r="L265" s="38">
        <f t="shared" si="27"/>
        <v>0</v>
      </c>
      <c r="M265" s="38">
        <f t="shared" si="28"/>
        <v>0</v>
      </c>
      <c r="N265" s="38">
        <f t="shared" si="29"/>
        <v>0</v>
      </c>
      <c r="O265" s="38">
        <f>IF($F265=Instellingen!$I$11,ROUND(($J265-($J265/((100%+$F265)/100%))),2),0)</f>
        <v>0</v>
      </c>
      <c r="P265" s="38">
        <f>IF($F265=Instellingen!$I$12,ROUND(($J265-($J265/((100%+$F265)/100%))),2),0)</f>
        <v>0</v>
      </c>
      <c r="Q265" s="38">
        <f>IF($F265=Instellingen!$I$14,0,ROUND(($K265-($K265/((100%+$F265)/100%))),2))</f>
        <v>0</v>
      </c>
    </row>
    <row r="266" spans="1:17" x14ac:dyDescent="0.35">
      <c r="A266" s="20" t="str">
        <f t="shared" si="25"/>
        <v/>
      </c>
      <c r="B266" s="20" t="str">
        <f>IFERROR(VLOOKUP($A266,Instellingen!$K$11:$L$22,2,0),"")</f>
        <v/>
      </c>
      <c r="C266" s="51"/>
      <c r="D266" s="52"/>
      <c r="E266" s="52"/>
      <c r="F266" s="53"/>
      <c r="G266" s="50"/>
      <c r="H266" s="50"/>
      <c r="I266" s="50"/>
      <c r="J266" s="38">
        <f t="shared" si="26"/>
        <v>0</v>
      </c>
      <c r="K266" s="38">
        <f t="shared" si="24"/>
        <v>0</v>
      </c>
      <c r="L266" s="38">
        <f t="shared" si="27"/>
        <v>0</v>
      </c>
      <c r="M266" s="38">
        <f t="shared" si="28"/>
        <v>0</v>
      </c>
      <c r="N266" s="38">
        <f t="shared" si="29"/>
        <v>0</v>
      </c>
      <c r="O266" s="38">
        <f>IF($F266=Instellingen!$I$11,ROUND(($J266-($J266/((100%+$F266)/100%))),2),0)</f>
        <v>0</v>
      </c>
      <c r="P266" s="38">
        <f>IF($F266=Instellingen!$I$12,ROUND(($J266-($J266/((100%+$F266)/100%))),2),0)</f>
        <v>0</v>
      </c>
      <c r="Q266" s="38">
        <f>IF($F266=Instellingen!$I$14,0,ROUND(($K266-($K266/((100%+$F266)/100%))),2))</f>
        <v>0</v>
      </c>
    </row>
    <row r="267" spans="1:17" x14ac:dyDescent="0.35">
      <c r="A267" s="20" t="str">
        <f t="shared" si="25"/>
        <v/>
      </c>
      <c r="B267" s="20" t="str">
        <f>IFERROR(VLOOKUP($A267,Instellingen!$K$11:$L$22,2,0),"")</f>
        <v/>
      </c>
      <c r="C267" s="51"/>
      <c r="D267" s="52"/>
      <c r="E267" s="52"/>
      <c r="F267" s="53"/>
      <c r="G267" s="50"/>
      <c r="H267" s="50"/>
      <c r="I267" s="50"/>
      <c r="J267" s="38">
        <f t="shared" si="26"/>
        <v>0</v>
      </c>
      <c r="K267" s="38">
        <f t="shared" si="24"/>
        <v>0</v>
      </c>
      <c r="L267" s="38">
        <f t="shared" si="27"/>
        <v>0</v>
      </c>
      <c r="M267" s="38">
        <f t="shared" si="28"/>
        <v>0</v>
      </c>
      <c r="N267" s="38">
        <f t="shared" si="29"/>
        <v>0</v>
      </c>
      <c r="O267" s="38">
        <f>IF($F267=Instellingen!$I$11,ROUND(($J267-($J267/((100%+$F267)/100%))),2),0)</f>
        <v>0</v>
      </c>
      <c r="P267" s="38">
        <f>IF($F267=Instellingen!$I$12,ROUND(($J267-($J267/((100%+$F267)/100%))),2),0)</f>
        <v>0</v>
      </c>
      <c r="Q267" s="38">
        <f>IF($F267=Instellingen!$I$14,0,ROUND(($K267-($K267/((100%+$F267)/100%))),2))</f>
        <v>0</v>
      </c>
    </row>
    <row r="268" spans="1:17" x14ac:dyDescent="0.35">
      <c r="A268" s="20" t="str">
        <f t="shared" si="25"/>
        <v/>
      </c>
      <c r="B268" s="20" t="str">
        <f>IFERROR(VLOOKUP($A268,Instellingen!$K$11:$L$22,2,0),"")</f>
        <v/>
      </c>
      <c r="C268" s="51"/>
      <c r="D268" s="52"/>
      <c r="E268" s="52"/>
      <c r="F268" s="53"/>
      <c r="G268" s="50"/>
      <c r="H268" s="50"/>
      <c r="I268" s="50"/>
      <c r="J268" s="38">
        <f t="shared" si="26"/>
        <v>0</v>
      </c>
      <c r="K268" s="38">
        <f t="shared" si="24"/>
        <v>0</v>
      </c>
      <c r="L268" s="38">
        <f t="shared" si="27"/>
        <v>0</v>
      </c>
      <c r="M268" s="38">
        <f t="shared" si="28"/>
        <v>0</v>
      </c>
      <c r="N268" s="38">
        <f t="shared" si="29"/>
        <v>0</v>
      </c>
      <c r="O268" s="38">
        <f>IF($F268=Instellingen!$I$11,ROUND(($J268-($J268/((100%+$F268)/100%))),2),0)</f>
        <v>0</v>
      </c>
      <c r="P268" s="38">
        <f>IF($F268=Instellingen!$I$12,ROUND(($J268-($J268/((100%+$F268)/100%))),2),0)</f>
        <v>0</v>
      </c>
      <c r="Q268" s="38">
        <f>IF($F268=Instellingen!$I$14,0,ROUND(($K268-($K268/((100%+$F268)/100%))),2))</f>
        <v>0</v>
      </c>
    </row>
    <row r="269" spans="1:17" x14ac:dyDescent="0.35">
      <c r="A269" s="20" t="str">
        <f t="shared" si="25"/>
        <v/>
      </c>
      <c r="B269" s="20" t="str">
        <f>IFERROR(VLOOKUP($A269,Instellingen!$K$11:$L$22,2,0),"")</f>
        <v/>
      </c>
      <c r="C269" s="51"/>
      <c r="D269" s="52"/>
      <c r="E269" s="52"/>
      <c r="F269" s="53"/>
      <c r="G269" s="50"/>
      <c r="H269" s="50"/>
      <c r="I269" s="50"/>
      <c r="J269" s="38">
        <f t="shared" si="26"/>
        <v>0</v>
      </c>
      <c r="K269" s="38">
        <f t="shared" si="24"/>
        <v>0</v>
      </c>
      <c r="L269" s="38">
        <f t="shared" si="27"/>
        <v>0</v>
      </c>
      <c r="M269" s="38">
        <f t="shared" si="28"/>
        <v>0</v>
      </c>
      <c r="N269" s="38">
        <f t="shared" si="29"/>
        <v>0</v>
      </c>
      <c r="O269" s="38">
        <f>IF($F269=Instellingen!$I$11,ROUND(($J269-($J269/((100%+$F269)/100%))),2),0)</f>
        <v>0</v>
      </c>
      <c r="P269" s="38">
        <f>IF($F269=Instellingen!$I$12,ROUND(($J269-($J269/((100%+$F269)/100%))),2),0)</f>
        <v>0</v>
      </c>
      <c r="Q269" s="38">
        <f>IF($F269=Instellingen!$I$14,0,ROUND(($K269-($K269/((100%+$F269)/100%))),2))</f>
        <v>0</v>
      </c>
    </row>
    <row r="270" spans="1:17" x14ac:dyDescent="0.35">
      <c r="A270" s="20" t="str">
        <f t="shared" si="25"/>
        <v/>
      </c>
      <c r="B270" s="20" t="str">
        <f>IFERROR(VLOOKUP($A270,Instellingen!$K$11:$L$22,2,0),"")</f>
        <v/>
      </c>
      <c r="C270" s="51"/>
      <c r="D270" s="52"/>
      <c r="E270" s="52"/>
      <c r="F270" s="53"/>
      <c r="G270" s="50"/>
      <c r="H270" s="50"/>
      <c r="I270" s="50"/>
      <c r="J270" s="38">
        <f t="shared" si="26"/>
        <v>0</v>
      </c>
      <c r="K270" s="38">
        <f t="shared" si="24"/>
        <v>0</v>
      </c>
      <c r="L270" s="38">
        <f t="shared" si="27"/>
        <v>0</v>
      </c>
      <c r="M270" s="38">
        <f t="shared" si="28"/>
        <v>0</v>
      </c>
      <c r="N270" s="38">
        <f t="shared" si="29"/>
        <v>0</v>
      </c>
      <c r="O270" s="38">
        <f>IF($F270=Instellingen!$I$11,ROUND(($J270-($J270/((100%+$F270)/100%))),2),0)</f>
        <v>0</v>
      </c>
      <c r="P270" s="38">
        <f>IF($F270=Instellingen!$I$12,ROUND(($J270-($J270/((100%+$F270)/100%))),2),0)</f>
        <v>0</v>
      </c>
      <c r="Q270" s="38">
        <f>IF($F270=Instellingen!$I$14,0,ROUND(($K270-($K270/((100%+$F270)/100%))),2))</f>
        <v>0</v>
      </c>
    </row>
    <row r="271" spans="1:17" x14ac:dyDescent="0.35">
      <c r="A271" s="20" t="str">
        <f t="shared" si="25"/>
        <v/>
      </c>
      <c r="B271" s="20" t="str">
        <f>IFERROR(VLOOKUP($A271,Instellingen!$K$11:$L$22,2,0),"")</f>
        <v/>
      </c>
      <c r="C271" s="51"/>
      <c r="D271" s="52"/>
      <c r="E271" s="52"/>
      <c r="F271" s="53"/>
      <c r="G271" s="50"/>
      <c r="H271" s="50"/>
      <c r="I271" s="50"/>
      <c r="J271" s="38">
        <f t="shared" si="26"/>
        <v>0</v>
      </c>
      <c r="K271" s="38">
        <f t="shared" si="24"/>
        <v>0</v>
      </c>
      <c r="L271" s="38">
        <f t="shared" si="27"/>
        <v>0</v>
      </c>
      <c r="M271" s="38">
        <f t="shared" si="28"/>
        <v>0</v>
      </c>
      <c r="N271" s="38">
        <f t="shared" si="29"/>
        <v>0</v>
      </c>
      <c r="O271" s="38">
        <f>IF($F271=Instellingen!$I$11,ROUND(($J271-($J271/((100%+$F271)/100%))),2),0)</f>
        <v>0</v>
      </c>
      <c r="P271" s="38">
        <f>IF($F271=Instellingen!$I$12,ROUND(($J271-($J271/((100%+$F271)/100%))),2),0)</f>
        <v>0</v>
      </c>
      <c r="Q271" s="38">
        <f>IF($F271=Instellingen!$I$14,0,ROUND(($K271-($K271/((100%+$F271)/100%))),2))</f>
        <v>0</v>
      </c>
    </row>
    <row r="272" spans="1:17" x14ac:dyDescent="0.35">
      <c r="A272" s="20" t="str">
        <f t="shared" si="25"/>
        <v/>
      </c>
      <c r="B272" s="20" t="str">
        <f>IFERROR(VLOOKUP($A272,Instellingen!$K$11:$L$22,2,0),"")</f>
        <v/>
      </c>
      <c r="C272" s="51"/>
      <c r="D272" s="52"/>
      <c r="E272" s="52"/>
      <c r="F272" s="53"/>
      <c r="G272" s="50"/>
      <c r="H272" s="50"/>
      <c r="I272" s="50"/>
      <c r="J272" s="38">
        <f t="shared" si="26"/>
        <v>0</v>
      </c>
      <c r="K272" s="38">
        <f t="shared" si="24"/>
        <v>0</v>
      </c>
      <c r="L272" s="38">
        <f t="shared" si="27"/>
        <v>0</v>
      </c>
      <c r="M272" s="38">
        <f t="shared" si="28"/>
        <v>0</v>
      </c>
      <c r="N272" s="38">
        <f t="shared" si="29"/>
        <v>0</v>
      </c>
      <c r="O272" s="38">
        <f>IF($F272=Instellingen!$I$11,ROUND(($J272-($J272/((100%+$F272)/100%))),2),0)</f>
        <v>0</v>
      </c>
      <c r="P272" s="38">
        <f>IF($F272=Instellingen!$I$12,ROUND(($J272-($J272/((100%+$F272)/100%))),2),0)</f>
        <v>0</v>
      </c>
      <c r="Q272" s="38">
        <f>IF($F272=Instellingen!$I$14,0,ROUND(($K272-($K272/((100%+$F272)/100%))),2))</f>
        <v>0</v>
      </c>
    </row>
    <row r="273" spans="1:17" x14ac:dyDescent="0.35">
      <c r="A273" s="20" t="str">
        <f t="shared" si="25"/>
        <v/>
      </c>
      <c r="B273" s="20" t="str">
        <f>IFERROR(VLOOKUP($A273,Instellingen!$K$11:$L$22,2,0),"")</f>
        <v/>
      </c>
      <c r="C273" s="51"/>
      <c r="D273" s="52"/>
      <c r="E273" s="52"/>
      <c r="F273" s="53"/>
      <c r="G273" s="50"/>
      <c r="H273" s="50"/>
      <c r="I273" s="50"/>
      <c r="J273" s="38">
        <f t="shared" si="26"/>
        <v>0</v>
      </c>
      <c r="K273" s="38">
        <f t="shared" si="24"/>
        <v>0</v>
      </c>
      <c r="L273" s="38">
        <f t="shared" si="27"/>
        <v>0</v>
      </c>
      <c r="M273" s="38">
        <f t="shared" si="28"/>
        <v>0</v>
      </c>
      <c r="N273" s="38">
        <f t="shared" si="29"/>
        <v>0</v>
      </c>
      <c r="O273" s="38">
        <f>IF($F273=Instellingen!$I$11,ROUND(($J273-($J273/((100%+$F273)/100%))),2),0)</f>
        <v>0</v>
      </c>
      <c r="P273" s="38">
        <f>IF($F273=Instellingen!$I$12,ROUND(($J273-($J273/((100%+$F273)/100%))),2),0)</f>
        <v>0</v>
      </c>
      <c r="Q273" s="38">
        <f>IF($F273=Instellingen!$I$14,0,ROUND(($K273-($K273/((100%+$F273)/100%))),2))</f>
        <v>0</v>
      </c>
    </row>
    <row r="274" spans="1:17" x14ac:dyDescent="0.35">
      <c r="A274" s="20" t="str">
        <f t="shared" si="25"/>
        <v/>
      </c>
      <c r="B274" s="20" t="str">
        <f>IFERROR(VLOOKUP($A274,Instellingen!$K$11:$L$22,2,0),"")</f>
        <v/>
      </c>
      <c r="C274" s="51"/>
      <c r="D274" s="52"/>
      <c r="E274" s="52"/>
      <c r="F274" s="53"/>
      <c r="G274" s="50"/>
      <c r="H274" s="50"/>
      <c r="I274" s="50"/>
      <c r="J274" s="38">
        <f t="shared" si="26"/>
        <v>0</v>
      </c>
      <c r="K274" s="38">
        <f t="shared" si="24"/>
        <v>0</v>
      </c>
      <c r="L274" s="38">
        <f t="shared" si="27"/>
        <v>0</v>
      </c>
      <c r="M274" s="38">
        <f t="shared" si="28"/>
        <v>0</v>
      </c>
      <c r="N274" s="38">
        <f t="shared" si="29"/>
        <v>0</v>
      </c>
      <c r="O274" s="38">
        <f>IF($F274=Instellingen!$I$11,ROUND(($J274-($J274/((100%+$F274)/100%))),2),0)</f>
        <v>0</v>
      </c>
      <c r="P274" s="38">
        <f>IF($F274=Instellingen!$I$12,ROUND(($J274-($J274/((100%+$F274)/100%))),2),0)</f>
        <v>0</v>
      </c>
      <c r="Q274" s="38">
        <f>IF($F274=Instellingen!$I$14,0,ROUND(($K274-($K274/((100%+$F274)/100%))),2))</f>
        <v>0</v>
      </c>
    </row>
    <row r="275" spans="1:17" x14ac:dyDescent="0.35">
      <c r="A275" s="20" t="str">
        <f t="shared" si="25"/>
        <v/>
      </c>
      <c r="B275" s="20" t="str">
        <f>IFERROR(VLOOKUP($A275,Instellingen!$K$11:$L$22,2,0),"")</f>
        <v/>
      </c>
      <c r="C275" s="51"/>
      <c r="D275" s="52"/>
      <c r="E275" s="52"/>
      <c r="F275" s="53"/>
      <c r="G275" s="50"/>
      <c r="H275" s="50"/>
      <c r="I275" s="50"/>
      <c r="J275" s="38">
        <f t="shared" si="26"/>
        <v>0</v>
      </c>
      <c r="K275" s="38">
        <f t="shared" si="24"/>
        <v>0</v>
      </c>
      <c r="L275" s="38">
        <f t="shared" si="27"/>
        <v>0</v>
      </c>
      <c r="M275" s="38">
        <f t="shared" si="28"/>
        <v>0</v>
      </c>
      <c r="N275" s="38">
        <f t="shared" si="29"/>
        <v>0</v>
      </c>
      <c r="O275" s="38">
        <f>IF($F275=Instellingen!$I$11,ROUND(($J275-($J275/((100%+$F275)/100%))),2),0)</f>
        <v>0</v>
      </c>
      <c r="P275" s="38">
        <f>IF($F275=Instellingen!$I$12,ROUND(($J275-($J275/((100%+$F275)/100%))),2),0)</f>
        <v>0</v>
      </c>
      <c r="Q275" s="38">
        <f>IF($F275=Instellingen!$I$14,0,ROUND(($K275-($K275/((100%+$F275)/100%))),2))</f>
        <v>0</v>
      </c>
    </row>
    <row r="276" spans="1:17" x14ac:dyDescent="0.35">
      <c r="A276" s="20" t="str">
        <f t="shared" si="25"/>
        <v/>
      </c>
      <c r="B276" s="20" t="str">
        <f>IFERROR(VLOOKUP($A276,Instellingen!$K$11:$L$22,2,0),"")</f>
        <v/>
      </c>
      <c r="C276" s="51"/>
      <c r="D276" s="52"/>
      <c r="E276" s="52"/>
      <c r="F276" s="53"/>
      <c r="G276" s="50"/>
      <c r="H276" s="50"/>
      <c r="I276" s="50"/>
      <c r="J276" s="38">
        <f t="shared" si="26"/>
        <v>0</v>
      </c>
      <c r="K276" s="38">
        <f t="shared" si="24"/>
        <v>0</v>
      </c>
      <c r="L276" s="38">
        <f t="shared" si="27"/>
        <v>0</v>
      </c>
      <c r="M276" s="38">
        <f t="shared" si="28"/>
        <v>0</v>
      </c>
      <c r="N276" s="38">
        <f t="shared" si="29"/>
        <v>0</v>
      </c>
      <c r="O276" s="38">
        <f>IF($F276=Instellingen!$I$11,ROUND(($J276-($J276/((100%+$F276)/100%))),2),0)</f>
        <v>0</v>
      </c>
      <c r="P276" s="38">
        <f>IF($F276=Instellingen!$I$12,ROUND(($J276-($J276/((100%+$F276)/100%))),2),0)</f>
        <v>0</v>
      </c>
      <c r="Q276" s="38">
        <f>IF($F276=Instellingen!$I$14,0,ROUND(($K276-($K276/((100%+$F276)/100%))),2))</f>
        <v>0</v>
      </c>
    </row>
    <row r="277" spans="1:17" x14ac:dyDescent="0.35">
      <c r="A277" s="20" t="str">
        <f t="shared" si="25"/>
        <v/>
      </c>
      <c r="B277" s="20" t="str">
        <f>IFERROR(VLOOKUP($A277,Instellingen!$K$11:$L$22,2,0),"")</f>
        <v/>
      </c>
      <c r="C277" s="51"/>
      <c r="D277" s="52"/>
      <c r="E277" s="52"/>
      <c r="F277" s="53"/>
      <c r="G277" s="50"/>
      <c r="H277" s="50"/>
      <c r="I277" s="50"/>
      <c r="J277" s="38">
        <f t="shared" si="26"/>
        <v>0</v>
      </c>
      <c r="K277" s="38">
        <f t="shared" si="24"/>
        <v>0</v>
      </c>
      <c r="L277" s="38">
        <f t="shared" si="27"/>
        <v>0</v>
      </c>
      <c r="M277" s="38">
        <f t="shared" si="28"/>
        <v>0</v>
      </c>
      <c r="N277" s="38">
        <f t="shared" si="29"/>
        <v>0</v>
      </c>
      <c r="O277" s="38">
        <f>IF($F277=Instellingen!$I$11,ROUND(($J277-($J277/((100%+$F277)/100%))),2),0)</f>
        <v>0</v>
      </c>
      <c r="P277" s="38">
        <f>IF($F277=Instellingen!$I$12,ROUND(($J277-($J277/((100%+$F277)/100%))),2),0)</f>
        <v>0</v>
      </c>
      <c r="Q277" s="38">
        <f>IF($F277=Instellingen!$I$14,0,ROUND(($K277-($K277/((100%+$F277)/100%))),2))</f>
        <v>0</v>
      </c>
    </row>
    <row r="278" spans="1:17" x14ac:dyDescent="0.35">
      <c r="A278" s="20" t="str">
        <f t="shared" si="25"/>
        <v/>
      </c>
      <c r="B278" s="20" t="str">
        <f>IFERROR(VLOOKUP($A278,Instellingen!$K$11:$L$22,2,0),"")</f>
        <v/>
      </c>
      <c r="C278" s="51"/>
      <c r="D278" s="52"/>
      <c r="E278" s="52"/>
      <c r="F278" s="53"/>
      <c r="G278" s="50"/>
      <c r="H278" s="50"/>
      <c r="I278" s="50"/>
      <c r="J278" s="38">
        <f t="shared" si="26"/>
        <v>0</v>
      </c>
      <c r="K278" s="38">
        <f t="shared" si="24"/>
        <v>0</v>
      </c>
      <c r="L278" s="38">
        <f t="shared" si="27"/>
        <v>0</v>
      </c>
      <c r="M278" s="38">
        <f t="shared" si="28"/>
        <v>0</v>
      </c>
      <c r="N278" s="38">
        <f t="shared" si="29"/>
        <v>0</v>
      </c>
      <c r="O278" s="38">
        <f>IF($F278=Instellingen!$I$11,ROUND(($J278-($J278/((100%+$F278)/100%))),2),0)</f>
        <v>0</v>
      </c>
      <c r="P278" s="38">
        <f>IF($F278=Instellingen!$I$12,ROUND(($J278-($J278/((100%+$F278)/100%))),2),0)</f>
        <v>0</v>
      </c>
      <c r="Q278" s="38">
        <f>IF($F278=Instellingen!$I$14,0,ROUND(($K278-($K278/((100%+$F278)/100%))),2))</f>
        <v>0</v>
      </c>
    </row>
    <row r="279" spans="1:17" x14ac:dyDescent="0.35">
      <c r="A279" s="20" t="str">
        <f t="shared" si="25"/>
        <v/>
      </c>
      <c r="B279" s="20" t="str">
        <f>IFERROR(VLOOKUP($A279,Instellingen!$K$11:$L$22,2,0),"")</f>
        <v/>
      </c>
      <c r="C279" s="51"/>
      <c r="D279" s="52"/>
      <c r="E279" s="52"/>
      <c r="F279" s="53"/>
      <c r="G279" s="50"/>
      <c r="H279" s="50"/>
      <c r="I279" s="50"/>
      <c r="J279" s="38">
        <f t="shared" si="26"/>
        <v>0</v>
      </c>
      <c r="K279" s="38">
        <f t="shared" si="24"/>
        <v>0</v>
      </c>
      <c r="L279" s="38">
        <f t="shared" si="27"/>
        <v>0</v>
      </c>
      <c r="M279" s="38">
        <f t="shared" si="28"/>
        <v>0</v>
      </c>
      <c r="N279" s="38">
        <f t="shared" si="29"/>
        <v>0</v>
      </c>
      <c r="O279" s="38">
        <f>IF($F279=Instellingen!$I$11,ROUND(($J279-($J279/((100%+$F279)/100%))),2),0)</f>
        <v>0</v>
      </c>
      <c r="P279" s="38">
        <f>IF($F279=Instellingen!$I$12,ROUND(($J279-($J279/((100%+$F279)/100%))),2),0)</f>
        <v>0</v>
      </c>
      <c r="Q279" s="38">
        <f>IF($F279=Instellingen!$I$14,0,ROUND(($K279-($K279/((100%+$F279)/100%))),2))</f>
        <v>0</v>
      </c>
    </row>
    <row r="280" spans="1:17" x14ac:dyDescent="0.35">
      <c r="A280" s="20" t="str">
        <f t="shared" si="25"/>
        <v/>
      </c>
      <c r="B280" s="20" t="str">
        <f>IFERROR(VLOOKUP($A280,Instellingen!$K$11:$L$22,2,0),"")</f>
        <v/>
      </c>
      <c r="C280" s="51"/>
      <c r="D280" s="52"/>
      <c r="E280" s="52"/>
      <c r="F280" s="53"/>
      <c r="G280" s="50"/>
      <c r="H280" s="50"/>
      <c r="I280" s="50"/>
      <c r="J280" s="38">
        <f t="shared" si="26"/>
        <v>0</v>
      </c>
      <c r="K280" s="38">
        <f t="shared" si="24"/>
        <v>0</v>
      </c>
      <c r="L280" s="38">
        <f t="shared" si="27"/>
        <v>0</v>
      </c>
      <c r="M280" s="38">
        <f t="shared" si="28"/>
        <v>0</v>
      </c>
      <c r="N280" s="38">
        <f t="shared" si="29"/>
        <v>0</v>
      </c>
      <c r="O280" s="38">
        <f>IF($F280=Instellingen!$I$11,ROUND(($J280-($J280/((100%+$F280)/100%))),2),0)</f>
        <v>0</v>
      </c>
      <c r="P280" s="38">
        <f>IF($F280=Instellingen!$I$12,ROUND(($J280-($J280/((100%+$F280)/100%))),2),0)</f>
        <v>0</v>
      </c>
      <c r="Q280" s="38">
        <f>IF($F280=Instellingen!$I$14,0,ROUND(($K280-($K280/((100%+$F280)/100%))),2))</f>
        <v>0</v>
      </c>
    </row>
    <row r="281" spans="1:17" x14ac:dyDescent="0.35">
      <c r="A281" s="20" t="str">
        <f t="shared" si="25"/>
        <v/>
      </c>
      <c r="B281" s="20" t="str">
        <f>IFERROR(VLOOKUP($A281,Instellingen!$K$11:$L$22,2,0),"")</f>
        <v/>
      </c>
      <c r="C281" s="51"/>
      <c r="D281" s="52"/>
      <c r="E281" s="52"/>
      <c r="F281" s="53"/>
      <c r="G281" s="50"/>
      <c r="H281" s="50"/>
      <c r="I281" s="50"/>
      <c r="J281" s="38">
        <f t="shared" si="26"/>
        <v>0</v>
      </c>
      <c r="K281" s="38">
        <f t="shared" si="24"/>
        <v>0</v>
      </c>
      <c r="L281" s="38">
        <f t="shared" si="27"/>
        <v>0</v>
      </c>
      <c r="M281" s="38">
        <f t="shared" si="28"/>
        <v>0</v>
      </c>
      <c r="N281" s="38">
        <f t="shared" si="29"/>
        <v>0</v>
      </c>
      <c r="O281" s="38">
        <f>IF($F281=Instellingen!$I$11,ROUND(($J281-($J281/((100%+$F281)/100%))),2),0)</f>
        <v>0</v>
      </c>
      <c r="P281" s="38">
        <f>IF($F281=Instellingen!$I$12,ROUND(($J281-($J281/((100%+$F281)/100%))),2),0)</f>
        <v>0</v>
      </c>
      <c r="Q281" s="38">
        <f>IF($F281=Instellingen!$I$14,0,ROUND(($K281-($K281/((100%+$F281)/100%))),2))</f>
        <v>0</v>
      </c>
    </row>
    <row r="282" spans="1:17" x14ac:dyDescent="0.35">
      <c r="A282" s="20" t="str">
        <f t="shared" si="25"/>
        <v/>
      </c>
      <c r="B282" s="20" t="str">
        <f>IFERROR(VLOOKUP($A282,Instellingen!$K$11:$L$22,2,0),"")</f>
        <v/>
      </c>
      <c r="C282" s="51"/>
      <c r="D282" s="52"/>
      <c r="E282" s="52"/>
      <c r="F282" s="53"/>
      <c r="G282" s="50"/>
      <c r="H282" s="50"/>
      <c r="I282" s="50"/>
      <c r="J282" s="38">
        <f t="shared" si="26"/>
        <v>0</v>
      </c>
      <c r="K282" s="38">
        <f t="shared" si="24"/>
        <v>0</v>
      </c>
      <c r="L282" s="38">
        <f t="shared" si="27"/>
        <v>0</v>
      </c>
      <c r="M282" s="38">
        <f t="shared" si="28"/>
        <v>0</v>
      </c>
      <c r="N282" s="38">
        <f t="shared" si="29"/>
        <v>0</v>
      </c>
      <c r="O282" s="38">
        <f>IF($F282=Instellingen!$I$11,ROUND(($J282-($J282/((100%+$F282)/100%))),2),0)</f>
        <v>0</v>
      </c>
      <c r="P282" s="38">
        <f>IF($F282=Instellingen!$I$12,ROUND(($J282-($J282/((100%+$F282)/100%))),2),0)</f>
        <v>0</v>
      </c>
      <c r="Q282" s="38">
        <f>IF($F282=Instellingen!$I$14,0,ROUND(($K282-($K282/((100%+$F282)/100%))),2))</f>
        <v>0</v>
      </c>
    </row>
    <row r="283" spans="1:17" x14ac:dyDescent="0.35">
      <c r="A283" s="20" t="str">
        <f t="shared" si="25"/>
        <v/>
      </c>
      <c r="B283" s="20" t="str">
        <f>IFERROR(VLOOKUP($A283,Instellingen!$K$11:$L$22,2,0),"")</f>
        <v/>
      </c>
      <c r="C283" s="51"/>
      <c r="D283" s="52"/>
      <c r="E283" s="52"/>
      <c r="F283" s="53"/>
      <c r="G283" s="50"/>
      <c r="H283" s="50"/>
      <c r="I283" s="50"/>
      <c r="J283" s="38">
        <f t="shared" si="26"/>
        <v>0</v>
      </c>
      <c r="K283" s="38">
        <f t="shared" si="24"/>
        <v>0</v>
      </c>
      <c r="L283" s="38">
        <f t="shared" si="27"/>
        <v>0</v>
      </c>
      <c r="M283" s="38">
        <f t="shared" si="28"/>
        <v>0</v>
      </c>
      <c r="N283" s="38">
        <f t="shared" si="29"/>
        <v>0</v>
      </c>
      <c r="O283" s="38">
        <f>IF($F283=Instellingen!$I$11,ROUND(($J283-($J283/((100%+$F283)/100%))),2),0)</f>
        <v>0</v>
      </c>
      <c r="P283" s="38">
        <f>IF($F283=Instellingen!$I$12,ROUND(($J283-($J283/((100%+$F283)/100%))),2),0)</f>
        <v>0</v>
      </c>
      <c r="Q283" s="38">
        <f>IF($F283=Instellingen!$I$14,0,ROUND(($K283-($K283/((100%+$F283)/100%))),2))</f>
        <v>0</v>
      </c>
    </row>
    <row r="284" spans="1:17" x14ac:dyDescent="0.35">
      <c r="A284" s="20" t="str">
        <f t="shared" si="25"/>
        <v/>
      </c>
      <c r="B284" s="20" t="str">
        <f>IFERROR(VLOOKUP($A284,Instellingen!$K$11:$L$22,2,0),"")</f>
        <v/>
      </c>
      <c r="C284" s="51"/>
      <c r="D284" s="52"/>
      <c r="E284" s="52"/>
      <c r="F284" s="53"/>
      <c r="G284" s="50"/>
      <c r="H284" s="50"/>
      <c r="I284" s="50"/>
      <c r="J284" s="38">
        <f t="shared" si="26"/>
        <v>0</v>
      </c>
      <c r="K284" s="38">
        <f t="shared" si="24"/>
        <v>0</v>
      </c>
      <c r="L284" s="38">
        <f t="shared" si="27"/>
        <v>0</v>
      </c>
      <c r="M284" s="38">
        <f t="shared" si="28"/>
        <v>0</v>
      </c>
      <c r="N284" s="38">
        <f t="shared" si="29"/>
        <v>0</v>
      </c>
      <c r="O284" s="38">
        <f>IF($F284=Instellingen!$I$11,ROUND(($J284-($J284/((100%+$F284)/100%))),2),0)</f>
        <v>0</v>
      </c>
      <c r="P284" s="38">
        <f>IF($F284=Instellingen!$I$12,ROUND(($J284-($J284/((100%+$F284)/100%))),2),0)</f>
        <v>0</v>
      </c>
      <c r="Q284" s="38">
        <f>IF($F284=Instellingen!$I$14,0,ROUND(($K284-($K284/((100%+$F284)/100%))),2))</f>
        <v>0</v>
      </c>
    </row>
    <row r="285" spans="1:17" x14ac:dyDescent="0.35">
      <c r="A285" s="20" t="str">
        <f t="shared" si="25"/>
        <v/>
      </c>
      <c r="B285" s="20" t="str">
        <f>IFERROR(VLOOKUP($A285,Instellingen!$K$11:$L$22,2,0),"")</f>
        <v/>
      </c>
      <c r="C285" s="51"/>
      <c r="D285" s="52"/>
      <c r="E285" s="52"/>
      <c r="F285" s="53"/>
      <c r="G285" s="50"/>
      <c r="H285" s="50"/>
      <c r="I285" s="50"/>
      <c r="J285" s="38">
        <f t="shared" si="26"/>
        <v>0</v>
      </c>
      <c r="K285" s="38">
        <f t="shared" si="24"/>
        <v>0</v>
      </c>
      <c r="L285" s="38">
        <f t="shared" si="27"/>
        <v>0</v>
      </c>
      <c r="M285" s="38">
        <f t="shared" si="28"/>
        <v>0</v>
      </c>
      <c r="N285" s="38">
        <f t="shared" si="29"/>
        <v>0</v>
      </c>
      <c r="O285" s="38">
        <f>IF($F285=Instellingen!$I$11,ROUND(($J285-($J285/((100%+$F285)/100%))),2),0)</f>
        <v>0</v>
      </c>
      <c r="P285" s="38">
        <f>IF($F285=Instellingen!$I$12,ROUND(($J285-($J285/((100%+$F285)/100%))),2),0)</f>
        <v>0</v>
      </c>
      <c r="Q285" s="38">
        <f>IF($F285=Instellingen!$I$14,0,ROUND(($K285-($K285/((100%+$F285)/100%))),2))</f>
        <v>0</v>
      </c>
    </row>
    <row r="286" spans="1:17" x14ac:dyDescent="0.35">
      <c r="A286" s="20" t="str">
        <f t="shared" si="25"/>
        <v/>
      </c>
      <c r="B286" s="20" t="str">
        <f>IFERROR(VLOOKUP($A286,Instellingen!$K$11:$L$22,2,0),"")</f>
        <v/>
      </c>
      <c r="C286" s="51"/>
      <c r="D286" s="52"/>
      <c r="E286" s="52"/>
      <c r="F286" s="53"/>
      <c r="G286" s="50"/>
      <c r="H286" s="50"/>
      <c r="I286" s="50"/>
      <c r="J286" s="38">
        <f t="shared" si="26"/>
        <v>0</v>
      </c>
      <c r="K286" s="38">
        <f t="shared" si="24"/>
        <v>0</v>
      </c>
      <c r="L286" s="38">
        <f t="shared" si="27"/>
        <v>0</v>
      </c>
      <c r="M286" s="38">
        <f t="shared" si="28"/>
        <v>0</v>
      </c>
      <c r="N286" s="38">
        <f t="shared" si="29"/>
        <v>0</v>
      </c>
      <c r="O286" s="38">
        <f>IF($F286=Instellingen!$I$11,ROUND(($J286-($J286/((100%+$F286)/100%))),2),0)</f>
        <v>0</v>
      </c>
      <c r="P286" s="38">
        <f>IF($F286=Instellingen!$I$12,ROUND(($J286-($J286/((100%+$F286)/100%))),2),0)</f>
        <v>0</v>
      </c>
      <c r="Q286" s="38">
        <f>IF($F286=Instellingen!$I$14,0,ROUND(($K286-($K286/((100%+$F286)/100%))),2))</f>
        <v>0</v>
      </c>
    </row>
    <row r="287" spans="1:17" x14ac:dyDescent="0.35">
      <c r="A287" s="20" t="str">
        <f t="shared" si="25"/>
        <v/>
      </c>
      <c r="B287" s="20" t="str">
        <f>IFERROR(VLOOKUP($A287,Instellingen!$K$11:$L$22,2,0),"")</f>
        <v/>
      </c>
      <c r="C287" s="51"/>
      <c r="D287" s="52"/>
      <c r="E287" s="52"/>
      <c r="F287" s="53"/>
      <c r="G287" s="50"/>
      <c r="H287" s="50"/>
      <c r="I287" s="50"/>
      <c r="J287" s="38">
        <f t="shared" si="26"/>
        <v>0</v>
      </c>
      <c r="K287" s="38">
        <f t="shared" si="24"/>
        <v>0</v>
      </c>
      <c r="L287" s="38">
        <f t="shared" si="27"/>
        <v>0</v>
      </c>
      <c r="M287" s="38">
        <f t="shared" si="28"/>
        <v>0</v>
      </c>
      <c r="N287" s="38">
        <f t="shared" si="29"/>
        <v>0</v>
      </c>
      <c r="O287" s="38">
        <f>IF($F287=Instellingen!$I$11,ROUND(($J287-($J287/((100%+$F287)/100%))),2),0)</f>
        <v>0</v>
      </c>
      <c r="P287" s="38">
        <f>IF($F287=Instellingen!$I$12,ROUND(($J287-($J287/((100%+$F287)/100%))),2),0)</f>
        <v>0</v>
      </c>
      <c r="Q287" s="38">
        <f>IF($F287=Instellingen!$I$14,0,ROUND(($K287-($K287/((100%+$F287)/100%))),2))</f>
        <v>0</v>
      </c>
    </row>
    <row r="288" spans="1:17" x14ac:dyDescent="0.35">
      <c r="A288" s="20" t="str">
        <f t="shared" si="25"/>
        <v/>
      </c>
      <c r="B288" s="20" t="str">
        <f>IFERROR(VLOOKUP($A288,Instellingen!$K$11:$L$22,2,0),"")</f>
        <v/>
      </c>
      <c r="C288" s="51"/>
      <c r="D288" s="52"/>
      <c r="E288" s="52"/>
      <c r="F288" s="53"/>
      <c r="G288" s="50"/>
      <c r="H288" s="50"/>
      <c r="I288" s="50"/>
      <c r="J288" s="38">
        <f t="shared" si="26"/>
        <v>0</v>
      </c>
      <c r="K288" s="38">
        <f t="shared" si="24"/>
        <v>0</v>
      </c>
      <c r="L288" s="38">
        <f t="shared" si="27"/>
        <v>0</v>
      </c>
      <c r="M288" s="38">
        <f t="shared" si="28"/>
        <v>0</v>
      </c>
      <c r="N288" s="38">
        <f t="shared" si="29"/>
        <v>0</v>
      </c>
      <c r="O288" s="38">
        <f>IF($F288=Instellingen!$I$11,ROUND(($J288-($J288/((100%+$F288)/100%))),2),0)</f>
        <v>0</v>
      </c>
      <c r="P288" s="38">
        <f>IF($F288=Instellingen!$I$12,ROUND(($J288-($J288/((100%+$F288)/100%))),2),0)</f>
        <v>0</v>
      </c>
      <c r="Q288" s="38">
        <f>IF($F288=Instellingen!$I$14,0,ROUND(($K288-($K288/((100%+$F288)/100%))),2))</f>
        <v>0</v>
      </c>
    </row>
    <row r="289" spans="1:17" x14ac:dyDescent="0.35">
      <c r="A289" s="20" t="str">
        <f t="shared" si="25"/>
        <v/>
      </c>
      <c r="B289" s="20" t="str">
        <f>IFERROR(VLOOKUP($A289,Instellingen!$K$11:$L$22,2,0),"")</f>
        <v/>
      </c>
      <c r="C289" s="51"/>
      <c r="D289" s="52"/>
      <c r="E289" s="52"/>
      <c r="F289" s="53"/>
      <c r="G289" s="50"/>
      <c r="H289" s="50"/>
      <c r="I289" s="50"/>
      <c r="J289" s="38">
        <f t="shared" si="26"/>
        <v>0</v>
      </c>
      <c r="K289" s="38">
        <f t="shared" si="24"/>
        <v>0</v>
      </c>
      <c r="L289" s="38">
        <f t="shared" si="27"/>
        <v>0</v>
      </c>
      <c r="M289" s="38">
        <f t="shared" si="28"/>
        <v>0</v>
      </c>
      <c r="N289" s="38">
        <f t="shared" si="29"/>
        <v>0</v>
      </c>
      <c r="O289" s="38">
        <f>IF($F289=Instellingen!$I$11,ROUND(($J289-($J289/((100%+$F289)/100%))),2),0)</f>
        <v>0</v>
      </c>
      <c r="P289" s="38">
        <f>IF($F289=Instellingen!$I$12,ROUND(($J289-($J289/((100%+$F289)/100%))),2),0)</f>
        <v>0</v>
      </c>
      <c r="Q289" s="38">
        <f>IF($F289=Instellingen!$I$14,0,ROUND(($K289-($K289/((100%+$F289)/100%))),2))</f>
        <v>0</v>
      </c>
    </row>
    <row r="290" spans="1:17" x14ac:dyDescent="0.35">
      <c r="A290" s="20" t="str">
        <f t="shared" si="25"/>
        <v/>
      </c>
      <c r="B290" s="20" t="str">
        <f>IFERROR(VLOOKUP($A290,Instellingen!$K$11:$L$22,2,0),"")</f>
        <v/>
      </c>
      <c r="C290" s="51"/>
      <c r="D290" s="52"/>
      <c r="E290" s="52"/>
      <c r="F290" s="53"/>
      <c r="G290" s="50"/>
      <c r="H290" s="50"/>
      <c r="I290" s="50"/>
      <c r="J290" s="38">
        <f t="shared" si="26"/>
        <v>0</v>
      </c>
      <c r="K290" s="38">
        <f t="shared" si="24"/>
        <v>0</v>
      </c>
      <c r="L290" s="38">
        <f t="shared" si="27"/>
        <v>0</v>
      </c>
      <c r="M290" s="38">
        <f t="shared" si="28"/>
        <v>0</v>
      </c>
      <c r="N290" s="38">
        <f t="shared" si="29"/>
        <v>0</v>
      </c>
      <c r="O290" s="38">
        <f>IF($F290=Instellingen!$I$11,ROUND(($J290-($J290/((100%+$F290)/100%))),2),0)</f>
        <v>0</v>
      </c>
      <c r="P290" s="38">
        <f>IF($F290=Instellingen!$I$12,ROUND(($J290-($J290/((100%+$F290)/100%))),2),0)</f>
        <v>0</v>
      </c>
      <c r="Q290" s="38">
        <f>IF($F290=Instellingen!$I$14,0,ROUND(($K290-($K290/((100%+$F290)/100%))),2))</f>
        <v>0</v>
      </c>
    </row>
    <row r="291" spans="1:17" x14ac:dyDescent="0.35">
      <c r="A291" s="20" t="str">
        <f t="shared" si="25"/>
        <v/>
      </c>
      <c r="B291" s="20" t="str">
        <f>IFERROR(VLOOKUP($A291,Instellingen!$K$11:$L$22,2,0),"")</f>
        <v/>
      </c>
      <c r="C291" s="51"/>
      <c r="D291" s="52"/>
      <c r="E291" s="52"/>
      <c r="F291" s="53"/>
      <c r="G291" s="50"/>
      <c r="H291" s="50"/>
      <c r="I291" s="50"/>
      <c r="J291" s="38">
        <f t="shared" si="26"/>
        <v>0</v>
      </c>
      <c r="K291" s="38">
        <f t="shared" si="24"/>
        <v>0</v>
      </c>
      <c r="L291" s="38">
        <f t="shared" si="27"/>
        <v>0</v>
      </c>
      <c r="M291" s="38">
        <f t="shared" si="28"/>
        <v>0</v>
      </c>
      <c r="N291" s="38">
        <f t="shared" si="29"/>
        <v>0</v>
      </c>
      <c r="O291" s="38">
        <f>IF($F291=Instellingen!$I$11,ROUND(($J291-($J291/((100%+$F291)/100%))),2),0)</f>
        <v>0</v>
      </c>
      <c r="P291" s="38">
        <f>IF($F291=Instellingen!$I$12,ROUND(($J291-($J291/((100%+$F291)/100%))),2),0)</f>
        <v>0</v>
      </c>
      <c r="Q291" s="38">
        <f>IF($F291=Instellingen!$I$14,0,ROUND(($K291-($K291/((100%+$F291)/100%))),2))</f>
        <v>0</v>
      </c>
    </row>
    <row r="292" spans="1:17" x14ac:dyDescent="0.35">
      <c r="A292" s="20" t="str">
        <f t="shared" si="25"/>
        <v/>
      </c>
      <c r="B292" s="20" t="str">
        <f>IFERROR(VLOOKUP($A292,Instellingen!$K$11:$L$22,2,0),"")</f>
        <v/>
      </c>
      <c r="C292" s="51"/>
      <c r="D292" s="52"/>
      <c r="E292" s="52"/>
      <c r="F292" s="53"/>
      <c r="G292" s="50"/>
      <c r="H292" s="50"/>
      <c r="I292" s="50"/>
      <c r="J292" s="38">
        <f t="shared" si="26"/>
        <v>0</v>
      </c>
      <c r="K292" s="38">
        <f t="shared" si="24"/>
        <v>0</v>
      </c>
      <c r="L292" s="38">
        <f t="shared" si="27"/>
        <v>0</v>
      </c>
      <c r="M292" s="38">
        <f t="shared" si="28"/>
        <v>0</v>
      </c>
      <c r="N292" s="38">
        <f t="shared" si="29"/>
        <v>0</v>
      </c>
      <c r="O292" s="38">
        <f>IF($F292=Instellingen!$I$11,ROUND(($J292-($J292/((100%+$F292)/100%))),2),0)</f>
        <v>0</v>
      </c>
      <c r="P292" s="38">
        <f>IF($F292=Instellingen!$I$12,ROUND(($J292-($J292/((100%+$F292)/100%))),2),0)</f>
        <v>0</v>
      </c>
      <c r="Q292" s="38">
        <f>IF($F292=Instellingen!$I$14,0,ROUND(($K292-($K292/((100%+$F292)/100%))),2))</f>
        <v>0</v>
      </c>
    </row>
    <row r="293" spans="1:17" x14ac:dyDescent="0.35">
      <c r="A293" s="20" t="str">
        <f t="shared" si="25"/>
        <v/>
      </c>
      <c r="B293" s="20" t="str">
        <f>IFERROR(VLOOKUP($A293,Instellingen!$K$11:$L$22,2,0),"")</f>
        <v/>
      </c>
      <c r="C293" s="51"/>
      <c r="D293" s="52"/>
      <c r="E293" s="52"/>
      <c r="F293" s="53"/>
      <c r="G293" s="50"/>
      <c r="H293" s="50"/>
      <c r="I293" s="50"/>
      <c r="J293" s="38">
        <f t="shared" si="26"/>
        <v>0</v>
      </c>
      <c r="K293" s="38">
        <f t="shared" si="24"/>
        <v>0</v>
      </c>
      <c r="L293" s="38">
        <f t="shared" si="27"/>
        <v>0</v>
      </c>
      <c r="M293" s="38">
        <f t="shared" si="28"/>
        <v>0</v>
      </c>
      <c r="N293" s="38">
        <f t="shared" si="29"/>
        <v>0</v>
      </c>
      <c r="O293" s="38">
        <f>IF($F293=Instellingen!$I$11,ROUND(($J293-($J293/((100%+$F293)/100%))),2),0)</f>
        <v>0</v>
      </c>
      <c r="P293" s="38">
        <f>IF($F293=Instellingen!$I$12,ROUND(($J293-($J293/((100%+$F293)/100%))),2),0)</f>
        <v>0</v>
      </c>
      <c r="Q293" s="38">
        <f>IF($F293=Instellingen!$I$14,0,ROUND(($K293-($K293/((100%+$F293)/100%))),2))</f>
        <v>0</v>
      </c>
    </row>
    <row r="294" spans="1:17" x14ac:dyDescent="0.35">
      <c r="A294" s="20" t="str">
        <f t="shared" si="25"/>
        <v/>
      </c>
      <c r="B294" s="20" t="str">
        <f>IFERROR(VLOOKUP($A294,Instellingen!$K$11:$L$22,2,0),"")</f>
        <v/>
      </c>
      <c r="C294" s="51"/>
      <c r="D294" s="52"/>
      <c r="E294" s="52"/>
      <c r="F294" s="53"/>
      <c r="G294" s="50"/>
      <c r="H294" s="50"/>
      <c r="I294" s="50"/>
      <c r="J294" s="38">
        <f t="shared" si="26"/>
        <v>0</v>
      </c>
      <c r="K294" s="38">
        <f t="shared" si="24"/>
        <v>0</v>
      </c>
      <c r="L294" s="38">
        <f t="shared" si="27"/>
        <v>0</v>
      </c>
      <c r="M294" s="38">
        <f t="shared" si="28"/>
        <v>0</v>
      </c>
      <c r="N294" s="38">
        <f t="shared" si="29"/>
        <v>0</v>
      </c>
      <c r="O294" s="38">
        <f>IF($F294=Instellingen!$I$11,ROUND(($J294-($J294/((100%+$F294)/100%))),2),0)</f>
        <v>0</v>
      </c>
      <c r="P294" s="38">
        <f>IF($F294=Instellingen!$I$12,ROUND(($J294-($J294/((100%+$F294)/100%))),2),0)</f>
        <v>0</v>
      </c>
      <c r="Q294" s="38">
        <f>IF($F294=Instellingen!$I$14,0,ROUND(($K294-($K294/((100%+$F294)/100%))),2))</f>
        <v>0</v>
      </c>
    </row>
    <row r="295" spans="1:17" x14ac:dyDescent="0.35">
      <c r="A295" s="20" t="str">
        <f t="shared" si="25"/>
        <v/>
      </c>
      <c r="B295" s="20" t="str">
        <f>IFERROR(VLOOKUP($A295,Instellingen!$K$11:$L$22,2,0),"")</f>
        <v/>
      </c>
      <c r="C295" s="51"/>
      <c r="D295" s="52"/>
      <c r="E295" s="52"/>
      <c r="F295" s="53"/>
      <c r="G295" s="50"/>
      <c r="H295" s="50"/>
      <c r="I295" s="50"/>
      <c r="J295" s="38">
        <f t="shared" si="26"/>
        <v>0</v>
      </c>
      <c r="K295" s="38">
        <f t="shared" si="24"/>
        <v>0</v>
      </c>
      <c r="L295" s="38">
        <f t="shared" si="27"/>
        <v>0</v>
      </c>
      <c r="M295" s="38">
        <f t="shared" si="28"/>
        <v>0</v>
      </c>
      <c r="N295" s="38">
        <f t="shared" si="29"/>
        <v>0</v>
      </c>
      <c r="O295" s="38">
        <f>IF($F295=Instellingen!$I$11,ROUND(($J295-($J295/((100%+$F295)/100%))),2),0)</f>
        <v>0</v>
      </c>
      <c r="P295" s="38">
        <f>IF($F295=Instellingen!$I$12,ROUND(($J295-($J295/((100%+$F295)/100%))),2),0)</f>
        <v>0</v>
      </c>
      <c r="Q295" s="38">
        <f>IF($F295=Instellingen!$I$14,0,ROUND(($K295-($K295/((100%+$F295)/100%))),2))</f>
        <v>0</v>
      </c>
    </row>
    <row r="296" spans="1:17" x14ac:dyDescent="0.35">
      <c r="A296" s="20" t="str">
        <f t="shared" si="25"/>
        <v/>
      </c>
      <c r="B296" s="20" t="str">
        <f>IFERROR(VLOOKUP($A296,Instellingen!$K$11:$L$22,2,0),"")</f>
        <v/>
      </c>
      <c r="C296" s="51"/>
      <c r="D296" s="52"/>
      <c r="E296" s="52"/>
      <c r="F296" s="53"/>
      <c r="G296" s="50"/>
      <c r="H296" s="50"/>
      <c r="I296" s="50"/>
      <c r="J296" s="38">
        <f t="shared" si="26"/>
        <v>0</v>
      </c>
      <c r="K296" s="38">
        <f t="shared" si="24"/>
        <v>0</v>
      </c>
      <c r="L296" s="38">
        <f t="shared" si="27"/>
        <v>0</v>
      </c>
      <c r="M296" s="38">
        <f t="shared" si="28"/>
        <v>0</v>
      </c>
      <c r="N296" s="38">
        <f t="shared" si="29"/>
        <v>0</v>
      </c>
      <c r="O296" s="38">
        <f>IF($F296=Instellingen!$I$11,ROUND(($J296-($J296/((100%+$F296)/100%))),2),0)</f>
        <v>0</v>
      </c>
      <c r="P296" s="38">
        <f>IF($F296=Instellingen!$I$12,ROUND(($J296-($J296/((100%+$F296)/100%))),2),0)</f>
        <v>0</v>
      </c>
      <c r="Q296" s="38">
        <f>IF($F296=Instellingen!$I$14,0,ROUND(($K296-($K296/((100%+$F296)/100%))),2))</f>
        <v>0</v>
      </c>
    </row>
    <row r="297" spans="1:17" x14ac:dyDescent="0.35">
      <c r="A297" s="20" t="str">
        <f t="shared" si="25"/>
        <v/>
      </c>
      <c r="B297" s="20" t="str">
        <f>IFERROR(VLOOKUP($A297,Instellingen!$K$11:$L$22,2,0),"")</f>
        <v/>
      </c>
      <c r="C297" s="51"/>
      <c r="D297" s="52"/>
      <c r="E297" s="52"/>
      <c r="F297" s="53"/>
      <c r="G297" s="50"/>
      <c r="H297" s="50"/>
      <c r="I297" s="50"/>
      <c r="J297" s="38">
        <f t="shared" si="26"/>
        <v>0</v>
      </c>
      <c r="K297" s="38">
        <f t="shared" si="24"/>
        <v>0</v>
      </c>
      <c r="L297" s="38">
        <f t="shared" si="27"/>
        <v>0</v>
      </c>
      <c r="M297" s="38">
        <f t="shared" si="28"/>
        <v>0</v>
      </c>
      <c r="N297" s="38">
        <f t="shared" si="29"/>
        <v>0</v>
      </c>
      <c r="O297" s="38">
        <f>IF($F297=Instellingen!$I$11,ROUND(($J297-($J297/((100%+$F297)/100%))),2),0)</f>
        <v>0</v>
      </c>
      <c r="P297" s="38">
        <f>IF($F297=Instellingen!$I$12,ROUND(($J297-($J297/((100%+$F297)/100%))),2),0)</f>
        <v>0</v>
      </c>
      <c r="Q297" s="38">
        <f>IF($F297=Instellingen!$I$14,0,ROUND(($K297-($K297/((100%+$F297)/100%))),2))</f>
        <v>0</v>
      </c>
    </row>
    <row r="298" spans="1:17" x14ac:dyDescent="0.35">
      <c r="A298" s="20" t="str">
        <f t="shared" si="25"/>
        <v/>
      </c>
      <c r="B298" s="20" t="str">
        <f>IFERROR(VLOOKUP($A298,Instellingen!$K$11:$L$22,2,0),"")</f>
        <v/>
      </c>
      <c r="C298" s="51"/>
      <c r="D298" s="52"/>
      <c r="E298" s="52"/>
      <c r="F298" s="53"/>
      <c r="G298" s="50"/>
      <c r="H298" s="50"/>
      <c r="I298" s="50"/>
      <c r="J298" s="38">
        <f t="shared" si="26"/>
        <v>0</v>
      </c>
      <c r="K298" s="38">
        <f t="shared" si="24"/>
        <v>0</v>
      </c>
      <c r="L298" s="38">
        <f t="shared" si="27"/>
        <v>0</v>
      </c>
      <c r="M298" s="38">
        <f t="shared" si="28"/>
        <v>0</v>
      </c>
      <c r="N298" s="38">
        <f t="shared" si="29"/>
        <v>0</v>
      </c>
      <c r="O298" s="38">
        <f>IF($F298=Instellingen!$I$11,ROUND(($J298-($J298/((100%+$F298)/100%))),2),0)</f>
        <v>0</v>
      </c>
      <c r="P298" s="38">
        <f>IF($F298=Instellingen!$I$12,ROUND(($J298-($J298/((100%+$F298)/100%))),2),0)</f>
        <v>0</v>
      </c>
      <c r="Q298" s="38">
        <f>IF($F298=Instellingen!$I$14,0,ROUND(($K298-($K298/((100%+$F298)/100%))),2))</f>
        <v>0</v>
      </c>
    </row>
    <row r="299" spans="1:17" x14ac:dyDescent="0.35">
      <c r="A299" s="20" t="str">
        <f t="shared" si="25"/>
        <v/>
      </c>
      <c r="B299" s="20" t="str">
        <f>IFERROR(VLOOKUP($A299,Instellingen!$K$11:$L$22,2,0),"")</f>
        <v/>
      </c>
      <c r="C299" s="51"/>
      <c r="D299" s="52"/>
      <c r="E299" s="52"/>
      <c r="F299" s="53"/>
      <c r="G299" s="50"/>
      <c r="H299" s="50"/>
      <c r="I299" s="50"/>
      <c r="J299" s="38">
        <f t="shared" si="26"/>
        <v>0</v>
      </c>
      <c r="K299" s="38">
        <f t="shared" si="24"/>
        <v>0</v>
      </c>
      <c r="L299" s="38">
        <f t="shared" si="27"/>
        <v>0</v>
      </c>
      <c r="M299" s="38">
        <f t="shared" si="28"/>
        <v>0</v>
      </c>
      <c r="N299" s="38">
        <f t="shared" si="29"/>
        <v>0</v>
      </c>
      <c r="O299" s="38">
        <f>IF($F299=Instellingen!$I$11,ROUND(($J299-($J299/((100%+$F299)/100%))),2),0)</f>
        <v>0</v>
      </c>
      <c r="P299" s="38">
        <f>IF($F299=Instellingen!$I$12,ROUND(($J299-($J299/((100%+$F299)/100%))),2),0)</f>
        <v>0</v>
      </c>
      <c r="Q299" s="38">
        <f>IF($F299=Instellingen!$I$14,0,ROUND(($K299-($K299/((100%+$F299)/100%))),2))</f>
        <v>0</v>
      </c>
    </row>
    <row r="300" spans="1:17" x14ac:dyDescent="0.35">
      <c r="A300" s="20" t="str">
        <f t="shared" si="25"/>
        <v/>
      </c>
      <c r="B300" s="20" t="str">
        <f>IFERROR(VLOOKUP($A300,Instellingen!$K$11:$L$22,2,0),"")</f>
        <v/>
      </c>
      <c r="C300" s="51"/>
      <c r="D300" s="52"/>
      <c r="E300" s="52"/>
      <c r="F300" s="53"/>
      <c r="G300" s="50"/>
      <c r="H300" s="50"/>
      <c r="I300" s="50"/>
      <c r="J300" s="38">
        <f t="shared" si="26"/>
        <v>0</v>
      </c>
      <c r="K300" s="38">
        <f t="shared" si="24"/>
        <v>0</v>
      </c>
      <c r="L300" s="38">
        <f t="shared" si="27"/>
        <v>0</v>
      </c>
      <c r="M300" s="38">
        <f t="shared" si="28"/>
        <v>0</v>
      </c>
      <c r="N300" s="38">
        <f t="shared" si="29"/>
        <v>0</v>
      </c>
      <c r="O300" s="38">
        <f>IF($F300=Instellingen!$I$11,ROUND(($J300-($J300/((100%+$F300)/100%))),2),0)</f>
        <v>0</v>
      </c>
      <c r="P300" s="38">
        <f>IF($F300=Instellingen!$I$12,ROUND(($J300-($J300/((100%+$F300)/100%))),2),0)</f>
        <v>0</v>
      </c>
      <c r="Q300" s="38">
        <f>IF($F300=Instellingen!$I$14,0,ROUND(($K300-($K300/((100%+$F300)/100%))),2))</f>
        <v>0</v>
      </c>
    </row>
    <row r="301" spans="1:17" x14ac:dyDescent="0.35">
      <c r="A301" s="20" t="str">
        <f t="shared" si="25"/>
        <v/>
      </c>
      <c r="B301" s="20" t="str">
        <f>IFERROR(VLOOKUP($A301,Instellingen!$K$11:$L$22,2,0),"")</f>
        <v/>
      </c>
      <c r="C301" s="51"/>
      <c r="D301" s="52"/>
      <c r="E301" s="52"/>
      <c r="F301" s="53"/>
      <c r="G301" s="50"/>
      <c r="H301" s="50"/>
      <c r="I301" s="50"/>
      <c r="J301" s="38">
        <f t="shared" si="26"/>
        <v>0</v>
      </c>
      <c r="K301" s="38">
        <f t="shared" si="24"/>
        <v>0</v>
      </c>
      <c r="L301" s="38">
        <f t="shared" si="27"/>
        <v>0</v>
      </c>
      <c r="M301" s="38">
        <f t="shared" si="28"/>
        <v>0</v>
      </c>
      <c r="N301" s="38">
        <f t="shared" si="29"/>
        <v>0</v>
      </c>
      <c r="O301" s="38">
        <f>IF($F301=Instellingen!$I$11,ROUND(($J301-($J301/((100%+$F301)/100%))),2),0)</f>
        <v>0</v>
      </c>
      <c r="P301" s="38">
        <f>IF($F301=Instellingen!$I$12,ROUND(($J301-($J301/((100%+$F301)/100%))),2),0)</f>
        <v>0</v>
      </c>
      <c r="Q301" s="38">
        <f>IF($F301=Instellingen!$I$14,0,ROUND(($K301-($K301/((100%+$F301)/100%))),2))</f>
        <v>0</v>
      </c>
    </row>
    <row r="302" spans="1:17" x14ac:dyDescent="0.35">
      <c r="A302" s="20" t="str">
        <f t="shared" si="25"/>
        <v/>
      </c>
      <c r="B302" s="20" t="str">
        <f>IFERROR(VLOOKUP($A302,Instellingen!$K$11:$L$22,2,0),"")</f>
        <v/>
      </c>
      <c r="C302" s="51"/>
      <c r="D302" s="52"/>
      <c r="E302" s="52"/>
      <c r="F302" s="53"/>
      <c r="G302" s="50"/>
      <c r="H302" s="50"/>
      <c r="I302" s="50"/>
      <c r="J302" s="38">
        <f t="shared" si="26"/>
        <v>0</v>
      </c>
      <c r="K302" s="38">
        <f t="shared" si="24"/>
        <v>0</v>
      </c>
      <c r="L302" s="38">
        <f t="shared" si="27"/>
        <v>0</v>
      </c>
      <c r="M302" s="38">
        <f t="shared" si="28"/>
        <v>0</v>
      </c>
      <c r="N302" s="38">
        <f t="shared" si="29"/>
        <v>0</v>
      </c>
      <c r="O302" s="38">
        <f>IF($F302=Instellingen!$I$11,ROUND(($J302-($J302/((100%+$F302)/100%))),2),0)</f>
        <v>0</v>
      </c>
      <c r="P302" s="38">
        <f>IF($F302=Instellingen!$I$12,ROUND(($J302-($J302/((100%+$F302)/100%))),2),0)</f>
        <v>0</v>
      </c>
      <c r="Q302" s="38">
        <f>IF($F302=Instellingen!$I$14,0,ROUND(($K302-($K302/((100%+$F302)/100%))),2))</f>
        <v>0</v>
      </c>
    </row>
    <row r="303" spans="1:17" x14ac:dyDescent="0.35">
      <c r="A303" s="20" t="str">
        <f t="shared" si="25"/>
        <v/>
      </c>
      <c r="B303" s="20" t="str">
        <f>IFERROR(VLOOKUP($A303,Instellingen!$K$11:$L$22,2,0),"")</f>
        <v/>
      </c>
      <c r="C303" s="51"/>
      <c r="D303" s="52"/>
      <c r="E303" s="52"/>
      <c r="F303" s="53"/>
      <c r="G303" s="50"/>
      <c r="H303" s="50"/>
      <c r="I303" s="50"/>
      <c r="J303" s="38">
        <f t="shared" si="26"/>
        <v>0</v>
      </c>
      <c r="K303" s="38">
        <f t="shared" si="24"/>
        <v>0</v>
      </c>
      <c r="L303" s="38">
        <f t="shared" si="27"/>
        <v>0</v>
      </c>
      <c r="M303" s="38">
        <f t="shared" si="28"/>
        <v>0</v>
      </c>
      <c r="N303" s="38">
        <f t="shared" si="29"/>
        <v>0</v>
      </c>
      <c r="O303" s="38">
        <f>IF($F303=Instellingen!$I$11,ROUND(($J303-($J303/((100%+$F303)/100%))),2),0)</f>
        <v>0</v>
      </c>
      <c r="P303" s="38">
        <f>IF($F303=Instellingen!$I$12,ROUND(($J303-($J303/((100%+$F303)/100%))),2),0)</f>
        <v>0</v>
      </c>
      <c r="Q303" s="38">
        <f>IF($F303=Instellingen!$I$14,0,ROUND(($K303-($K303/((100%+$F303)/100%))),2))</f>
        <v>0</v>
      </c>
    </row>
    <row r="304" spans="1:17" x14ac:dyDescent="0.35">
      <c r="A304" s="20" t="str">
        <f t="shared" si="25"/>
        <v/>
      </c>
      <c r="B304" s="20" t="str">
        <f>IFERROR(VLOOKUP($A304,Instellingen!$K$11:$L$22,2,0),"")</f>
        <v/>
      </c>
      <c r="C304" s="51"/>
      <c r="D304" s="52"/>
      <c r="E304" s="52"/>
      <c r="F304" s="53"/>
      <c r="G304" s="50"/>
      <c r="H304" s="50"/>
      <c r="I304" s="50"/>
      <c r="J304" s="38">
        <f t="shared" si="26"/>
        <v>0</v>
      </c>
      <c r="K304" s="38">
        <f t="shared" si="24"/>
        <v>0</v>
      </c>
      <c r="L304" s="38">
        <f t="shared" si="27"/>
        <v>0</v>
      </c>
      <c r="M304" s="38">
        <f t="shared" si="28"/>
        <v>0</v>
      </c>
      <c r="N304" s="38">
        <f t="shared" si="29"/>
        <v>0</v>
      </c>
      <c r="O304" s="38">
        <f>IF($F304=Instellingen!$I$11,ROUND(($J304-($J304/((100%+$F304)/100%))),2),0)</f>
        <v>0</v>
      </c>
      <c r="P304" s="38">
        <f>IF($F304=Instellingen!$I$12,ROUND(($J304-($J304/((100%+$F304)/100%))),2),0)</f>
        <v>0</v>
      </c>
      <c r="Q304" s="38">
        <f>IF($F304=Instellingen!$I$14,0,ROUND(($K304-($K304/((100%+$F304)/100%))),2))</f>
        <v>0</v>
      </c>
    </row>
    <row r="305" spans="1:17" x14ac:dyDescent="0.35">
      <c r="A305" s="20" t="str">
        <f t="shared" si="25"/>
        <v/>
      </c>
      <c r="B305" s="20" t="str">
        <f>IFERROR(VLOOKUP($A305,Instellingen!$K$11:$L$22,2,0),"")</f>
        <v/>
      </c>
      <c r="C305" s="51"/>
      <c r="D305" s="52"/>
      <c r="E305" s="52"/>
      <c r="F305" s="53"/>
      <c r="G305" s="50"/>
      <c r="H305" s="50"/>
      <c r="I305" s="50"/>
      <c r="J305" s="38">
        <f t="shared" si="26"/>
        <v>0</v>
      </c>
      <c r="K305" s="38">
        <f t="shared" si="24"/>
        <v>0</v>
      </c>
      <c r="L305" s="38">
        <f t="shared" si="27"/>
        <v>0</v>
      </c>
      <c r="M305" s="38">
        <f t="shared" si="28"/>
        <v>0</v>
      </c>
      <c r="N305" s="38">
        <f t="shared" si="29"/>
        <v>0</v>
      </c>
      <c r="O305" s="38">
        <f>IF($F305=Instellingen!$I$11,ROUND(($J305-($J305/((100%+$F305)/100%))),2),0)</f>
        <v>0</v>
      </c>
      <c r="P305" s="38">
        <f>IF($F305=Instellingen!$I$12,ROUND(($J305-($J305/((100%+$F305)/100%))),2),0)</f>
        <v>0</v>
      </c>
      <c r="Q305" s="38">
        <f>IF($F305=Instellingen!$I$14,0,ROUND(($K305-($K305/((100%+$F305)/100%))),2))</f>
        <v>0</v>
      </c>
    </row>
    <row r="306" spans="1:17" x14ac:dyDescent="0.35">
      <c r="A306" s="20" t="str">
        <f t="shared" si="25"/>
        <v/>
      </c>
      <c r="B306" s="20" t="str">
        <f>IFERROR(VLOOKUP($A306,Instellingen!$K$11:$L$22,2,0),"")</f>
        <v/>
      </c>
      <c r="C306" s="51"/>
      <c r="D306" s="52"/>
      <c r="E306" s="52"/>
      <c r="F306" s="53"/>
      <c r="G306" s="50"/>
      <c r="H306" s="50"/>
      <c r="I306" s="50"/>
      <c r="J306" s="38">
        <f t="shared" si="26"/>
        <v>0</v>
      </c>
      <c r="K306" s="38">
        <f t="shared" si="24"/>
        <v>0</v>
      </c>
      <c r="L306" s="38">
        <f t="shared" si="27"/>
        <v>0</v>
      </c>
      <c r="M306" s="38">
        <f t="shared" si="28"/>
        <v>0</v>
      </c>
      <c r="N306" s="38">
        <f t="shared" si="29"/>
        <v>0</v>
      </c>
      <c r="O306" s="38">
        <f>IF($F306=Instellingen!$I$11,ROUND(($J306-($J306/((100%+$F306)/100%))),2),0)</f>
        <v>0</v>
      </c>
      <c r="P306" s="38">
        <f>IF($F306=Instellingen!$I$12,ROUND(($J306-($J306/((100%+$F306)/100%))),2),0)</f>
        <v>0</v>
      </c>
      <c r="Q306" s="38">
        <f>IF($F306=Instellingen!$I$14,0,ROUND(($K306-($K306/((100%+$F306)/100%))),2))</f>
        <v>0</v>
      </c>
    </row>
    <row r="307" spans="1:17" x14ac:dyDescent="0.35">
      <c r="A307" s="20" t="str">
        <f t="shared" si="25"/>
        <v/>
      </c>
      <c r="B307" s="20" t="str">
        <f>IFERROR(VLOOKUP($A307,Instellingen!$K$11:$L$22,2,0),"")</f>
        <v/>
      </c>
      <c r="C307" s="51"/>
      <c r="D307" s="52"/>
      <c r="E307" s="52"/>
      <c r="F307" s="53"/>
      <c r="G307" s="50"/>
      <c r="H307" s="50"/>
      <c r="I307" s="50"/>
      <c r="J307" s="38">
        <f t="shared" si="26"/>
        <v>0</v>
      </c>
      <c r="K307" s="38">
        <f t="shared" si="24"/>
        <v>0</v>
      </c>
      <c r="L307" s="38">
        <f t="shared" si="27"/>
        <v>0</v>
      </c>
      <c r="M307" s="38">
        <f t="shared" si="28"/>
        <v>0</v>
      </c>
      <c r="N307" s="38">
        <f t="shared" si="29"/>
        <v>0</v>
      </c>
      <c r="O307" s="38">
        <f>IF($F307=Instellingen!$I$11,ROUND(($J307-($J307/((100%+$F307)/100%))),2),0)</f>
        <v>0</v>
      </c>
      <c r="P307" s="38">
        <f>IF($F307=Instellingen!$I$12,ROUND(($J307-($J307/((100%+$F307)/100%))),2),0)</f>
        <v>0</v>
      </c>
      <c r="Q307" s="38">
        <f>IF($F307=Instellingen!$I$14,0,ROUND(($K307-($K307/((100%+$F307)/100%))),2))</f>
        <v>0</v>
      </c>
    </row>
    <row r="308" spans="1:17" x14ac:dyDescent="0.35">
      <c r="A308" s="20" t="str">
        <f t="shared" si="25"/>
        <v/>
      </c>
      <c r="B308" s="20" t="str">
        <f>IFERROR(VLOOKUP($A308,Instellingen!$K$11:$L$22,2,0),"")</f>
        <v/>
      </c>
      <c r="C308" s="51"/>
      <c r="D308" s="52"/>
      <c r="E308" s="52"/>
      <c r="F308" s="53"/>
      <c r="G308" s="50"/>
      <c r="H308" s="50"/>
      <c r="I308" s="50"/>
      <c r="J308" s="38">
        <f t="shared" si="26"/>
        <v>0</v>
      </c>
      <c r="K308" s="38">
        <f t="shared" si="24"/>
        <v>0</v>
      </c>
      <c r="L308" s="38">
        <f t="shared" si="27"/>
        <v>0</v>
      </c>
      <c r="M308" s="38">
        <f t="shared" si="28"/>
        <v>0</v>
      </c>
      <c r="N308" s="38">
        <f t="shared" si="29"/>
        <v>0</v>
      </c>
      <c r="O308" s="38">
        <f>IF($F308=Instellingen!$I$11,ROUND(($J308-($J308/((100%+$F308)/100%))),2),0)</f>
        <v>0</v>
      </c>
      <c r="P308" s="38">
        <f>IF($F308=Instellingen!$I$12,ROUND(($J308-($J308/((100%+$F308)/100%))),2),0)</f>
        <v>0</v>
      </c>
      <c r="Q308" s="38">
        <f>IF($F308=Instellingen!$I$14,0,ROUND(($K308-($K308/((100%+$F308)/100%))),2))</f>
        <v>0</v>
      </c>
    </row>
    <row r="309" spans="1:17" x14ac:dyDescent="0.35">
      <c r="A309" s="20" t="str">
        <f t="shared" si="25"/>
        <v/>
      </c>
      <c r="B309" s="20" t="str">
        <f>IFERROR(VLOOKUP($A309,Instellingen!$K$11:$L$22,2,0),"")</f>
        <v/>
      </c>
      <c r="C309" s="51"/>
      <c r="D309" s="52"/>
      <c r="E309" s="52"/>
      <c r="F309" s="53"/>
      <c r="G309" s="50"/>
      <c r="H309" s="50"/>
      <c r="I309" s="50"/>
      <c r="J309" s="38">
        <f t="shared" si="26"/>
        <v>0</v>
      </c>
      <c r="K309" s="38">
        <f t="shared" si="24"/>
        <v>0</v>
      </c>
      <c r="L309" s="38">
        <f t="shared" si="27"/>
        <v>0</v>
      </c>
      <c r="M309" s="38">
        <f t="shared" si="28"/>
        <v>0</v>
      </c>
      <c r="N309" s="38">
        <f t="shared" si="29"/>
        <v>0</v>
      </c>
      <c r="O309" s="38">
        <f>IF($F309=Instellingen!$I$11,ROUND(($J309-($J309/((100%+$F309)/100%))),2),0)</f>
        <v>0</v>
      </c>
      <c r="P309" s="38">
        <f>IF($F309=Instellingen!$I$12,ROUND(($J309-($J309/((100%+$F309)/100%))),2),0)</f>
        <v>0</v>
      </c>
      <c r="Q309" s="38">
        <f>IF($F309=Instellingen!$I$14,0,ROUND(($K309-($K309/((100%+$F309)/100%))),2))</f>
        <v>0</v>
      </c>
    </row>
    <row r="310" spans="1:17" x14ac:dyDescent="0.35">
      <c r="A310" s="20" t="str">
        <f t="shared" si="25"/>
        <v/>
      </c>
      <c r="B310" s="20" t="str">
        <f>IFERROR(VLOOKUP($A310,Instellingen!$K$11:$L$22,2,0),"")</f>
        <v/>
      </c>
      <c r="C310" s="51"/>
      <c r="D310" s="52"/>
      <c r="E310" s="52"/>
      <c r="F310" s="53"/>
      <c r="G310" s="50"/>
      <c r="H310" s="50"/>
      <c r="I310" s="50"/>
      <c r="J310" s="38">
        <f t="shared" si="26"/>
        <v>0</v>
      </c>
      <c r="K310" s="38">
        <f t="shared" si="24"/>
        <v>0</v>
      </c>
      <c r="L310" s="38">
        <f t="shared" si="27"/>
        <v>0</v>
      </c>
      <c r="M310" s="38">
        <f t="shared" si="28"/>
        <v>0</v>
      </c>
      <c r="N310" s="38">
        <f t="shared" si="29"/>
        <v>0</v>
      </c>
      <c r="O310" s="38">
        <f>IF($F310=Instellingen!$I$11,ROUND(($J310-($J310/((100%+$F310)/100%))),2),0)</f>
        <v>0</v>
      </c>
      <c r="P310" s="38">
        <f>IF($F310=Instellingen!$I$12,ROUND(($J310-($J310/((100%+$F310)/100%))),2),0)</f>
        <v>0</v>
      </c>
      <c r="Q310" s="38">
        <f>IF($F310=Instellingen!$I$14,0,ROUND(($K310-($K310/((100%+$F310)/100%))),2))</f>
        <v>0</v>
      </c>
    </row>
    <row r="311" spans="1:17" x14ac:dyDescent="0.35">
      <c r="A311" s="20" t="str">
        <f t="shared" si="25"/>
        <v/>
      </c>
      <c r="B311" s="20" t="str">
        <f>IFERROR(VLOOKUP($A311,Instellingen!$K$11:$L$22,2,0),"")</f>
        <v/>
      </c>
      <c r="C311" s="51"/>
      <c r="D311" s="52"/>
      <c r="E311" s="52"/>
      <c r="F311" s="53"/>
      <c r="G311" s="50"/>
      <c r="H311" s="50"/>
      <c r="I311" s="50"/>
      <c r="J311" s="38">
        <f t="shared" si="26"/>
        <v>0</v>
      </c>
      <c r="K311" s="38">
        <f t="shared" si="24"/>
        <v>0</v>
      </c>
      <c r="L311" s="38">
        <f t="shared" si="27"/>
        <v>0</v>
      </c>
      <c r="M311" s="38">
        <f t="shared" si="28"/>
        <v>0</v>
      </c>
      <c r="N311" s="38">
        <f t="shared" si="29"/>
        <v>0</v>
      </c>
      <c r="O311" s="38">
        <f>IF($F311=Instellingen!$I$11,ROUND(($J311-($J311/((100%+$F311)/100%))),2),0)</f>
        <v>0</v>
      </c>
      <c r="P311" s="38">
        <f>IF($F311=Instellingen!$I$12,ROUND(($J311-($J311/((100%+$F311)/100%))),2),0)</f>
        <v>0</v>
      </c>
      <c r="Q311" s="38">
        <f>IF($F311=Instellingen!$I$14,0,ROUND(($K311-($K311/((100%+$F311)/100%))),2))</f>
        <v>0</v>
      </c>
    </row>
    <row r="312" spans="1:17" x14ac:dyDescent="0.35">
      <c r="A312" s="20" t="str">
        <f t="shared" si="25"/>
        <v/>
      </c>
      <c r="B312" s="20" t="str">
        <f>IFERROR(VLOOKUP($A312,Instellingen!$K$11:$L$22,2,0),"")</f>
        <v/>
      </c>
      <c r="C312" s="51"/>
      <c r="D312" s="52"/>
      <c r="E312" s="52"/>
      <c r="F312" s="53"/>
      <c r="G312" s="50"/>
      <c r="H312" s="50"/>
      <c r="I312" s="50"/>
      <c r="J312" s="38">
        <f t="shared" si="26"/>
        <v>0</v>
      </c>
      <c r="K312" s="38">
        <f t="shared" si="24"/>
        <v>0</v>
      </c>
      <c r="L312" s="38">
        <f t="shared" si="27"/>
        <v>0</v>
      </c>
      <c r="M312" s="38">
        <f t="shared" si="28"/>
        <v>0</v>
      </c>
      <c r="N312" s="38">
        <f t="shared" si="29"/>
        <v>0</v>
      </c>
      <c r="O312" s="38">
        <f>IF($F312=Instellingen!$I$11,ROUND(($J312-($J312/((100%+$F312)/100%))),2),0)</f>
        <v>0</v>
      </c>
      <c r="P312" s="38">
        <f>IF($F312=Instellingen!$I$12,ROUND(($J312-($J312/((100%+$F312)/100%))),2),0)</f>
        <v>0</v>
      </c>
      <c r="Q312" s="38">
        <f>IF($F312=Instellingen!$I$14,0,ROUND(($K312-($K312/((100%+$F312)/100%))),2))</f>
        <v>0</v>
      </c>
    </row>
    <row r="313" spans="1:17" x14ac:dyDescent="0.35">
      <c r="A313" s="20" t="str">
        <f t="shared" si="25"/>
        <v/>
      </c>
      <c r="B313" s="20" t="str">
        <f>IFERROR(VLOOKUP($A313,Instellingen!$K$11:$L$22,2,0),"")</f>
        <v/>
      </c>
      <c r="C313" s="51"/>
      <c r="D313" s="52"/>
      <c r="E313" s="52"/>
      <c r="F313" s="53"/>
      <c r="G313" s="50"/>
      <c r="H313" s="50"/>
      <c r="I313" s="50"/>
      <c r="J313" s="38">
        <f t="shared" si="26"/>
        <v>0</v>
      </c>
      <c r="K313" s="38">
        <f t="shared" si="24"/>
        <v>0</v>
      </c>
      <c r="L313" s="38">
        <f t="shared" si="27"/>
        <v>0</v>
      </c>
      <c r="M313" s="38">
        <f t="shared" si="28"/>
        <v>0</v>
      </c>
      <c r="N313" s="38">
        <f t="shared" si="29"/>
        <v>0</v>
      </c>
      <c r="O313" s="38">
        <f>IF($F313=Instellingen!$I$11,ROUND(($J313-($J313/((100%+$F313)/100%))),2),0)</f>
        <v>0</v>
      </c>
      <c r="P313" s="38">
        <f>IF($F313=Instellingen!$I$12,ROUND(($J313-($J313/((100%+$F313)/100%))),2),0)</f>
        <v>0</v>
      </c>
      <c r="Q313" s="38">
        <f>IF($F313=Instellingen!$I$14,0,ROUND(($K313-($K313/((100%+$F313)/100%))),2))</f>
        <v>0</v>
      </c>
    </row>
    <row r="314" spans="1:17" x14ac:dyDescent="0.35">
      <c r="A314" s="20" t="str">
        <f t="shared" si="25"/>
        <v/>
      </c>
      <c r="B314" s="20" t="str">
        <f>IFERROR(VLOOKUP($A314,Instellingen!$K$11:$L$22,2,0),"")</f>
        <v/>
      </c>
      <c r="C314" s="51"/>
      <c r="D314" s="52"/>
      <c r="E314" s="52"/>
      <c r="F314" s="53"/>
      <c r="G314" s="50"/>
      <c r="H314" s="50"/>
      <c r="I314" s="50"/>
      <c r="J314" s="38">
        <f t="shared" si="26"/>
        <v>0</v>
      </c>
      <c r="K314" s="38">
        <f t="shared" si="24"/>
        <v>0</v>
      </c>
      <c r="L314" s="38">
        <f t="shared" si="27"/>
        <v>0</v>
      </c>
      <c r="M314" s="38">
        <f t="shared" si="28"/>
        <v>0</v>
      </c>
      <c r="N314" s="38">
        <f t="shared" si="29"/>
        <v>0</v>
      </c>
      <c r="O314" s="38">
        <f>IF($F314=Instellingen!$I$11,ROUND(($J314-($J314/((100%+$F314)/100%))),2),0)</f>
        <v>0</v>
      </c>
      <c r="P314" s="38">
        <f>IF($F314=Instellingen!$I$12,ROUND(($J314-($J314/((100%+$F314)/100%))),2),0)</f>
        <v>0</v>
      </c>
      <c r="Q314" s="38">
        <f>IF($F314=Instellingen!$I$14,0,ROUND(($K314-($K314/((100%+$F314)/100%))),2))</f>
        <v>0</v>
      </c>
    </row>
    <row r="315" spans="1:17" x14ac:dyDescent="0.35">
      <c r="A315" s="20" t="str">
        <f t="shared" si="25"/>
        <v/>
      </c>
      <c r="B315" s="20" t="str">
        <f>IFERROR(VLOOKUP($A315,Instellingen!$K$11:$L$22,2,0),"")</f>
        <v/>
      </c>
      <c r="C315" s="51"/>
      <c r="D315" s="52"/>
      <c r="E315" s="52"/>
      <c r="F315" s="53"/>
      <c r="G315" s="50"/>
      <c r="H315" s="50"/>
      <c r="I315" s="50"/>
      <c r="J315" s="38">
        <f t="shared" si="26"/>
        <v>0</v>
      </c>
      <c r="K315" s="38">
        <f t="shared" si="24"/>
        <v>0</v>
      </c>
      <c r="L315" s="38">
        <f t="shared" si="27"/>
        <v>0</v>
      </c>
      <c r="M315" s="38">
        <f t="shared" si="28"/>
        <v>0</v>
      </c>
      <c r="N315" s="38">
        <f t="shared" si="29"/>
        <v>0</v>
      </c>
      <c r="O315" s="38">
        <f>IF($F315=Instellingen!$I$11,ROUND(($J315-($J315/((100%+$F315)/100%))),2),0)</f>
        <v>0</v>
      </c>
      <c r="P315" s="38">
        <f>IF($F315=Instellingen!$I$12,ROUND(($J315-($J315/((100%+$F315)/100%))),2),0)</f>
        <v>0</v>
      </c>
      <c r="Q315" s="38">
        <f>IF($F315=Instellingen!$I$14,0,ROUND(($K315-($K315/((100%+$F315)/100%))),2))</f>
        <v>0</v>
      </c>
    </row>
    <row r="316" spans="1:17" x14ac:dyDescent="0.35">
      <c r="A316" s="20" t="str">
        <f t="shared" si="25"/>
        <v/>
      </c>
      <c r="B316" s="20" t="str">
        <f>IFERROR(VLOOKUP($A316,Instellingen!$K$11:$L$22,2,0),"")</f>
        <v/>
      </c>
      <c r="C316" s="51"/>
      <c r="D316" s="52"/>
      <c r="E316" s="52"/>
      <c r="F316" s="53"/>
      <c r="G316" s="50"/>
      <c r="H316" s="50"/>
      <c r="I316" s="50"/>
      <c r="J316" s="38">
        <f t="shared" si="26"/>
        <v>0</v>
      </c>
      <c r="K316" s="38">
        <f t="shared" si="24"/>
        <v>0</v>
      </c>
      <c r="L316" s="38">
        <f t="shared" si="27"/>
        <v>0</v>
      </c>
      <c r="M316" s="38">
        <f t="shared" si="28"/>
        <v>0</v>
      </c>
      <c r="N316" s="38">
        <f t="shared" si="29"/>
        <v>0</v>
      </c>
      <c r="O316" s="38">
        <f>IF($F316=Instellingen!$I$11,ROUND(($J316-($J316/((100%+$F316)/100%))),2),0)</f>
        <v>0</v>
      </c>
      <c r="P316" s="38">
        <f>IF($F316=Instellingen!$I$12,ROUND(($J316-($J316/((100%+$F316)/100%))),2),0)</f>
        <v>0</v>
      </c>
      <c r="Q316" s="38">
        <f>IF($F316=Instellingen!$I$14,0,ROUND(($K316-($K316/((100%+$F316)/100%))),2))</f>
        <v>0</v>
      </c>
    </row>
    <row r="317" spans="1:17" x14ac:dyDescent="0.35">
      <c r="A317" s="20" t="str">
        <f t="shared" si="25"/>
        <v/>
      </c>
      <c r="B317" s="20" t="str">
        <f>IFERROR(VLOOKUP($A317,Instellingen!$K$11:$L$22,2,0),"")</f>
        <v/>
      </c>
      <c r="C317" s="51"/>
      <c r="D317" s="52"/>
      <c r="E317" s="52"/>
      <c r="F317" s="53"/>
      <c r="G317" s="50"/>
      <c r="H317" s="50"/>
      <c r="I317" s="50"/>
      <c r="J317" s="38">
        <f t="shared" si="26"/>
        <v>0</v>
      </c>
      <c r="K317" s="38">
        <f t="shared" si="24"/>
        <v>0</v>
      </c>
      <c r="L317" s="38">
        <f t="shared" si="27"/>
        <v>0</v>
      </c>
      <c r="M317" s="38">
        <f t="shared" si="28"/>
        <v>0</v>
      </c>
      <c r="N317" s="38">
        <f t="shared" si="29"/>
        <v>0</v>
      </c>
      <c r="O317" s="38">
        <f>IF($F317=Instellingen!$I$11,ROUND(($J317-($J317/((100%+$F317)/100%))),2),0)</f>
        <v>0</v>
      </c>
      <c r="P317" s="38">
        <f>IF($F317=Instellingen!$I$12,ROUND(($J317-($J317/((100%+$F317)/100%))),2),0)</f>
        <v>0</v>
      </c>
      <c r="Q317" s="38">
        <f>IF($F317=Instellingen!$I$14,0,ROUND(($K317-($K317/((100%+$F317)/100%))),2))</f>
        <v>0</v>
      </c>
    </row>
    <row r="318" spans="1:17" x14ac:dyDescent="0.35">
      <c r="A318" s="20" t="str">
        <f t="shared" si="25"/>
        <v/>
      </c>
      <c r="B318" s="20" t="str">
        <f>IFERROR(VLOOKUP($A318,Instellingen!$K$11:$L$22,2,0),"")</f>
        <v/>
      </c>
      <c r="C318" s="51"/>
      <c r="D318" s="52"/>
      <c r="E318" s="52"/>
      <c r="F318" s="53"/>
      <c r="G318" s="50"/>
      <c r="H318" s="50"/>
      <c r="I318" s="50"/>
      <c r="J318" s="38">
        <f t="shared" si="26"/>
        <v>0</v>
      </c>
      <c r="K318" s="38">
        <f t="shared" si="24"/>
        <v>0</v>
      </c>
      <c r="L318" s="38">
        <f t="shared" si="27"/>
        <v>0</v>
      </c>
      <c r="M318" s="38">
        <f t="shared" si="28"/>
        <v>0</v>
      </c>
      <c r="N318" s="38">
        <f t="shared" si="29"/>
        <v>0</v>
      </c>
      <c r="O318" s="38">
        <f>IF($F318=Instellingen!$I$11,ROUND(($J318-($J318/((100%+$F318)/100%))),2),0)</f>
        <v>0</v>
      </c>
      <c r="P318" s="38">
        <f>IF($F318=Instellingen!$I$12,ROUND(($J318-($J318/((100%+$F318)/100%))),2),0)</f>
        <v>0</v>
      </c>
      <c r="Q318" s="38">
        <f>IF($F318=Instellingen!$I$14,0,ROUND(($K318-($K318/((100%+$F318)/100%))),2))</f>
        <v>0</v>
      </c>
    </row>
    <row r="319" spans="1:17" x14ac:dyDescent="0.35">
      <c r="A319" s="20" t="str">
        <f t="shared" si="25"/>
        <v/>
      </c>
      <c r="B319" s="20" t="str">
        <f>IFERROR(VLOOKUP($A319,Instellingen!$K$11:$L$22,2,0),"")</f>
        <v/>
      </c>
      <c r="C319" s="51"/>
      <c r="D319" s="52"/>
      <c r="E319" s="52"/>
      <c r="F319" s="53"/>
      <c r="G319" s="50"/>
      <c r="H319" s="50"/>
      <c r="I319" s="50"/>
      <c r="J319" s="38">
        <f t="shared" si="26"/>
        <v>0</v>
      </c>
      <c r="K319" s="38">
        <f t="shared" si="24"/>
        <v>0</v>
      </c>
      <c r="L319" s="38">
        <f t="shared" si="27"/>
        <v>0</v>
      </c>
      <c r="M319" s="38">
        <f t="shared" si="28"/>
        <v>0</v>
      </c>
      <c r="N319" s="38">
        <f t="shared" si="29"/>
        <v>0</v>
      </c>
      <c r="O319" s="38">
        <f>IF($F319=Instellingen!$I$11,ROUND(($J319-($J319/((100%+$F319)/100%))),2),0)</f>
        <v>0</v>
      </c>
      <c r="P319" s="38">
        <f>IF($F319=Instellingen!$I$12,ROUND(($J319-($J319/((100%+$F319)/100%))),2),0)</f>
        <v>0</v>
      </c>
      <c r="Q319" s="38">
        <f>IF($F319=Instellingen!$I$14,0,ROUND(($K319-($K319/((100%+$F319)/100%))),2))</f>
        <v>0</v>
      </c>
    </row>
    <row r="320" spans="1:17" x14ac:dyDescent="0.35">
      <c r="A320" s="20" t="str">
        <f t="shared" si="25"/>
        <v/>
      </c>
      <c r="B320" s="20" t="str">
        <f>IFERROR(VLOOKUP($A320,Instellingen!$K$11:$L$22,2,0),"")</f>
        <v/>
      </c>
      <c r="C320" s="51"/>
      <c r="D320" s="52"/>
      <c r="E320" s="52"/>
      <c r="F320" s="53"/>
      <c r="G320" s="50"/>
      <c r="H320" s="50"/>
      <c r="I320" s="50"/>
      <c r="J320" s="38">
        <f t="shared" si="26"/>
        <v>0</v>
      </c>
      <c r="K320" s="38">
        <f t="shared" si="24"/>
        <v>0</v>
      </c>
      <c r="L320" s="38">
        <f t="shared" si="27"/>
        <v>0</v>
      </c>
      <c r="M320" s="38">
        <f t="shared" si="28"/>
        <v>0</v>
      </c>
      <c r="N320" s="38">
        <f t="shared" si="29"/>
        <v>0</v>
      </c>
      <c r="O320" s="38">
        <f>IF($F320=Instellingen!$I$11,ROUND(($J320-($J320/((100%+$F320)/100%))),2),0)</f>
        <v>0</v>
      </c>
      <c r="P320" s="38">
        <f>IF($F320=Instellingen!$I$12,ROUND(($J320-($J320/((100%+$F320)/100%))),2),0)</f>
        <v>0</v>
      </c>
      <c r="Q320" s="38">
        <f>IF($F320=Instellingen!$I$14,0,ROUND(($K320-($K320/((100%+$F320)/100%))),2))</f>
        <v>0</v>
      </c>
    </row>
    <row r="321" spans="1:17" x14ac:dyDescent="0.35">
      <c r="A321" s="20" t="str">
        <f t="shared" si="25"/>
        <v/>
      </c>
      <c r="B321" s="20" t="str">
        <f>IFERROR(VLOOKUP($A321,Instellingen!$K$11:$L$22,2,0),"")</f>
        <v/>
      </c>
      <c r="C321" s="51"/>
      <c r="D321" s="52"/>
      <c r="E321" s="52"/>
      <c r="F321" s="53"/>
      <c r="G321" s="50"/>
      <c r="H321" s="50"/>
      <c r="I321" s="50"/>
      <c r="J321" s="38">
        <f t="shared" si="26"/>
        <v>0</v>
      </c>
      <c r="K321" s="38">
        <f t="shared" si="24"/>
        <v>0</v>
      </c>
      <c r="L321" s="38">
        <f t="shared" si="27"/>
        <v>0</v>
      </c>
      <c r="M321" s="38">
        <f t="shared" si="28"/>
        <v>0</v>
      </c>
      <c r="N321" s="38">
        <f t="shared" si="29"/>
        <v>0</v>
      </c>
      <c r="O321" s="38">
        <f>IF($F321=Instellingen!$I$11,ROUND(($J321-($J321/((100%+$F321)/100%))),2),0)</f>
        <v>0</v>
      </c>
      <c r="P321" s="38">
        <f>IF($F321=Instellingen!$I$12,ROUND(($J321-($J321/((100%+$F321)/100%))),2),0)</f>
        <v>0</v>
      </c>
      <c r="Q321" s="38">
        <f>IF($F321=Instellingen!$I$14,0,ROUND(($K321-($K321/((100%+$F321)/100%))),2))</f>
        <v>0</v>
      </c>
    </row>
    <row r="322" spans="1:17" x14ac:dyDescent="0.35">
      <c r="A322" s="20" t="str">
        <f t="shared" si="25"/>
        <v/>
      </c>
      <c r="B322" s="20" t="str">
        <f>IFERROR(VLOOKUP($A322,Instellingen!$K$11:$L$22,2,0),"")</f>
        <v/>
      </c>
      <c r="C322" s="51"/>
      <c r="D322" s="52"/>
      <c r="E322" s="52"/>
      <c r="F322" s="53"/>
      <c r="G322" s="50"/>
      <c r="H322" s="50"/>
      <c r="I322" s="50"/>
      <c r="J322" s="38">
        <f t="shared" si="26"/>
        <v>0</v>
      </c>
      <c r="K322" s="38">
        <f t="shared" si="24"/>
        <v>0</v>
      </c>
      <c r="L322" s="38">
        <f t="shared" si="27"/>
        <v>0</v>
      </c>
      <c r="M322" s="38">
        <f t="shared" si="28"/>
        <v>0</v>
      </c>
      <c r="N322" s="38">
        <f t="shared" si="29"/>
        <v>0</v>
      </c>
      <c r="O322" s="38">
        <f>IF($F322=Instellingen!$I$11,ROUND(($J322-($J322/((100%+$F322)/100%))),2),0)</f>
        <v>0</v>
      </c>
      <c r="P322" s="38">
        <f>IF($F322=Instellingen!$I$12,ROUND(($J322-($J322/((100%+$F322)/100%))),2),0)</f>
        <v>0</v>
      </c>
      <c r="Q322" s="38">
        <f>IF($F322=Instellingen!$I$14,0,ROUND(($K322-($K322/((100%+$F322)/100%))),2))</f>
        <v>0</v>
      </c>
    </row>
    <row r="323" spans="1:17" x14ac:dyDescent="0.35">
      <c r="A323" s="20" t="str">
        <f t="shared" si="25"/>
        <v/>
      </c>
      <c r="B323" s="20" t="str">
        <f>IFERROR(VLOOKUP($A323,Instellingen!$K$11:$L$22,2,0),"")</f>
        <v/>
      </c>
      <c r="C323" s="51"/>
      <c r="D323" s="52"/>
      <c r="E323" s="52"/>
      <c r="F323" s="53"/>
      <c r="G323" s="50"/>
      <c r="H323" s="50"/>
      <c r="I323" s="50"/>
      <c r="J323" s="38">
        <f t="shared" si="26"/>
        <v>0</v>
      </c>
      <c r="K323" s="38">
        <f t="shared" si="24"/>
        <v>0</v>
      </c>
      <c r="L323" s="38">
        <f t="shared" si="27"/>
        <v>0</v>
      </c>
      <c r="M323" s="38">
        <f t="shared" si="28"/>
        <v>0</v>
      </c>
      <c r="N323" s="38">
        <f t="shared" si="29"/>
        <v>0</v>
      </c>
      <c r="O323" s="38">
        <f>IF($F323=Instellingen!$I$11,ROUND(($J323-($J323/((100%+$F323)/100%))),2),0)</f>
        <v>0</v>
      </c>
      <c r="P323" s="38">
        <f>IF($F323=Instellingen!$I$12,ROUND(($J323-($J323/((100%+$F323)/100%))),2),0)</f>
        <v>0</v>
      </c>
      <c r="Q323" s="38">
        <f>IF($F323=Instellingen!$I$14,0,ROUND(($K323-($K323/((100%+$F323)/100%))),2))</f>
        <v>0</v>
      </c>
    </row>
    <row r="324" spans="1:17" x14ac:dyDescent="0.35">
      <c r="A324" s="20" t="str">
        <f t="shared" si="25"/>
        <v/>
      </c>
      <c r="B324" s="20" t="str">
        <f>IFERROR(VLOOKUP($A324,Instellingen!$K$11:$L$22,2,0),"")</f>
        <v/>
      </c>
      <c r="C324" s="51"/>
      <c r="D324" s="52"/>
      <c r="E324" s="52"/>
      <c r="F324" s="53"/>
      <c r="G324" s="50"/>
      <c r="H324" s="50"/>
      <c r="I324" s="50"/>
      <c r="J324" s="38">
        <f t="shared" si="26"/>
        <v>0</v>
      </c>
      <c r="K324" s="38">
        <f t="shared" si="24"/>
        <v>0</v>
      </c>
      <c r="L324" s="38">
        <f t="shared" si="27"/>
        <v>0</v>
      </c>
      <c r="M324" s="38">
        <f t="shared" si="28"/>
        <v>0</v>
      </c>
      <c r="N324" s="38">
        <f t="shared" si="29"/>
        <v>0</v>
      </c>
      <c r="O324" s="38">
        <f>IF($F324=Instellingen!$I$11,ROUND(($J324-($J324/((100%+$F324)/100%))),2),0)</f>
        <v>0</v>
      </c>
      <c r="P324" s="38">
        <f>IF($F324=Instellingen!$I$12,ROUND(($J324-($J324/((100%+$F324)/100%))),2),0)</f>
        <v>0</v>
      </c>
      <c r="Q324" s="38">
        <f>IF($F324=Instellingen!$I$14,0,ROUND(($K324-($K324/((100%+$F324)/100%))),2))</f>
        <v>0</v>
      </c>
    </row>
    <row r="325" spans="1:17" x14ac:dyDescent="0.35">
      <c r="A325" s="20" t="str">
        <f t="shared" si="25"/>
        <v/>
      </c>
      <c r="B325" s="20" t="str">
        <f>IFERROR(VLOOKUP($A325,Instellingen!$K$11:$L$22,2,0),"")</f>
        <v/>
      </c>
      <c r="C325" s="51"/>
      <c r="D325" s="52"/>
      <c r="E325" s="52"/>
      <c r="F325" s="53"/>
      <c r="G325" s="50"/>
      <c r="H325" s="50"/>
      <c r="I325" s="50"/>
      <c r="J325" s="38">
        <f t="shared" si="26"/>
        <v>0</v>
      </c>
      <c r="K325" s="38">
        <f t="shared" si="24"/>
        <v>0</v>
      </c>
      <c r="L325" s="38">
        <f t="shared" si="27"/>
        <v>0</v>
      </c>
      <c r="M325" s="38">
        <f t="shared" si="28"/>
        <v>0</v>
      </c>
      <c r="N325" s="38">
        <f t="shared" si="29"/>
        <v>0</v>
      </c>
      <c r="O325" s="38">
        <f>IF($F325=Instellingen!$I$11,ROUND(($J325-($J325/((100%+$F325)/100%))),2),0)</f>
        <v>0</v>
      </c>
      <c r="P325" s="38">
        <f>IF($F325=Instellingen!$I$12,ROUND(($J325-($J325/((100%+$F325)/100%))),2),0)</f>
        <v>0</v>
      </c>
      <c r="Q325" s="38">
        <f>IF($F325=Instellingen!$I$14,0,ROUND(($K325-($K325/((100%+$F325)/100%))),2))</f>
        <v>0</v>
      </c>
    </row>
    <row r="326" spans="1:17" x14ac:dyDescent="0.35">
      <c r="A326" s="20" t="str">
        <f t="shared" si="25"/>
        <v/>
      </c>
      <c r="B326" s="20" t="str">
        <f>IFERROR(VLOOKUP($A326,Instellingen!$K$11:$L$22,2,0),"")</f>
        <v/>
      </c>
      <c r="C326" s="51"/>
      <c r="D326" s="52"/>
      <c r="E326" s="52"/>
      <c r="F326" s="53"/>
      <c r="G326" s="50"/>
      <c r="H326" s="50"/>
      <c r="I326" s="50"/>
      <c r="J326" s="38">
        <f t="shared" si="26"/>
        <v>0</v>
      </c>
      <c r="K326" s="38">
        <f t="shared" si="24"/>
        <v>0</v>
      </c>
      <c r="L326" s="38">
        <f t="shared" si="27"/>
        <v>0</v>
      </c>
      <c r="M326" s="38">
        <f t="shared" si="28"/>
        <v>0</v>
      </c>
      <c r="N326" s="38">
        <f t="shared" si="29"/>
        <v>0</v>
      </c>
      <c r="O326" s="38">
        <f>IF($F326=Instellingen!$I$11,ROUND(($J326-($J326/((100%+$F326)/100%))),2),0)</f>
        <v>0</v>
      </c>
      <c r="P326" s="38">
        <f>IF($F326=Instellingen!$I$12,ROUND(($J326-($J326/((100%+$F326)/100%))),2),0)</f>
        <v>0</v>
      </c>
      <c r="Q326" s="38">
        <f>IF($F326=Instellingen!$I$14,0,ROUND(($K326-($K326/((100%+$F326)/100%))),2))</f>
        <v>0</v>
      </c>
    </row>
    <row r="327" spans="1:17" x14ac:dyDescent="0.35">
      <c r="A327" s="20" t="str">
        <f t="shared" si="25"/>
        <v/>
      </c>
      <c r="B327" s="20" t="str">
        <f>IFERROR(VLOOKUP($A327,Instellingen!$K$11:$L$22,2,0),"")</f>
        <v/>
      </c>
      <c r="C327" s="51"/>
      <c r="D327" s="52"/>
      <c r="E327" s="52"/>
      <c r="F327" s="53"/>
      <c r="G327" s="50"/>
      <c r="H327" s="50"/>
      <c r="I327" s="50"/>
      <c r="J327" s="38">
        <f t="shared" si="26"/>
        <v>0</v>
      </c>
      <c r="K327" s="38">
        <f t="shared" ref="K327:K390" si="30">IF(OR($G327="Kosten",$G327="Investering"),$E327-$D327,0)</f>
        <v>0</v>
      </c>
      <c r="L327" s="38">
        <f t="shared" si="27"/>
        <v>0</v>
      </c>
      <c r="M327" s="38">
        <f t="shared" si="28"/>
        <v>0</v>
      </c>
      <c r="N327" s="38">
        <f t="shared" si="29"/>
        <v>0</v>
      </c>
      <c r="O327" s="38">
        <f>IF($F327=Instellingen!$I$11,ROUND(($J327-($J327/((100%+$F327)/100%))),2),0)</f>
        <v>0</v>
      </c>
      <c r="P327" s="38">
        <f>IF($F327=Instellingen!$I$12,ROUND(($J327-($J327/((100%+$F327)/100%))),2),0)</f>
        <v>0</v>
      </c>
      <c r="Q327" s="38">
        <f>IF($F327=Instellingen!$I$14,0,ROUND(($K327-($K327/((100%+$F327)/100%))),2))</f>
        <v>0</v>
      </c>
    </row>
    <row r="328" spans="1:17" x14ac:dyDescent="0.35">
      <c r="A328" s="20" t="str">
        <f t="shared" ref="A328:A391" si="31">IF($C328="","",PROPER(TEXT($C328,"mmmm")))</f>
        <v/>
      </c>
      <c r="B328" s="20" t="str">
        <f>IFERROR(VLOOKUP($A328,Instellingen!$K$11:$L$22,2,0),"")</f>
        <v/>
      </c>
      <c r="C328" s="51"/>
      <c r="D328" s="52"/>
      <c r="E328" s="52"/>
      <c r="F328" s="53"/>
      <c r="G328" s="50"/>
      <c r="H328" s="50"/>
      <c r="I328" s="50"/>
      <c r="J328" s="38">
        <f t="shared" ref="J328:J391" si="32">IF($G328="Omzet",$D328-$E328,0)</f>
        <v>0</v>
      </c>
      <c r="K328" s="38">
        <f t="shared" si="30"/>
        <v>0</v>
      </c>
      <c r="L328" s="38">
        <f t="shared" ref="L328:L391" si="33">IF(OR($G328="Omzet",$G328="Kosten",$G328="Investering"),0,$D328-$E328)</f>
        <v>0</v>
      </c>
      <c r="M328" s="38">
        <f t="shared" ref="M328:M391" si="34">J328-O328-P328</f>
        <v>0</v>
      </c>
      <c r="N328" s="38">
        <f t="shared" ref="N328:N391" si="35">K328-Q328</f>
        <v>0</v>
      </c>
      <c r="O328" s="38">
        <f>IF($F328=Instellingen!$I$11,ROUND(($J328-($J328/((100%+$F328)/100%))),2),0)</f>
        <v>0</v>
      </c>
      <c r="P328" s="38">
        <f>IF($F328=Instellingen!$I$12,ROUND(($J328-($J328/((100%+$F328)/100%))),2),0)</f>
        <v>0</v>
      </c>
      <c r="Q328" s="38">
        <f>IF($F328=Instellingen!$I$14,0,ROUND(($K328-($K328/((100%+$F328)/100%))),2))</f>
        <v>0</v>
      </c>
    </row>
    <row r="329" spans="1:17" x14ac:dyDescent="0.35">
      <c r="A329" s="20" t="str">
        <f t="shared" si="31"/>
        <v/>
      </c>
      <c r="B329" s="20" t="str">
        <f>IFERROR(VLOOKUP($A329,Instellingen!$K$11:$L$22,2,0),"")</f>
        <v/>
      </c>
      <c r="C329" s="51"/>
      <c r="D329" s="52"/>
      <c r="E329" s="52"/>
      <c r="F329" s="53"/>
      <c r="G329" s="50"/>
      <c r="H329" s="50"/>
      <c r="I329" s="50"/>
      <c r="J329" s="38">
        <f t="shared" si="32"/>
        <v>0</v>
      </c>
      <c r="K329" s="38">
        <f t="shared" si="30"/>
        <v>0</v>
      </c>
      <c r="L329" s="38">
        <f t="shared" si="33"/>
        <v>0</v>
      </c>
      <c r="M329" s="38">
        <f t="shared" si="34"/>
        <v>0</v>
      </c>
      <c r="N329" s="38">
        <f t="shared" si="35"/>
        <v>0</v>
      </c>
      <c r="O329" s="38">
        <f>IF($F329=Instellingen!$I$11,ROUND(($J329-($J329/((100%+$F329)/100%))),2),0)</f>
        <v>0</v>
      </c>
      <c r="P329" s="38">
        <f>IF($F329=Instellingen!$I$12,ROUND(($J329-($J329/((100%+$F329)/100%))),2),0)</f>
        <v>0</v>
      </c>
      <c r="Q329" s="38">
        <f>IF($F329=Instellingen!$I$14,0,ROUND(($K329-($K329/((100%+$F329)/100%))),2))</f>
        <v>0</v>
      </c>
    </row>
    <row r="330" spans="1:17" x14ac:dyDescent="0.35">
      <c r="A330" s="20" t="str">
        <f t="shared" si="31"/>
        <v/>
      </c>
      <c r="B330" s="20" t="str">
        <f>IFERROR(VLOOKUP($A330,Instellingen!$K$11:$L$22,2,0),"")</f>
        <v/>
      </c>
      <c r="C330" s="51"/>
      <c r="D330" s="52"/>
      <c r="E330" s="52"/>
      <c r="F330" s="53"/>
      <c r="G330" s="50"/>
      <c r="H330" s="50"/>
      <c r="I330" s="50"/>
      <c r="J330" s="38">
        <f t="shared" si="32"/>
        <v>0</v>
      </c>
      <c r="K330" s="38">
        <f t="shared" si="30"/>
        <v>0</v>
      </c>
      <c r="L330" s="38">
        <f t="shared" si="33"/>
        <v>0</v>
      </c>
      <c r="M330" s="38">
        <f t="shared" si="34"/>
        <v>0</v>
      </c>
      <c r="N330" s="38">
        <f t="shared" si="35"/>
        <v>0</v>
      </c>
      <c r="O330" s="38">
        <f>IF($F330=Instellingen!$I$11,ROUND(($J330-($J330/((100%+$F330)/100%))),2),0)</f>
        <v>0</v>
      </c>
      <c r="P330" s="38">
        <f>IF($F330=Instellingen!$I$12,ROUND(($J330-($J330/((100%+$F330)/100%))),2),0)</f>
        <v>0</v>
      </c>
      <c r="Q330" s="38">
        <f>IF($F330=Instellingen!$I$14,0,ROUND(($K330-($K330/((100%+$F330)/100%))),2))</f>
        <v>0</v>
      </c>
    </row>
    <row r="331" spans="1:17" x14ac:dyDescent="0.35">
      <c r="A331" s="20" t="str">
        <f t="shared" si="31"/>
        <v/>
      </c>
      <c r="B331" s="20" t="str">
        <f>IFERROR(VLOOKUP($A331,Instellingen!$K$11:$L$22,2,0),"")</f>
        <v/>
      </c>
      <c r="C331" s="51"/>
      <c r="D331" s="52"/>
      <c r="E331" s="52"/>
      <c r="F331" s="53"/>
      <c r="G331" s="50"/>
      <c r="H331" s="50"/>
      <c r="I331" s="50"/>
      <c r="J331" s="38">
        <f t="shared" si="32"/>
        <v>0</v>
      </c>
      <c r="K331" s="38">
        <f t="shared" si="30"/>
        <v>0</v>
      </c>
      <c r="L331" s="38">
        <f t="shared" si="33"/>
        <v>0</v>
      </c>
      <c r="M331" s="38">
        <f t="shared" si="34"/>
        <v>0</v>
      </c>
      <c r="N331" s="38">
        <f t="shared" si="35"/>
        <v>0</v>
      </c>
      <c r="O331" s="38">
        <f>IF($F331=Instellingen!$I$11,ROUND(($J331-($J331/((100%+$F331)/100%))),2),0)</f>
        <v>0</v>
      </c>
      <c r="P331" s="38">
        <f>IF($F331=Instellingen!$I$12,ROUND(($J331-($J331/((100%+$F331)/100%))),2),0)</f>
        <v>0</v>
      </c>
      <c r="Q331" s="38">
        <f>IF($F331=Instellingen!$I$14,0,ROUND(($K331-($K331/((100%+$F331)/100%))),2))</f>
        <v>0</v>
      </c>
    </row>
    <row r="332" spans="1:17" x14ac:dyDescent="0.35">
      <c r="A332" s="20" t="str">
        <f t="shared" si="31"/>
        <v/>
      </c>
      <c r="B332" s="20" t="str">
        <f>IFERROR(VLOOKUP($A332,Instellingen!$K$11:$L$22,2,0),"")</f>
        <v/>
      </c>
      <c r="C332" s="51"/>
      <c r="D332" s="52"/>
      <c r="E332" s="52"/>
      <c r="F332" s="53"/>
      <c r="G332" s="50"/>
      <c r="H332" s="50"/>
      <c r="I332" s="50"/>
      <c r="J332" s="38">
        <f t="shared" si="32"/>
        <v>0</v>
      </c>
      <c r="K332" s="38">
        <f t="shared" si="30"/>
        <v>0</v>
      </c>
      <c r="L332" s="38">
        <f t="shared" si="33"/>
        <v>0</v>
      </c>
      <c r="M332" s="38">
        <f t="shared" si="34"/>
        <v>0</v>
      </c>
      <c r="N332" s="38">
        <f t="shared" si="35"/>
        <v>0</v>
      </c>
      <c r="O332" s="38">
        <f>IF($F332=Instellingen!$I$11,ROUND(($J332-($J332/((100%+$F332)/100%))),2),0)</f>
        <v>0</v>
      </c>
      <c r="P332" s="38">
        <f>IF($F332=Instellingen!$I$12,ROUND(($J332-($J332/((100%+$F332)/100%))),2),0)</f>
        <v>0</v>
      </c>
      <c r="Q332" s="38">
        <f>IF($F332=Instellingen!$I$14,0,ROUND(($K332-($K332/((100%+$F332)/100%))),2))</f>
        <v>0</v>
      </c>
    </row>
    <row r="333" spans="1:17" x14ac:dyDescent="0.35">
      <c r="A333" s="20" t="str">
        <f t="shared" si="31"/>
        <v/>
      </c>
      <c r="B333" s="20" t="str">
        <f>IFERROR(VLOOKUP($A333,Instellingen!$K$11:$L$22,2,0),"")</f>
        <v/>
      </c>
      <c r="C333" s="51"/>
      <c r="D333" s="52"/>
      <c r="E333" s="52"/>
      <c r="F333" s="53"/>
      <c r="G333" s="50"/>
      <c r="H333" s="50"/>
      <c r="I333" s="50"/>
      <c r="J333" s="38">
        <f t="shared" si="32"/>
        <v>0</v>
      </c>
      <c r="K333" s="38">
        <f t="shared" si="30"/>
        <v>0</v>
      </c>
      <c r="L333" s="38">
        <f t="shared" si="33"/>
        <v>0</v>
      </c>
      <c r="M333" s="38">
        <f t="shared" si="34"/>
        <v>0</v>
      </c>
      <c r="N333" s="38">
        <f t="shared" si="35"/>
        <v>0</v>
      </c>
      <c r="O333" s="38">
        <f>IF($F333=Instellingen!$I$11,ROUND(($J333-($J333/((100%+$F333)/100%))),2),0)</f>
        <v>0</v>
      </c>
      <c r="P333" s="38">
        <f>IF($F333=Instellingen!$I$12,ROUND(($J333-($J333/((100%+$F333)/100%))),2),0)</f>
        <v>0</v>
      </c>
      <c r="Q333" s="38">
        <f>IF($F333=Instellingen!$I$14,0,ROUND(($K333-($K333/((100%+$F333)/100%))),2))</f>
        <v>0</v>
      </c>
    </row>
    <row r="334" spans="1:17" x14ac:dyDescent="0.35">
      <c r="A334" s="20" t="str">
        <f t="shared" si="31"/>
        <v/>
      </c>
      <c r="B334" s="20" t="str">
        <f>IFERROR(VLOOKUP($A334,Instellingen!$K$11:$L$22,2,0),"")</f>
        <v/>
      </c>
      <c r="C334" s="51"/>
      <c r="D334" s="52"/>
      <c r="E334" s="52"/>
      <c r="F334" s="53"/>
      <c r="G334" s="50"/>
      <c r="H334" s="50"/>
      <c r="I334" s="50"/>
      <c r="J334" s="38">
        <f t="shared" si="32"/>
        <v>0</v>
      </c>
      <c r="K334" s="38">
        <f t="shared" si="30"/>
        <v>0</v>
      </c>
      <c r="L334" s="38">
        <f t="shared" si="33"/>
        <v>0</v>
      </c>
      <c r="M334" s="38">
        <f t="shared" si="34"/>
        <v>0</v>
      </c>
      <c r="N334" s="38">
        <f t="shared" si="35"/>
        <v>0</v>
      </c>
      <c r="O334" s="38">
        <f>IF($F334=Instellingen!$I$11,ROUND(($J334-($J334/((100%+$F334)/100%))),2),0)</f>
        <v>0</v>
      </c>
      <c r="P334" s="38">
        <f>IF($F334=Instellingen!$I$12,ROUND(($J334-($J334/((100%+$F334)/100%))),2),0)</f>
        <v>0</v>
      </c>
      <c r="Q334" s="38">
        <f>IF($F334=Instellingen!$I$14,0,ROUND(($K334-($K334/((100%+$F334)/100%))),2))</f>
        <v>0</v>
      </c>
    </row>
    <row r="335" spans="1:17" x14ac:dyDescent="0.35">
      <c r="A335" s="20" t="str">
        <f t="shared" si="31"/>
        <v/>
      </c>
      <c r="B335" s="20" t="str">
        <f>IFERROR(VLOOKUP($A335,Instellingen!$K$11:$L$22,2,0),"")</f>
        <v/>
      </c>
      <c r="C335" s="51"/>
      <c r="D335" s="52"/>
      <c r="E335" s="52"/>
      <c r="F335" s="53"/>
      <c r="G335" s="50"/>
      <c r="H335" s="50"/>
      <c r="I335" s="50"/>
      <c r="J335" s="38">
        <f t="shared" si="32"/>
        <v>0</v>
      </c>
      <c r="K335" s="38">
        <f t="shared" si="30"/>
        <v>0</v>
      </c>
      <c r="L335" s="38">
        <f t="shared" si="33"/>
        <v>0</v>
      </c>
      <c r="M335" s="38">
        <f t="shared" si="34"/>
        <v>0</v>
      </c>
      <c r="N335" s="38">
        <f t="shared" si="35"/>
        <v>0</v>
      </c>
      <c r="O335" s="38">
        <f>IF($F335=Instellingen!$I$11,ROUND(($J335-($J335/((100%+$F335)/100%))),2),0)</f>
        <v>0</v>
      </c>
      <c r="P335" s="38">
        <f>IF($F335=Instellingen!$I$12,ROUND(($J335-($J335/((100%+$F335)/100%))),2),0)</f>
        <v>0</v>
      </c>
      <c r="Q335" s="38">
        <f>IF($F335=Instellingen!$I$14,0,ROUND(($K335-($K335/((100%+$F335)/100%))),2))</f>
        <v>0</v>
      </c>
    </row>
    <row r="336" spans="1:17" x14ac:dyDescent="0.35">
      <c r="A336" s="20" t="str">
        <f t="shared" si="31"/>
        <v/>
      </c>
      <c r="B336" s="20" t="str">
        <f>IFERROR(VLOOKUP($A336,Instellingen!$K$11:$L$22,2,0),"")</f>
        <v/>
      </c>
      <c r="C336" s="51"/>
      <c r="D336" s="52"/>
      <c r="E336" s="52"/>
      <c r="F336" s="53"/>
      <c r="G336" s="50"/>
      <c r="H336" s="50"/>
      <c r="I336" s="50"/>
      <c r="J336" s="38">
        <f t="shared" si="32"/>
        <v>0</v>
      </c>
      <c r="K336" s="38">
        <f t="shared" si="30"/>
        <v>0</v>
      </c>
      <c r="L336" s="38">
        <f t="shared" si="33"/>
        <v>0</v>
      </c>
      <c r="M336" s="38">
        <f t="shared" si="34"/>
        <v>0</v>
      </c>
      <c r="N336" s="38">
        <f t="shared" si="35"/>
        <v>0</v>
      </c>
      <c r="O336" s="38">
        <f>IF($F336=Instellingen!$I$11,ROUND(($J336-($J336/((100%+$F336)/100%))),2),0)</f>
        <v>0</v>
      </c>
      <c r="P336" s="38">
        <f>IF($F336=Instellingen!$I$12,ROUND(($J336-($J336/((100%+$F336)/100%))),2),0)</f>
        <v>0</v>
      </c>
      <c r="Q336" s="38">
        <f>IF($F336=Instellingen!$I$14,0,ROUND(($K336-($K336/((100%+$F336)/100%))),2))</f>
        <v>0</v>
      </c>
    </row>
    <row r="337" spans="1:17" x14ac:dyDescent="0.35">
      <c r="A337" s="20" t="str">
        <f t="shared" si="31"/>
        <v/>
      </c>
      <c r="B337" s="20" t="str">
        <f>IFERROR(VLOOKUP($A337,Instellingen!$K$11:$L$22,2,0),"")</f>
        <v/>
      </c>
      <c r="C337" s="51"/>
      <c r="D337" s="52"/>
      <c r="E337" s="52"/>
      <c r="F337" s="53"/>
      <c r="G337" s="50"/>
      <c r="H337" s="50"/>
      <c r="I337" s="50"/>
      <c r="J337" s="38">
        <f t="shared" si="32"/>
        <v>0</v>
      </c>
      <c r="K337" s="38">
        <f t="shared" si="30"/>
        <v>0</v>
      </c>
      <c r="L337" s="38">
        <f t="shared" si="33"/>
        <v>0</v>
      </c>
      <c r="M337" s="38">
        <f t="shared" si="34"/>
        <v>0</v>
      </c>
      <c r="N337" s="38">
        <f t="shared" si="35"/>
        <v>0</v>
      </c>
      <c r="O337" s="38">
        <f>IF($F337=Instellingen!$I$11,ROUND(($J337-($J337/((100%+$F337)/100%))),2),0)</f>
        <v>0</v>
      </c>
      <c r="P337" s="38">
        <f>IF($F337=Instellingen!$I$12,ROUND(($J337-($J337/((100%+$F337)/100%))),2),0)</f>
        <v>0</v>
      </c>
      <c r="Q337" s="38">
        <f>IF($F337=Instellingen!$I$14,0,ROUND(($K337-($K337/((100%+$F337)/100%))),2))</f>
        <v>0</v>
      </c>
    </row>
    <row r="338" spans="1:17" x14ac:dyDescent="0.35">
      <c r="A338" s="20" t="str">
        <f t="shared" si="31"/>
        <v/>
      </c>
      <c r="B338" s="20" t="str">
        <f>IFERROR(VLOOKUP($A338,Instellingen!$K$11:$L$22,2,0),"")</f>
        <v/>
      </c>
      <c r="C338" s="51"/>
      <c r="D338" s="52"/>
      <c r="E338" s="52"/>
      <c r="F338" s="53"/>
      <c r="G338" s="50"/>
      <c r="H338" s="50"/>
      <c r="I338" s="50"/>
      <c r="J338" s="38">
        <f t="shared" si="32"/>
        <v>0</v>
      </c>
      <c r="K338" s="38">
        <f t="shared" si="30"/>
        <v>0</v>
      </c>
      <c r="L338" s="38">
        <f t="shared" si="33"/>
        <v>0</v>
      </c>
      <c r="M338" s="38">
        <f t="shared" si="34"/>
        <v>0</v>
      </c>
      <c r="N338" s="38">
        <f t="shared" si="35"/>
        <v>0</v>
      </c>
      <c r="O338" s="38">
        <f>IF($F338=Instellingen!$I$11,ROUND(($J338-($J338/((100%+$F338)/100%))),2),0)</f>
        <v>0</v>
      </c>
      <c r="P338" s="38">
        <f>IF($F338=Instellingen!$I$12,ROUND(($J338-($J338/((100%+$F338)/100%))),2),0)</f>
        <v>0</v>
      </c>
      <c r="Q338" s="38">
        <f>IF($F338=Instellingen!$I$14,0,ROUND(($K338-($K338/((100%+$F338)/100%))),2))</f>
        <v>0</v>
      </c>
    </row>
    <row r="339" spans="1:17" x14ac:dyDescent="0.35">
      <c r="A339" s="20" t="str">
        <f t="shared" si="31"/>
        <v/>
      </c>
      <c r="B339" s="20" t="str">
        <f>IFERROR(VLOOKUP($A339,Instellingen!$K$11:$L$22,2,0),"")</f>
        <v/>
      </c>
      <c r="C339" s="51"/>
      <c r="D339" s="52"/>
      <c r="E339" s="52"/>
      <c r="F339" s="53"/>
      <c r="G339" s="50"/>
      <c r="H339" s="50"/>
      <c r="I339" s="50"/>
      <c r="J339" s="38">
        <f t="shared" si="32"/>
        <v>0</v>
      </c>
      <c r="K339" s="38">
        <f t="shared" si="30"/>
        <v>0</v>
      </c>
      <c r="L339" s="38">
        <f t="shared" si="33"/>
        <v>0</v>
      </c>
      <c r="M339" s="38">
        <f t="shared" si="34"/>
        <v>0</v>
      </c>
      <c r="N339" s="38">
        <f t="shared" si="35"/>
        <v>0</v>
      </c>
      <c r="O339" s="38">
        <f>IF($F339=Instellingen!$I$11,ROUND(($J339-($J339/((100%+$F339)/100%))),2),0)</f>
        <v>0</v>
      </c>
      <c r="P339" s="38">
        <f>IF($F339=Instellingen!$I$12,ROUND(($J339-($J339/((100%+$F339)/100%))),2),0)</f>
        <v>0</v>
      </c>
      <c r="Q339" s="38">
        <f>IF($F339=Instellingen!$I$14,0,ROUND(($K339-($K339/((100%+$F339)/100%))),2))</f>
        <v>0</v>
      </c>
    </row>
    <row r="340" spans="1:17" x14ac:dyDescent="0.35">
      <c r="A340" s="20" t="str">
        <f t="shared" si="31"/>
        <v/>
      </c>
      <c r="B340" s="20" t="str">
        <f>IFERROR(VLOOKUP($A340,Instellingen!$K$11:$L$22,2,0),"")</f>
        <v/>
      </c>
      <c r="C340" s="51"/>
      <c r="D340" s="52"/>
      <c r="E340" s="52"/>
      <c r="F340" s="53"/>
      <c r="G340" s="50"/>
      <c r="H340" s="50"/>
      <c r="I340" s="50"/>
      <c r="J340" s="38">
        <f t="shared" si="32"/>
        <v>0</v>
      </c>
      <c r="K340" s="38">
        <f t="shared" si="30"/>
        <v>0</v>
      </c>
      <c r="L340" s="38">
        <f t="shared" si="33"/>
        <v>0</v>
      </c>
      <c r="M340" s="38">
        <f t="shared" si="34"/>
        <v>0</v>
      </c>
      <c r="N340" s="38">
        <f t="shared" si="35"/>
        <v>0</v>
      </c>
      <c r="O340" s="38">
        <f>IF($F340=Instellingen!$I$11,ROUND(($J340-($J340/((100%+$F340)/100%))),2),0)</f>
        <v>0</v>
      </c>
      <c r="P340" s="38">
        <f>IF($F340=Instellingen!$I$12,ROUND(($J340-($J340/((100%+$F340)/100%))),2),0)</f>
        <v>0</v>
      </c>
      <c r="Q340" s="38">
        <f>IF($F340=Instellingen!$I$14,0,ROUND(($K340-($K340/((100%+$F340)/100%))),2))</f>
        <v>0</v>
      </c>
    </row>
    <row r="341" spans="1:17" x14ac:dyDescent="0.35">
      <c r="A341" s="20" t="str">
        <f t="shared" si="31"/>
        <v/>
      </c>
      <c r="B341" s="20" t="str">
        <f>IFERROR(VLOOKUP($A341,Instellingen!$K$11:$L$22,2,0),"")</f>
        <v/>
      </c>
      <c r="C341" s="51"/>
      <c r="D341" s="52"/>
      <c r="E341" s="52"/>
      <c r="F341" s="53"/>
      <c r="G341" s="50"/>
      <c r="H341" s="50"/>
      <c r="I341" s="50"/>
      <c r="J341" s="38">
        <f t="shared" si="32"/>
        <v>0</v>
      </c>
      <c r="K341" s="38">
        <f t="shared" si="30"/>
        <v>0</v>
      </c>
      <c r="L341" s="38">
        <f t="shared" si="33"/>
        <v>0</v>
      </c>
      <c r="M341" s="38">
        <f t="shared" si="34"/>
        <v>0</v>
      </c>
      <c r="N341" s="38">
        <f t="shared" si="35"/>
        <v>0</v>
      </c>
      <c r="O341" s="38">
        <f>IF($F341=Instellingen!$I$11,ROUND(($J341-($J341/((100%+$F341)/100%))),2),0)</f>
        <v>0</v>
      </c>
      <c r="P341" s="38">
        <f>IF($F341=Instellingen!$I$12,ROUND(($J341-($J341/((100%+$F341)/100%))),2),0)</f>
        <v>0</v>
      </c>
      <c r="Q341" s="38">
        <f>IF($F341=Instellingen!$I$14,0,ROUND(($K341-($K341/((100%+$F341)/100%))),2))</f>
        <v>0</v>
      </c>
    </row>
    <row r="342" spans="1:17" x14ac:dyDescent="0.35">
      <c r="A342" s="20" t="str">
        <f t="shared" si="31"/>
        <v/>
      </c>
      <c r="B342" s="20" t="str">
        <f>IFERROR(VLOOKUP($A342,Instellingen!$K$11:$L$22,2,0),"")</f>
        <v/>
      </c>
      <c r="C342" s="51"/>
      <c r="D342" s="52"/>
      <c r="E342" s="52"/>
      <c r="F342" s="53"/>
      <c r="G342" s="50"/>
      <c r="H342" s="50"/>
      <c r="I342" s="50"/>
      <c r="J342" s="38">
        <f t="shared" si="32"/>
        <v>0</v>
      </c>
      <c r="K342" s="38">
        <f t="shared" si="30"/>
        <v>0</v>
      </c>
      <c r="L342" s="38">
        <f t="shared" si="33"/>
        <v>0</v>
      </c>
      <c r="M342" s="38">
        <f t="shared" si="34"/>
        <v>0</v>
      </c>
      <c r="N342" s="38">
        <f t="shared" si="35"/>
        <v>0</v>
      </c>
      <c r="O342" s="38">
        <f>IF($F342=Instellingen!$I$11,ROUND(($J342-($J342/((100%+$F342)/100%))),2),0)</f>
        <v>0</v>
      </c>
      <c r="P342" s="38">
        <f>IF($F342=Instellingen!$I$12,ROUND(($J342-($J342/((100%+$F342)/100%))),2),0)</f>
        <v>0</v>
      </c>
      <c r="Q342" s="38">
        <f>IF($F342=Instellingen!$I$14,0,ROUND(($K342-($K342/((100%+$F342)/100%))),2))</f>
        <v>0</v>
      </c>
    </row>
    <row r="343" spans="1:17" x14ac:dyDescent="0.35">
      <c r="A343" s="20" t="str">
        <f t="shared" si="31"/>
        <v/>
      </c>
      <c r="B343" s="20" t="str">
        <f>IFERROR(VLOOKUP($A343,Instellingen!$K$11:$L$22,2,0),"")</f>
        <v/>
      </c>
      <c r="C343" s="51"/>
      <c r="D343" s="52"/>
      <c r="E343" s="52"/>
      <c r="F343" s="53"/>
      <c r="G343" s="50"/>
      <c r="H343" s="50"/>
      <c r="I343" s="50"/>
      <c r="J343" s="38">
        <f t="shared" si="32"/>
        <v>0</v>
      </c>
      <c r="K343" s="38">
        <f t="shared" si="30"/>
        <v>0</v>
      </c>
      <c r="L343" s="38">
        <f t="shared" si="33"/>
        <v>0</v>
      </c>
      <c r="M343" s="38">
        <f t="shared" si="34"/>
        <v>0</v>
      </c>
      <c r="N343" s="38">
        <f t="shared" si="35"/>
        <v>0</v>
      </c>
      <c r="O343" s="38">
        <f>IF($F343=Instellingen!$I$11,ROUND(($J343-($J343/((100%+$F343)/100%))),2),0)</f>
        <v>0</v>
      </c>
      <c r="P343" s="38">
        <f>IF($F343=Instellingen!$I$12,ROUND(($J343-($J343/((100%+$F343)/100%))),2),0)</f>
        <v>0</v>
      </c>
      <c r="Q343" s="38">
        <f>IF($F343=Instellingen!$I$14,0,ROUND(($K343-($K343/((100%+$F343)/100%))),2))</f>
        <v>0</v>
      </c>
    </row>
    <row r="344" spans="1:17" x14ac:dyDescent="0.35">
      <c r="A344" s="20" t="str">
        <f t="shared" si="31"/>
        <v/>
      </c>
      <c r="B344" s="20" t="str">
        <f>IFERROR(VLOOKUP($A344,Instellingen!$K$11:$L$22,2,0),"")</f>
        <v/>
      </c>
      <c r="C344" s="51"/>
      <c r="D344" s="52"/>
      <c r="E344" s="52"/>
      <c r="F344" s="53"/>
      <c r="G344" s="50"/>
      <c r="H344" s="50"/>
      <c r="I344" s="50"/>
      <c r="J344" s="38">
        <f t="shared" si="32"/>
        <v>0</v>
      </c>
      <c r="K344" s="38">
        <f t="shared" si="30"/>
        <v>0</v>
      </c>
      <c r="L344" s="38">
        <f t="shared" si="33"/>
        <v>0</v>
      </c>
      <c r="M344" s="38">
        <f t="shared" si="34"/>
        <v>0</v>
      </c>
      <c r="N344" s="38">
        <f t="shared" si="35"/>
        <v>0</v>
      </c>
      <c r="O344" s="38">
        <f>IF($F344=Instellingen!$I$11,ROUND(($J344-($J344/((100%+$F344)/100%))),2),0)</f>
        <v>0</v>
      </c>
      <c r="P344" s="38">
        <f>IF($F344=Instellingen!$I$12,ROUND(($J344-($J344/((100%+$F344)/100%))),2),0)</f>
        <v>0</v>
      </c>
      <c r="Q344" s="38">
        <f>IF($F344=Instellingen!$I$14,0,ROUND(($K344-($K344/((100%+$F344)/100%))),2))</f>
        <v>0</v>
      </c>
    </row>
    <row r="345" spans="1:17" x14ac:dyDescent="0.35">
      <c r="A345" s="20" t="str">
        <f t="shared" si="31"/>
        <v/>
      </c>
      <c r="B345" s="20" t="str">
        <f>IFERROR(VLOOKUP($A345,Instellingen!$K$11:$L$22,2,0),"")</f>
        <v/>
      </c>
      <c r="C345" s="51"/>
      <c r="D345" s="52"/>
      <c r="E345" s="52"/>
      <c r="F345" s="53"/>
      <c r="G345" s="50"/>
      <c r="H345" s="50"/>
      <c r="I345" s="50"/>
      <c r="J345" s="38">
        <f t="shared" si="32"/>
        <v>0</v>
      </c>
      <c r="K345" s="38">
        <f t="shared" si="30"/>
        <v>0</v>
      </c>
      <c r="L345" s="38">
        <f t="shared" si="33"/>
        <v>0</v>
      </c>
      <c r="M345" s="38">
        <f t="shared" si="34"/>
        <v>0</v>
      </c>
      <c r="N345" s="38">
        <f t="shared" si="35"/>
        <v>0</v>
      </c>
      <c r="O345" s="38">
        <f>IF($F345=Instellingen!$I$11,ROUND(($J345-($J345/((100%+$F345)/100%))),2),0)</f>
        <v>0</v>
      </c>
      <c r="P345" s="38">
        <f>IF($F345=Instellingen!$I$12,ROUND(($J345-($J345/((100%+$F345)/100%))),2),0)</f>
        <v>0</v>
      </c>
      <c r="Q345" s="38">
        <f>IF($F345=Instellingen!$I$14,0,ROUND(($K345-($K345/((100%+$F345)/100%))),2))</f>
        <v>0</v>
      </c>
    </row>
    <row r="346" spans="1:17" x14ac:dyDescent="0.35">
      <c r="A346" s="20" t="str">
        <f t="shared" si="31"/>
        <v/>
      </c>
      <c r="B346" s="20" t="str">
        <f>IFERROR(VLOOKUP($A346,Instellingen!$K$11:$L$22,2,0),"")</f>
        <v/>
      </c>
      <c r="C346" s="51"/>
      <c r="D346" s="52"/>
      <c r="E346" s="52"/>
      <c r="F346" s="53"/>
      <c r="G346" s="50"/>
      <c r="H346" s="50"/>
      <c r="I346" s="50"/>
      <c r="J346" s="38">
        <f t="shared" si="32"/>
        <v>0</v>
      </c>
      <c r="K346" s="38">
        <f t="shared" si="30"/>
        <v>0</v>
      </c>
      <c r="L346" s="38">
        <f t="shared" si="33"/>
        <v>0</v>
      </c>
      <c r="M346" s="38">
        <f t="shared" si="34"/>
        <v>0</v>
      </c>
      <c r="N346" s="38">
        <f t="shared" si="35"/>
        <v>0</v>
      </c>
      <c r="O346" s="38">
        <f>IF($F346=Instellingen!$I$11,ROUND(($J346-($J346/((100%+$F346)/100%))),2),0)</f>
        <v>0</v>
      </c>
      <c r="P346" s="38">
        <f>IF($F346=Instellingen!$I$12,ROUND(($J346-($J346/((100%+$F346)/100%))),2),0)</f>
        <v>0</v>
      </c>
      <c r="Q346" s="38">
        <f>IF($F346=Instellingen!$I$14,0,ROUND(($K346-($K346/((100%+$F346)/100%))),2))</f>
        <v>0</v>
      </c>
    </row>
    <row r="347" spans="1:17" x14ac:dyDescent="0.35">
      <c r="A347" s="20" t="str">
        <f t="shared" si="31"/>
        <v/>
      </c>
      <c r="B347" s="20" t="str">
        <f>IFERROR(VLOOKUP($A347,Instellingen!$K$11:$L$22,2,0),"")</f>
        <v/>
      </c>
      <c r="C347" s="51"/>
      <c r="D347" s="52"/>
      <c r="E347" s="52"/>
      <c r="F347" s="53"/>
      <c r="G347" s="50"/>
      <c r="H347" s="50"/>
      <c r="I347" s="50"/>
      <c r="J347" s="38">
        <f t="shared" si="32"/>
        <v>0</v>
      </c>
      <c r="K347" s="38">
        <f t="shared" si="30"/>
        <v>0</v>
      </c>
      <c r="L347" s="38">
        <f t="shared" si="33"/>
        <v>0</v>
      </c>
      <c r="M347" s="38">
        <f t="shared" si="34"/>
        <v>0</v>
      </c>
      <c r="N347" s="38">
        <f t="shared" si="35"/>
        <v>0</v>
      </c>
      <c r="O347" s="38">
        <f>IF($F347=Instellingen!$I$11,ROUND(($J347-($J347/((100%+$F347)/100%))),2),0)</f>
        <v>0</v>
      </c>
      <c r="P347" s="38">
        <f>IF($F347=Instellingen!$I$12,ROUND(($J347-($J347/((100%+$F347)/100%))),2),0)</f>
        <v>0</v>
      </c>
      <c r="Q347" s="38">
        <f>IF($F347=Instellingen!$I$14,0,ROUND(($K347-($K347/((100%+$F347)/100%))),2))</f>
        <v>0</v>
      </c>
    </row>
    <row r="348" spans="1:17" x14ac:dyDescent="0.35">
      <c r="A348" s="20" t="str">
        <f t="shared" si="31"/>
        <v/>
      </c>
      <c r="B348" s="20" t="str">
        <f>IFERROR(VLOOKUP($A348,Instellingen!$K$11:$L$22,2,0),"")</f>
        <v/>
      </c>
      <c r="C348" s="51"/>
      <c r="D348" s="52"/>
      <c r="E348" s="52"/>
      <c r="F348" s="53"/>
      <c r="G348" s="50"/>
      <c r="H348" s="50"/>
      <c r="I348" s="50"/>
      <c r="J348" s="38">
        <f t="shared" si="32"/>
        <v>0</v>
      </c>
      <c r="K348" s="38">
        <f t="shared" si="30"/>
        <v>0</v>
      </c>
      <c r="L348" s="38">
        <f t="shared" si="33"/>
        <v>0</v>
      </c>
      <c r="M348" s="38">
        <f t="shared" si="34"/>
        <v>0</v>
      </c>
      <c r="N348" s="38">
        <f t="shared" si="35"/>
        <v>0</v>
      </c>
      <c r="O348" s="38">
        <f>IF($F348=Instellingen!$I$11,ROUND(($J348-($J348/((100%+$F348)/100%))),2),0)</f>
        <v>0</v>
      </c>
      <c r="P348" s="38">
        <f>IF($F348=Instellingen!$I$12,ROUND(($J348-($J348/((100%+$F348)/100%))),2),0)</f>
        <v>0</v>
      </c>
      <c r="Q348" s="38">
        <f>IF($F348=Instellingen!$I$14,0,ROUND(($K348-($K348/((100%+$F348)/100%))),2))</f>
        <v>0</v>
      </c>
    </row>
    <row r="349" spans="1:17" x14ac:dyDescent="0.35">
      <c r="A349" s="20" t="str">
        <f t="shared" si="31"/>
        <v/>
      </c>
      <c r="B349" s="20" t="str">
        <f>IFERROR(VLOOKUP($A349,Instellingen!$K$11:$L$22,2,0),"")</f>
        <v/>
      </c>
      <c r="C349" s="51"/>
      <c r="D349" s="52"/>
      <c r="E349" s="52"/>
      <c r="F349" s="53"/>
      <c r="G349" s="50"/>
      <c r="H349" s="50"/>
      <c r="I349" s="50"/>
      <c r="J349" s="38">
        <f t="shared" si="32"/>
        <v>0</v>
      </c>
      <c r="K349" s="38">
        <f t="shared" si="30"/>
        <v>0</v>
      </c>
      <c r="L349" s="38">
        <f t="shared" si="33"/>
        <v>0</v>
      </c>
      <c r="M349" s="38">
        <f t="shared" si="34"/>
        <v>0</v>
      </c>
      <c r="N349" s="38">
        <f t="shared" si="35"/>
        <v>0</v>
      </c>
      <c r="O349" s="38">
        <f>IF($F349=Instellingen!$I$11,ROUND(($J349-($J349/((100%+$F349)/100%))),2),0)</f>
        <v>0</v>
      </c>
      <c r="P349" s="38">
        <f>IF($F349=Instellingen!$I$12,ROUND(($J349-($J349/((100%+$F349)/100%))),2),0)</f>
        <v>0</v>
      </c>
      <c r="Q349" s="38">
        <f>IF($F349=Instellingen!$I$14,0,ROUND(($K349-($K349/((100%+$F349)/100%))),2))</f>
        <v>0</v>
      </c>
    </row>
    <row r="350" spans="1:17" x14ac:dyDescent="0.35">
      <c r="A350" s="20" t="str">
        <f t="shared" si="31"/>
        <v/>
      </c>
      <c r="B350" s="20" t="str">
        <f>IFERROR(VLOOKUP($A350,Instellingen!$K$11:$L$22,2,0),"")</f>
        <v/>
      </c>
      <c r="C350" s="51"/>
      <c r="D350" s="52"/>
      <c r="E350" s="52"/>
      <c r="F350" s="53"/>
      <c r="G350" s="50"/>
      <c r="H350" s="50"/>
      <c r="I350" s="50"/>
      <c r="J350" s="38">
        <f t="shared" si="32"/>
        <v>0</v>
      </c>
      <c r="K350" s="38">
        <f t="shared" si="30"/>
        <v>0</v>
      </c>
      <c r="L350" s="38">
        <f t="shared" si="33"/>
        <v>0</v>
      </c>
      <c r="M350" s="38">
        <f t="shared" si="34"/>
        <v>0</v>
      </c>
      <c r="N350" s="38">
        <f t="shared" si="35"/>
        <v>0</v>
      </c>
      <c r="O350" s="38">
        <f>IF($F350=Instellingen!$I$11,ROUND(($J350-($J350/((100%+$F350)/100%))),2),0)</f>
        <v>0</v>
      </c>
      <c r="P350" s="38">
        <f>IF($F350=Instellingen!$I$12,ROUND(($J350-($J350/((100%+$F350)/100%))),2),0)</f>
        <v>0</v>
      </c>
      <c r="Q350" s="38">
        <f>IF($F350=Instellingen!$I$14,0,ROUND(($K350-($K350/((100%+$F350)/100%))),2))</f>
        <v>0</v>
      </c>
    </row>
    <row r="351" spans="1:17" x14ac:dyDescent="0.35">
      <c r="A351" s="20" t="str">
        <f t="shared" si="31"/>
        <v/>
      </c>
      <c r="B351" s="20" t="str">
        <f>IFERROR(VLOOKUP($A351,Instellingen!$K$11:$L$22,2,0),"")</f>
        <v/>
      </c>
      <c r="C351" s="51"/>
      <c r="D351" s="52"/>
      <c r="E351" s="52"/>
      <c r="F351" s="53"/>
      <c r="G351" s="50"/>
      <c r="H351" s="50"/>
      <c r="I351" s="50"/>
      <c r="J351" s="38">
        <f t="shared" si="32"/>
        <v>0</v>
      </c>
      <c r="K351" s="38">
        <f t="shared" si="30"/>
        <v>0</v>
      </c>
      <c r="L351" s="38">
        <f t="shared" si="33"/>
        <v>0</v>
      </c>
      <c r="M351" s="38">
        <f t="shared" si="34"/>
        <v>0</v>
      </c>
      <c r="N351" s="38">
        <f t="shared" si="35"/>
        <v>0</v>
      </c>
      <c r="O351" s="38">
        <f>IF($F351=Instellingen!$I$11,ROUND(($J351-($J351/((100%+$F351)/100%))),2),0)</f>
        <v>0</v>
      </c>
      <c r="P351" s="38">
        <f>IF($F351=Instellingen!$I$12,ROUND(($J351-($J351/((100%+$F351)/100%))),2),0)</f>
        <v>0</v>
      </c>
      <c r="Q351" s="38">
        <f>IF($F351=Instellingen!$I$14,0,ROUND(($K351-($K351/((100%+$F351)/100%))),2))</f>
        <v>0</v>
      </c>
    </row>
    <row r="352" spans="1:17" x14ac:dyDescent="0.35">
      <c r="A352" s="20" t="str">
        <f t="shared" si="31"/>
        <v/>
      </c>
      <c r="B352" s="20" t="str">
        <f>IFERROR(VLOOKUP($A352,Instellingen!$K$11:$L$22,2,0),"")</f>
        <v/>
      </c>
      <c r="C352" s="51"/>
      <c r="D352" s="52"/>
      <c r="E352" s="52"/>
      <c r="F352" s="53"/>
      <c r="G352" s="50"/>
      <c r="H352" s="50"/>
      <c r="I352" s="50"/>
      <c r="J352" s="38">
        <f t="shared" si="32"/>
        <v>0</v>
      </c>
      <c r="K352" s="38">
        <f t="shared" si="30"/>
        <v>0</v>
      </c>
      <c r="L352" s="38">
        <f t="shared" si="33"/>
        <v>0</v>
      </c>
      <c r="M352" s="38">
        <f t="shared" si="34"/>
        <v>0</v>
      </c>
      <c r="N352" s="38">
        <f t="shared" si="35"/>
        <v>0</v>
      </c>
      <c r="O352" s="38">
        <f>IF($F352=Instellingen!$I$11,ROUND(($J352-($J352/((100%+$F352)/100%))),2),0)</f>
        <v>0</v>
      </c>
      <c r="P352" s="38">
        <f>IF($F352=Instellingen!$I$12,ROUND(($J352-($J352/((100%+$F352)/100%))),2),0)</f>
        <v>0</v>
      </c>
      <c r="Q352" s="38">
        <f>IF($F352=Instellingen!$I$14,0,ROUND(($K352-($K352/((100%+$F352)/100%))),2))</f>
        <v>0</v>
      </c>
    </row>
    <row r="353" spans="1:17" x14ac:dyDescent="0.35">
      <c r="A353" s="20" t="str">
        <f t="shared" si="31"/>
        <v/>
      </c>
      <c r="B353" s="20" t="str">
        <f>IFERROR(VLOOKUP($A353,Instellingen!$K$11:$L$22,2,0),"")</f>
        <v/>
      </c>
      <c r="C353" s="51"/>
      <c r="D353" s="52"/>
      <c r="E353" s="52"/>
      <c r="F353" s="53"/>
      <c r="G353" s="50"/>
      <c r="H353" s="50"/>
      <c r="I353" s="50"/>
      <c r="J353" s="38">
        <f t="shared" si="32"/>
        <v>0</v>
      </c>
      <c r="K353" s="38">
        <f t="shared" si="30"/>
        <v>0</v>
      </c>
      <c r="L353" s="38">
        <f t="shared" si="33"/>
        <v>0</v>
      </c>
      <c r="M353" s="38">
        <f t="shared" si="34"/>
        <v>0</v>
      </c>
      <c r="N353" s="38">
        <f t="shared" si="35"/>
        <v>0</v>
      </c>
      <c r="O353" s="38">
        <f>IF($F353=Instellingen!$I$11,ROUND(($J353-($J353/((100%+$F353)/100%))),2),0)</f>
        <v>0</v>
      </c>
      <c r="P353" s="38">
        <f>IF($F353=Instellingen!$I$12,ROUND(($J353-($J353/((100%+$F353)/100%))),2),0)</f>
        <v>0</v>
      </c>
      <c r="Q353" s="38">
        <f>IF($F353=Instellingen!$I$14,0,ROUND(($K353-($K353/((100%+$F353)/100%))),2))</f>
        <v>0</v>
      </c>
    </row>
    <row r="354" spans="1:17" x14ac:dyDescent="0.35">
      <c r="A354" s="20" t="str">
        <f t="shared" si="31"/>
        <v/>
      </c>
      <c r="B354" s="20" t="str">
        <f>IFERROR(VLOOKUP($A354,Instellingen!$K$11:$L$22,2,0),"")</f>
        <v/>
      </c>
      <c r="C354" s="51"/>
      <c r="D354" s="52"/>
      <c r="E354" s="52"/>
      <c r="F354" s="53"/>
      <c r="G354" s="50"/>
      <c r="H354" s="50"/>
      <c r="I354" s="50"/>
      <c r="J354" s="38">
        <f t="shared" si="32"/>
        <v>0</v>
      </c>
      <c r="K354" s="38">
        <f t="shared" si="30"/>
        <v>0</v>
      </c>
      <c r="L354" s="38">
        <f t="shared" si="33"/>
        <v>0</v>
      </c>
      <c r="M354" s="38">
        <f t="shared" si="34"/>
        <v>0</v>
      </c>
      <c r="N354" s="38">
        <f t="shared" si="35"/>
        <v>0</v>
      </c>
      <c r="O354" s="38">
        <f>IF($F354=Instellingen!$I$11,ROUND(($J354-($J354/((100%+$F354)/100%))),2),0)</f>
        <v>0</v>
      </c>
      <c r="P354" s="38">
        <f>IF($F354=Instellingen!$I$12,ROUND(($J354-($J354/((100%+$F354)/100%))),2),0)</f>
        <v>0</v>
      </c>
      <c r="Q354" s="38">
        <f>IF($F354=Instellingen!$I$14,0,ROUND(($K354-($K354/((100%+$F354)/100%))),2))</f>
        <v>0</v>
      </c>
    </row>
    <row r="355" spans="1:17" x14ac:dyDescent="0.35">
      <c r="A355" s="20" t="str">
        <f t="shared" si="31"/>
        <v/>
      </c>
      <c r="B355" s="20" t="str">
        <f>IFERROR(VLOOKUP($A355,Instellingen!$K$11:$L$22,2,0),"")</f>
        <v/>
      </c>
      <c r="C355" s="51"/>
      <c r="D355" s="52"/>
      <c r="E355" s="52"/>
      <c r="F355" s="53"/>
      <c r="G355" s="50"/>
      <c r="H355" s="50"/>
      <c r="I355" s="50"/>
      <c r="J355" s="38">
        <f t="shared" si="32"/>
        <v>0</v>
      </c>
      <c r="K355" s="38">
        <f t="shared" si="30"/>
        <v>0</v>
      </c>
      <c r="L355" s="38">
        <f t="shared" si="33"/>
        <v>0</v>
      </c>
      <c r="M355" s="38">
        <f t="shared" si="34"/>
        <v>0</v>
      </c>
      <c r="N355" s="38">
        <f t="shared" si="35"/>
        <v>0</v>
      </c>
      <c r="O355" s="38">
        <f>IF($F355=Instellingen!$I$11,ROUND(($J355-($J355/((100%+$F355)/100%))),2),0)</f>
        <v>0</v>
      </c>
      <c r="P355" s="38">
        <f>IF($F355=Instellingen!$I$12,ROUND(($J355-($J355/((100%+$F355)/100%))),2),0)</f>
        <v>0</v>
      </c>
      <c r="Q355" s="38">
        <f>IF($F355=Instellingen!$I$14,0,ROUND(($K355-($K355/((100%+$F355)/100%))),2))</f>
        <v>0</v>
      </c>
    </row>
    <row r="356" spans="1:17" x14ac:dyDescent="0.35">
      <c r="A356" s="20" t="str">
        <f t="shared" si="31"/>
        <v/>
      </c>
      <c r="B356" s="20" t="str">
        <f>IFERROR(VLOOKUP($A356,Instellingen!$K$11:$L$22,2,0),"")</f>
        <v/>
      </c>
      <c r="C356" s="51"/>
      <c r="D356" s="52"/>
      <c r="E356" s="52"/>
      <c r="F356" s="53"/>
      <c r="G356" s="50"/>
      <c r="H356" s="50"/>
      <c r="I356" s="50"/>
      <c r="J356" s="38">
        <f t="shared" si="32"/>
        <v>0</v>
      </c>
      <c r="K356" s="38">
        <f t="shared" si="30"/>
        <v>0</v>
      </c>
      <c r="L356" s="38">
        <f t="shared" si="33"/>
        <v>0</v>
      </c>
      <c r="M356" s="38">
        <f t="shared" si="34"/>
        <v>0</v>
      </c>
      <c r="N356" s="38">
        <f t="shared" si="35"/>
        <v>0</v>
      </c>
      <c r="O356" s="38">
        <f>IF($F356=Instellingen!$I$11,ROUND(($J356-($J356/((100%+$F356)/100%))),2),0)</f>
        <v>0</v>
      </c>
      <c r="P356" s="38">
        <f>IF($F356=Instellingen!$I$12,ROUND(($J356-($J356/((100%+$F356)/100%))),2),0)</f>
        <v>0</v>
      </c>
      <c r="Q356" s="38">
        <f>IF($F356=Instellingen!$I$14,0,ROUND(($K356-($K356/((100%+$F356)/100%))),2))</f>
        <v>0</v>
      </c>
    </row>
    <row r="357" spans="1:17" x14ac:dyDescent="0.35">
      <c r="A357" s="20" t="str">
        <f t="shared" si="31"/>
        <v/>
      </c>
      <c r="B357" s="20" t="str">
        <f>IFERROR(VLOOKUP($A357,Instellingen!$K$11:$L$22,2,0),"")</f>
        <v/>
      </c>
      <c r="C357" s="51"/>
      <c r="D357" s="52"/>
      <c r="E357" s="52"/>
      <c r="F357" s="53"/>
      <c r="G357" s="50"/>
      <c r="H357" s="50"/>
      <c r="I357" s="50"/>
      <c r="J357" s="38">
        <f t="shared" si="32"/>
        <v>0</v>
      </c>
      <c r="K357" s="38">
        <f t="shared" si="30"/>
        <v>0</v>
      </c>
      <c r="L357" s="38">
        <f t="shared" si="33"/>
        <v>0</v>
      </c>
      <c r="M357" s="38">
        <f t="shared" si="34"/>
        <v>0</v>
      </c>
      <c r="N357" s="38">
        <f t="shared" si="35"/>
        <v>0</v>
      </c>
      <c r="O357" s="38">
        <f>IF($F357=Instellingen!$I$11,ROUND(($J357-($J357/((100%+$F357)/100%))),2),0)</f>
        <v>0</v>
      </c>
      <c r="P357" s="38">
        <f>IF($F357=Instellingen!$I$12,ROUND(($J357-($J357/((100%+$F357)/100%))),2),0)</f>
        <v>0</v>
      </c>
      <c r="Q357" s="38">
        <f>IF($F357=Instellingen!$I$14,0,ROUND(($K357-($K357/((100%+$F357)/100%))),2))</f>
        <v>0</v>
      </c>
    </row>
    <row r="358" spans="1:17" x14ac:dyDescent="0.35">
      <c r="A358" s="20" t="str">
        <f t="shared" si="31"/>
        <v/>
      </c>
      <c r="B358" s="20" t="str">
        <f>IFERROR(VLOOKUP($A358,Instellingen!$K$11:$L$22,2,0),"")</f>
        <v/>
      </c>
      <c r="C358" s="51"/>
      <c r="D358" s="52"/>
      <c r="E358" s="52"/>
      <c r="F358" s="53"/>
      <c r="G358" s="50"/>
      <c r="H358" s="50"/>
      <c r="I358" s="50"/>
      <c r="J358" s="38">
        <f t="shared" si="32"/>
        <v>0</v>
      </c>
      <c r="K358" s="38">
        <f t="shared" si="30"/>
        <v>0</v>
      </c>
      <c r="L358" s="38">
        <f t="shared" si="33"/>
        <v>0</v>
      </c>
      <c r="M358" s="38">
        <f t="shared" si="34"/>
        <v>0</v>
      </c>
      <c r="N358" s="38">
        <f t="shared" si="35"/>
        <v>0</v>
      </c>
      <c r="O358" s="38">
        <f>IF($F358=Instellingen!$I$11,ROUND(($J358-($J358/((100%+$F358)/100%))),2),0)</f>
        <v>0</v>
      </c>
      <c r="P358" s="38">
        <f>IF($F358=Instellingen!$I$12,ROUND(($J358-($J358/((100%+$F358)/100%))),2),0)</f>
        <v>0</v>
      </c>
      <c r="Q358" s="38">
        <f>IF($F358=Instellingen!$I$14,0,ROUND(($K358-($K358/((100%+$F358)/100%))),2))</f>
        <v>0</v>
      </c>
    </row>
    <row r="359" spans="1:17" x14ac:dyDescent="0.35">
      <c r="A359" s="20" t="str">
        <f t="shared" si="31"/>
        <v/>
      </c>
      <c r="B359" s="20" t="str">
        <f>IFERROR(VLOOKUP($A359,Instellingen!$K$11:$L$22,2,0),"")</f>
        <v/>
      </c>
      <c r="C359" s="51"/>
      <c r="D359" s="52"/>
      <c r="E359" s="52"/>
      <c r="F359" s="53"/>
      <c r="G359" s="50"/>
      <c r="H359" s="50"/>
      <c r="I359" s="50"/>
      <c r="J359" s="38">
        <f t="shared" si="32"/>
        <v>0</v>
      </c>
      <c r="K359" s="38">
        <f t="shared" si="30"/>
        <v>0</v>
      </c>
      <c r="L359" s="38">
        <f t="shared" si="33"/>
        <v>0</v>
      </c>
      <c r="M359" s="38">
        <f t="shared" si="34"/>
        <v>0</v>
      </c>
      <c r="N359" s="38">
        <f t="shared" si="35"/>
        <v>0</v>
      </c>
      <c r="O359" s="38">
        <f>IF($F359=Instellingen!$I$11,ROUND(($J359-($J359/((100%+$F359)/100%))),2),0)</f>
        <v>0</v>
      </c>
      <c r="P359" s="38">
        <f>IF($F359=Instellingen!$I$12,ROUND(($J359-($J359/((100%+$F359)/100%))),2),0)</f>
        <v>0</v>
      </c>
      <c r="Q359" s="38">
        <f>IF($F359=Instellingen!$I$14,0,ROUND(($K359-($K359/((100%+$F359)/100%))),2))</f>
        <v>0</v>
      </c>
    </row>
    <row r="360" spans="1:17" x14ac:dyDescent="0.35">
      <c r="A360" s="20" t="str">
        <f t="shared" si="31"/>
        <v/>
      </c>
      <c r="B360" s="20" t="str">
        <f>IFERROR(VLOOKUP($A360,Instellingen!$K$11:$L$22,2,0),"")</f>
        <v/>
      </c>
      <c r="C360" s="51"/>
      <c r="D360" s="52"/>
      <c r="E360" s="52"/>
      <c r="F360" s="53"/>
      <c r="G360" s="50"/>
      <c r="H360" s="50"/>
      <c r="I360" s="50"/>
      <c r="J360" s="38">
        <f t="shared" si="32"/>
        <v>0</v>
      </c>
      <c r="K360" s="38">
        <f t="shared" si="30"/>
        <v>0</v>
      </c>
      <c r="L360" s="38">
        <f t="shared" si="33"/>
        <v>0</v>
      </c>
      <c r="M360" s="38">
        <f t="shared" si="34"/>
        <v>0</v>
      </c>
      <c r="N360" s="38">
        <f t="shared" si="35"/>
        <v>0</v>
      </c>
      <c r="O360" s="38">
        <f>IF($F360=Instellingen!$I$11,ROUND(($J360-($J360/((100%+$F360)/100%))),2),0)</f>
        <v>0</v>
      </c>
      <c r="P360" s="38">
        <f>IF($F360=Instellingen!$I$12,ROUND(($J360-($J360/((100%+$F360)/100%))),2),0)</f>
        <v>0</v>
      </c>
      <c r="Q360" s="38">
        <f>IF($F360=Instellingen!$I$14,0,ROUND(($K360-($K360/((100%+$F360)/100%))),2))</f>
        <v>0</v>
      </c>
    </row>
    <row r="361" spans="1:17" x14ac:dyDescent="0.35">
      <c r="A361" s="20" t="str">
        <f t="shared" si="31"/>
        <v/>
      </c>
      <c r="B361" s="20" t="str">
        <f>IFERROR(VLOOKUP($A361,Instellingen!$K$11:$L$22,2,0),"")</f>
        <v/>
      </c>
      <c r="C361" s="51"/>
      <c r="D361" s="52"/>
      <c r="E361" s="52"/>
      <c r="F361" s="53"/>
      <c r="G361" s="50"/>
      <c r="H361" s="50"/>
      <c r="I361" s="50"/>
      <c r="J361" s="38">
        <f t="shared" si="32"/>
        <v>0</v>
      </c>
      <c r="K361" s="38">
        <f t="shared" si="30"/>
        <v>0</v>
      </c>
      <c r="L361" s="38">
        <f t="shared" si="33"/>
        <v>0</v>
      </c>
      <c r="M361" s="38">
        <f t="shared" si="34"/>
        <v>0</v>
      </c>
      <c r="N361" s="38">
        <f t="shared" si="35"/>
        <v>0</v>
      </c>
      <c r="O361" s="38">
        <f>IF($F361=Instellingen!$I$11,ROUND(($J361-($J361/((100%+$F361)/100%))),2),0)</f>
        <v>0</v>
      </c>
      <c r="P361" s="38">
        <f>IF($F361=Instellingen!$I$12,ROUND(($J361-($J361/((100%+$F361)/100%))),2),0)</f>
        <v>0</v>
      </c>
      <c r="Q361" s="38">
        <f>IF($F361=Instellingen!$I$14,0,ROUND(($K361-($K361/((100%+$F361)/100%))),2))</f>
        <v>0</v>
      </c>
    </row>
    <row r="362" spans="1:17" x14ac:dyDescent="0.35">
      <c r="A362" s="20" t="str">
        <f t="shared" si="31"/>
        <v/>
      </c>
      <c r="B362" s="20" t="str">
        <f>IFERROR(VLOOKUP($A362,Instellingen!$K$11:$L$22,2,0),"")</f>
        <v/>
      </c>
      <c r="C362" s="51"/>
      <c r="D362" s="52"/>
      <c r="E362" s="52"/>
      <c r="F362" s="53"/>
      <c r="G362" s="50"/>
      <c r="H362" s="50"/>
      <c r="I362" s="50"/>
      <c r="J362" s="38">
        <f t="shared" si="32"/>
        <v>0</v>
      </c>
      <c r="K362" s="38">
        <f t="shared" si="30"/>
        <v>0</v>
      </c>
      <c r="L362" s="38">
        <f t="shared" si="33"/>
        <v>0</v>
      </c>
      <c r="M362" s="38">
        <f t="shared" si="34"/>
        <v>0</v>
      </c>
      <c r="N362" s="38">
        <f t="shared" si="35"/>
        <v>0</v>
      </c>
      <c r="O362" s="38">
        <f>IF($F362=Instellingen!$I$11,ROUND(($J362-($J362/((100%+$F362)/100%))),2),0)</f>
        <v>0</v>
      </c>
      <c r="P362" s="38">
        <f>IF($F362=Instellingen!$I$12,ROUND(($J362-($J362/((100%+$F362)/100%))),2),0)</f>
        <v>0</v>
      </c>
      <c r="Q362" s="38">
        <f>IF($F362=Instellingen!$I$14,0,ROUND(($K362-($K362/((100%+$F362)/100%))),2))</f>
        <v>0</v>
      </c>
    </row>
    <row r="363" spans="1:17" x14ac:dyDescent="0.35">
      <c r="A363" s="20" t="str">
        <f t="shared" si="31"/>
        <v/>
      </c>
      <c r="B363" s="20" t="str">
        <f>IFERROR(VLOOKUP($A363,Instellingen!$K$11:$L$22,2,0),"")</f>
        <v/>
      </c>
      <c r="C363" s="51"/>
      <c r="D363" s="52"/>
      <c r="E363" s="52"/>
      <c r="F363" s="53"/>
      <c r="G363" s="50"/>
      <c r="H363" s="50"/>
      <c r="I363" s="50"/>
      <c r="J363" s="38">
        <f t="shared" si="32"/>
        <v>0</v>
      </c>
      <c r="K363" s="38">
        <f t="shared" si="30"/>
        <v>0</v>
      </c>
      <c r="L363" s="38">
        <f t="shared" si="33"/>
        <v>0</v>
      </c>
      <c r="M363" s="38">
        <f t="shared" si="34"/>
        <v>0</v>
      </c>
      <c r="N363" s="38">
        <f t="shared" si="35"/>
        <v>0</v>
      </c>
      <c r="O363" s="38">
        <f>IF($F363=Instellingen!$I$11,ROUND(($J363-($J363/((100%+$F363)/100%))),2),0)</f>
        <v>0</v>
      </c>
      <c r="P363" s="38">
        <f>IF($F363=Instellingen!$I$12,ROUND(($J363-($J363/((100%+$F363)/100%))),2),0)</f>
        <v>0</v>
      </c>
      <c r="Q363" s="38">
        <f>IF($F363=Instellingen!$I$14,0,ROUND(($K363-($K363/((100%+$F363)/100%))),2))</f>
        <v>0</v>
      </c>
    </row>
    <row r="364" spans="1:17" x14ac:dyDescent="0.35">
      <c r="A364" s="20" t="str">
        <f t="shared" si="31"/>
        <v/>
      </c>
      <c r="B364" s="20" t="str">
        <f>IFERROR(VLOOKUP($A364,Instellingen!$K$11:$L$22,2,0),"")</f>
        <v/>
      </c>
      <c r="C364" s="51"/>
      <c r="D364" s="52"/>
      <c r="E364" s="52"/>
      <c r="F364" s="53"/>
      <c r="G364" s="50"/>
      <c r="H364" s="50"/>
      <c r="I364" s="50"/>
      <c r="J364" s="38">
        <f t="shared" si="32"/>
        <v>0</v>
      </c>
      <c r="K364" s="38">
        <f t="shared" si="30"/>
        <v>0</v>
      </c>
      <c r="L364" s="38">
        <f t="shared" si="33"/>
        <v>0</v>
      </c>
      <c r="M364" s="38">
        <f t="shared" si="34"/>
        <v>0</v>
      </c>
      <c r="N364" s="38">
        <f t="shared" si="35"/>
        <v>0</v>
      </c>
      <c r="O364" s="38">
        <f>IF($F364=Instellingen!$I$11,ROUND(($J364-($J364/((100%+$F364)/100%))),2),0)</f>
        <v>0</v>
      </c>
      <c r="P364" s="38">
        <f>IF($F364=Instellingen!$I$12,ROUND(($J364-($J364/((100%+$F364)/100%))),2),0)</f>
        <v>0</v>
      </c>
      <c r="Q364" s="38">
        <f>IF($F364=Instellingen!$I$14,0,ROUND(($K364-($K364/((100%+$F364)/100%))),2))</f>
        <v>0</v>
      </c>
    </row>
    <row r="365" spans="1:17" x14ac:dyDescent="0.35">
      <c r="A365" s="20" t="str">
        <f t="shared" si="31"/>
        <v/>
      </c>
      <c r="B365" s="20" t="str">
        <f>IFERROR(VLOOKUP($A365,Instellingen!$K$11:$L$22,2,0),"")</f>
        <v/>
      </c>
      <c r="C365" s="51"/>
      <c r="D365" s="52"/>
      <c r="E365" s="52"/>
      <c r="F365" s="53"/>
      <c r="G365" s="50"/>
      <c r="H365" s="50"/>
      <c r="I365" s="50"/>
      <c r="J365" s="38">
        <f t="shared" si="32"/>
        <v>0</v>
      </c>
      <c r="K365" s="38">
        <f t="shared" si="30"/>
        <v>0</v>
      </c>
      <c r="L365" s="38">
        <f t="shared" si="33"/>
        <v>0</v>
      </c>
      <c r="M365" s="38">
        <f t="shared" si="34"/>
        <v>0</v>
      </c>
      <c r="N365" s="38">
        <f t="shared" si="35"/>
        <v>0</v>
      </c>
      <c r="O365" s="38">
        <f>IF($F365=Instellingen!$I$11,ROUND(($J365-($J365/((100%+$F365)/100%))),2),0)</f>
        <v>0</v>
      </c>
      <c r="P365" s="38">
        <f>IF($F365=Instellingen!$I$12,ROUND(($J365-($J365/((100%+$F365)/100%))),2),0)</f>
        <v>0</v>
      </c>
      <c r="Q365" s="38">
        <f>IF($F365=Instellingen!$I$14,0,ROUND(($K365-($K365/((100%+$F365)/100%))),2))</f>
        <v>0</v>
      </c>
    </row>
    <row r="366" spans="1:17" x14ac:dyDescent="0.35">
      <c r="A366" s="20" t="str">
        <f t="shared" si="31"/>
        <v/>
      </c>
      <c r="B366" s="20" t="str">
        <f>IFERROR(VLOOKUP($A366,Instellingen!$K$11:$L$22,2,0),"")</f>
        <v/>
      </c>
      <c r="C366" s="51"/>
      <c r="D366" s="52"/>
      <c r="E366" s="52"/>
      <c r="F366" s="53"/>
      <c r="G366" s="50"/>
      <c r="H366" s="50"/>
      <c r="I366" s="50"/>
      <c r="J366" s="38">
        <f t="shared" si="32"/>
        <v>0</v>
      </c>
      <c r="K366" s="38">
        <f t="shared" si="30"/>
        <v>0</v>
      </c>
      <c r="L366" s="38">
        <f t="shared" si="33"/>
        <v>0</v>
      </c>
      <c r="M366" s="38">
        <f t="shared" si="34"/>
        <v>0</v>
      </c>
      <c r="N366" s="38">
        <f t="shared" si="35"/>
        <v>0</v>
      </c>
      <c r="O366" s="38">
        <f>IF($F366=Instellingen!$I$11,ROUND(($J366-($J366/((100%+$F366)/100%))),2),0)</f>
        <v>0</v>
      </c>
      <c r="P366" s="38">
        <f>IF($F366=Instellingen!$I$12,ROUND(($J366-($J366/((100%+$F366)/100%))),2),0)</f>
        <v>0</v>
      </c>
      <c r="Q366" s="38">
        <f>IF($F366=Instellingen!$I$14,0,ROUND(($K366-($K366/((100%+$F366)/100%))),2))</f>
        <v>0</v>
      </c>
    </row>
    <row r="367" spans="1:17" x14ac:dyDescent="0.35">
      <c r="A367" s="20" t="str">
        <f t="shared" si="31"/>
        <v/>
      </c>
      <c r="B367" s="20" t="str">
        <f>IFERROR(VLOOKUP($A367,Instellingen!$K$11:$L$22,2,0),"")</f>
        <v/>
      </c>
      <c r="C367" s="51"/>
      <c r="D367" s="52"/>
      <c r="E367" s="52"/>
      <c r="F367" s="53"/>
      <c r="G367" s="50"/>
      <c r="H367" s="50"/>
      <c r="I367" s="50"/>
      <c r="J367" s="38">
        <f t="shared" si="32"/>
        <v>0</v>
      </c>
      <c r="K367" s="38">
        <f t="shared" si="30"/>
        <v>0</v>
      </c>
      <c r="L367" s="38">
        <f t="shared" si="33"/>
        <v>0</v>
      </c>
      <c r="M367" s="38">
        <f t="shared" si="34"/>
        <v>0</v>
      </c>
      <c r="N367" s="38">
        <f t="shared" si="35"/>
        <v>0</v>
      </c>
      <c r="O367" s="38">
        <f>IF($F367=Instellingen!$I$11,ROUND(($J367-($J367/((100%+$F367)/100%))),2),0)</f>
        <v>0</v>
      </c>
      <c r="P367" s="38">
        <f>IF($F367=Instellingen!$I$12,ROUND(($J367-($J367/((100%+$F367)/100%))),2),0)</f>
        <v>0</v>
      </c>
      <c r="Q367" s="38">
        <f>IF($F367=Instellingen!$I$14,0,ROUND(($K367-($K367/((100%+$F367)/100%))),2))</f>
        <v>0</v>
      </c>
    </row>
    <row r="368" spans="1:17" x14ac:dyDescent="0.35">
      <c r="A368" s="20" t="str">
        <f t="shared" si="31"/>
        <v/>
      </c>
      <c r="B368" s="20" t="str">
        <f>IFERROR(VLOOKUP($A368,Instellingen!$K$11:$L$22,2,0),"")</f>
        <v/>
      </c>
      <c r="C368" s="51"/>
      <c r="D368" s="52"/>
      <c r="E368" s="52"/>
      <c r="F368" s="53"/>
      <c r="G368" s="50"/>
      <c r="H368" s="50"/>
      <c r="I368" s="50"/>
      <c r="J368" s="38">
        <f t="shared" si="32"/>
        <v>0</v>
      </c>
      <c r="K368" s="38">
        <f t="shared" si="30"/>
        <v>0</v>
      </c>
      <c r="L368" s="38">
        <f t="shared" si="33"/>
        <v>0</v>
      </c>
      <c r="M368" s="38">
        <f t="shared" si="34"/>
        <v>0</v>
      </c>
      <c r="N368" s="38">
        <f t="shared" si="35"/>
        <v>0</v>
      </c>
      <c r="O368" s="38">
        <f>IF($F368=Instellingen!$I$11,ROUND(($J368-($J368/((100%+$F368)/100%))),2),0)</f>
        <v>0</v>
      </c>
      <c r="P368" s="38">
        <f>IF($F368=Instellingen!$I$12,ROUND(($J368-($J368/((100%+$F368)/100%))),2),0)</f>
        <v>0</v>
      </c>
      <c r="Q368" s="38">
        <f>IF($F368=Instellingen!$I$14,0,ROUND(($K368-($K368/((100%+$F368)/100%))),2))</f>
        <v>0</v>
      </c>
    </row>
    <row r="369" spans="1:17" x14ac:dyDescent="0.35">
      <c r="A369" s="20" t="str">
        <f t="shared" si="31"/>
        <v/>
      </c>
      <c r="B369" s="20" t="str">
        <f>IFERROR(VLOOKUP($A369,Instellingen!$K$11:$L$22,2,0),"")</f>
        <v/>
      </c>
      <c r="C369" s="51"/>
      <c r="D369" s="52"/>
      <c r="E369" s="52"/>
      <c r="F369" s="53"/>
      <c r="G369" s="50"/>
      <c r="H369" s="50"/>
      <c r="I369" s="50"/>
      <c r="J369" s="38">
        <f t="shared" si="32"/>
        <v>0</v>
      </c>
      <c r="K369" s="38">
        <f t="shared" si="30"/>
        <v>0</v>
      </c>
      <c r="L369" s="38">
        <f t="shared" si="33"/>
        <v>0</v>
      </c>
      <c r="M369" s="38">
        <f t="shared" si="34"/>
        <v>0</v>
      </c>
      <c r="N369" s="38">
        <f t="shared" si="35"/>
        <v>0</v>
      </c>
      <c r="O369" s="38">
        <f>IF($F369=Instellingen!$I$11,ROUND(($J369-($J369/((100%+$F369)/100%))),2),0)</f>
        <v>0</v>
      </c>
      <c r="P369" s="38">
        <f>IF($F369=Instellingen!$I$12,ROUND(($J369-($J369/((100%+$F369)/100%))),2),0)</f>
        <v>0</v>
      </c>
      <c r="Q369" s="38">
        <f>IF($F369=Instellingen!$I$14,0,ROUND(($K369-($K369/((100%+$F369)/100%))),2))</f>
        <v>0</v>
      </c>
    </row>
    <row r="370" spans="1:17" x14ac:dyDescent="0.35">
      <c r="A370" s="20" t="str">
        <f t="shared" si="31"/>
        <v/>
      </c>
      <c r="B370" s="20" t="str">
        <f>IFERROR(VLOOKUP($A370,Instellingen!$K$11:$L$22,2,0),"")</f>
        <v/>
      </c>
      <c r="C370" s="51"/>
      <c r="D370" s="52"/>
      <c r="E370" s="52"/>
      <c r="F370" s="53"/>
      <c r="G370" s="50"/>
      <c r="H370" s="50"/>
      <c r="I370" s="50"/>
      <c r="J370" s="38">
        <f t="shared" si="32"/>
        <v>0</v>
      </c>
      <c r="K370" s="38">
        <f t="shared" si="30"/>
        <v>0</v>
      </c>
      <c r="L370" s="38">
        <f t="shared" si="33"/>
        <v>0</v>
      </c>
      <c r="M370" s="38">
        <f t="shared" si="34"/>
        <v>0</v>
      </c>
      <c r="N370" s="38">
        <f t="shared" si="35"/>
        <v>0</v>
      </c>
      <c r="O370" s="38">
        <f>IF($F370=Instellingen!$I$11,ROUND(($J370-($J370/((100%+$F370)/100%))),2),0)</f>
        <v>0</v>
      </c>
      <c r="P370" s="38">
        <f>IF($F370=Instellingen!$I$12,ROUND(($J370-($J370/((100%+$F370)/100%))),2),0)</f>
        <v>0</v>
      </c>
      <c r="Q370" s="38">
        <f>IF($F370=Instellingen!$I$14,0,ROUND(($K370-($K370/((100%+$F370)/100%))),2))</f>
        <v>0</v>
      </c>
    </row>
    <row r="371" spans="1:17" x14ac:dyDescent="0.35">
      <c r="A371" s="20" t="str">
        <f t="shared" si="31"/>
        <v/>
      </c>
      <c r="B371" s="20" t="str">
        <f>IFERROR(VLOOKUP($A371,Instellingen!$K$11:$L$22,2,0),"")</f>
        <v/>
      </c>
      <c r="C371" s="51"/>
      <c r="D371" s="52"/>
      <c r="E371" s="52"/>
      <c r="F371" s="53"/>
      <c r="G371" s="50"/>
      <c r="H371" s="50"/>
      <c r="I371" s="50"/>
      <c r="J371" s="38">
        <f t="shared" si="32"/>
        <v>0</v>
      </c>
      <c r="K371" s="38">
        <f t="shared" si="30"/>
        <v>0</v>
      </c>
      <c r="L371" s="38">
        <f t="shared" si="33"/>
        <v>0</v>
      </c>
      <c r="M371" s="38">
        <f t="shared" si="34"/>
        <v>0</v>
      </c>
      <c r="N371" s="38">
        <f t="shared" si="35"/>
        <v>0</v>
      </c>
      <c r="O371" s="38">
        <f>IF($F371=Instellingen!$I$11,ROUND(($J371-($J371/((100%+$F371)/100%))),2),0)</f>
        <v>0</v>
      </c>
      <c r="P371" s="38">
        <f>IF($F371=Instellingen!$I$12,ROUND(($J371-($J371/((100%+$F371)/100%))),2),0)</f>
        <v>0</v>
      </c>
      <c r="Q371" s="38">
        <f>IF($F371=Instellingen!$I$14,0,ROUND(($K371-($K371/((100%+$F371)/100%))),2))</f>
        <v>0</v>
      </c>
    </row>
    <row r="372" spans="1:17" x14ac:dyDescent="0.35">
      <c r="A372" s="20" t="str">
        <f t="shared" si="31"/>
        <v/>
      </c>
      <c r="B372" s="20" t="str">
        <f>IFERROR(VLOOKUP($A372,Instellingen!$K$11:$L$22,2,0),"")</f>
        <v/>
      </c>
      <c r="C372" s="51"/>
      <c r="D372" s="52"/>
      <c r="E372" s="52"/>
      <c r="F372" s="53"/>
      <c r="G372" s="50"/>
      <c r="H372" s="50"/>
      <c r="I372" s="50"/>
      <c r="J372" s="38">
        <f t="shared" si="32"/>
        <v>0</v>
      </c>
      <c r="K372" s="38">
        <f t="shared" si="30"/>
        <v>0</v>
      </c>
      <c r="L372" s="38">
        <f t="shared" si="33"/>
        <v>0</v>
      </c>
      <c r="M372" s="38">
        <f t="shared" si="34"/>
        <v>0</v>
      </c>
      <c r="N372" s="38">
        <f t="shared" si="35"/>
        <v>0</v>
      </c>
      <c r="O372" s="38">
        <f>IF($F372=Instellingen!$I$11,ROUND(($J372-($J372/((100%+$F372)/100%))),2),0)</f>
        <v>0</v>
      </c>
      <c r="P372" s="38">
        <f>IF($F372=Instellingen!$I$12,ROUND(($J372-($J372/((100%+$F372)/100%))),2),0)</f>
        <v>0</v>
      </c>
      <c r="Q372" s="38">
        <f>IF($F372=Instellingen!$I$14,0,ROUND(($K372-($K372/((100%+$F372)/100%))),2))</f>
        <v>0</v>
      </c>
    </row>
    <row r="373" spans="1:17" x14ac:dyDescent="0.35">
      <c r="A373" s="20" t="str">
        <f t="shared" si="31"/>
        <v/>
      </c>
      <c r="B373" s="20" t="str">
        <f>IFERROR(VLOOKUP($A373,Instellingen!$K$11:$L$22,2,0),"")</f>
        <v/>
      </c>
      <c r="C373" s="51"/>
      <c r="D373" s="52"/>
      <c r="E373" s="52"/>
      <c r="F373" s="53"/>
      <c r="G373" s="50"/>
      <c r="H373" s="50"/>
      <c r="I373" s="50"/>
      <c r="J373" s="38">
        <f t="shared" si="32"/>
        <v>0</v>
      </c>
      <c r="K373" s="38">
        <f t="shared" si="30"/>
        <v>0</v>
      </c>
      <c r="L373" s="38">
        <f t="shared" si="33"/>
        <v>0</v>
      </c>
      <c r="M373" s="38">
        <f t="shared" si="34"/>
        <v>0</v>
      </c>
      <c r="N373" s="38">
        <f t="shared" si="35"/>
        <v>0</v>
      </c>
      <c r="O373" s="38">
        <f>IF($F373=Instellingen!$I$11,ROUND(($J373-($J373/((100%+$F373)/100%))),2),0)</f>
        <v>0</v>
      </c>
      <c r="P373" s="38">
        <f>IF($F373=Instellingen!$I$12,ROUND(($J373-($J373/((100%+$F373)/100%))),2),0)</f>
        <v>0</v>
      </c>
      <c r="Q373" s="38">
        <f>IF($F373=Instellingen!$I$14,0,ROUND(($K373-($K373/((100%+$F373)/100%))),2))</f>
        <v>0</v>
      </c>
    </row>
    <row r="374" spans="1:17" x14ac:dyDescent="0.35">
      <c r="A374" s="20" t="str">
        <f t="shared" si="31"/>
        <v/>
      </c>
      <c r="B374" s="20" t="str">
        <f>IFERROR(VLOOKUP($A374,Instellingen!$K$11:$L$22,2,0),"")</f>
        <v/>
      </c>
      <c r="C374" s="51"/>
      <c r="D374" s="52"/>
      <c r="E374" s="52"/>
      <c r="F374" s="53"/>
      <c r="G374" s="50"/>
      <c r="H374" s="50"/>
      <c r="I374" s="50"/>
      <c r="J374" s="38">
        <f t="shared" si="32"/>
        <v>0</v>
      </c>
      <c r="K374" s="38">
        <f t="shared" si="30"/>
        <v>0</v>
      </c>
      <c r="L374" s="38">
        <f t="shared" si="33"/>
        <v>0</v>
      </c>
      <c r="M374" s="38">
        <f t="shared" si="34"/>
        <v>0</v>
      </c>
      <c r="N374" s="38">
        <f t="shared" si="35"/>
        <v>0</v>
      </c>
      <c r="O374" s="38">
        <f>IF($F374=Instellingen!$I$11,ROUND(($J374-($J374/((100%+$F374)/100%))),2),0)</f>
        <v>0</v>
      </c>
      <c r="P374" s="38">
        <f>IF($F374=Instellingen!$I$12,ROUND(($J374-($J374/((100%+$F374)/100%))),2),0)</f>
        <v>0</v>
      </c>
      <c r="Q374" s="38">
        <f>IF($F374=Instellingen!$I$14,0,ROUND(($K374-($K374/((100%+$F374)/100%))),2))</f>
        <v>0</v>
      </c>
    </row>
    <row r="375" spans="1:17" x14ac:dyDescent="0.35">
      <c r="A375" s="20" t="str">
        <f t="shared" si="31"/>
        <v/>
      </c>
      <c r="B375" s="20" t="str">
        <f>IFERROR(VLOOKUP($A375,Instellingen!$K$11:$L$22,2,0),"")</f>
        <v/>
      </c>
      <c r="C375" s="51"/>
      <c r="D375" s="52"/>
      <c r="E375" s="52"/>
      <c r="F375" s="53"/>
      <c r="G375" s="50"/>
      <c r="H375" s="50"/>
      <c r="I375" s="50"/>
      <c r="J375" s="38">
        <f t="shared" si="32"/>
        <v>0</v>
      </c>
      <c r="K375" s="38">
        <f t="shared" si="30"/>
        <v>0</v>
      </c>
      <c r="L375" s="38">
        <f t="shared" si="33"/>
        <v>0</v>
      </c>
      <c r="M375" s="38">
        <f t="shared" si="34"/>
        <v>0</v>
      </c>
      <c r="N375" s="38">
        <f t="shared" si="35"/>
        <v>0</v>
      </c>
      <c r="O375" s="38">
        <f>IF($F375=Instellingen!$I$11,ROUND(($J375-($J375/((100%+$F375)/100%))),2),0)</f>
        <v>0</v>
      </c>
      <c r="P375" s="38">
        <f>IF($F375=Instellingen!$I$12,ROUND(($J375-($J375/((100%+$F375)/100%))),2),0)</f>
        <v>0</v>
      </c>
      <c r="Q375" s="38">
        <f>IF($F375=Instellingen!$I$14,0,ROUND(($K375-($K375/((100%+$F375)/100%))),2))</f>
        <v>0</v>
      </c>
    </row>
    <row r="376" spans="1:17" x14ac:dyDescent="0.35">
      <c r="A376" s="20" t="str">
        <f t="shared" si="31"/>
        <v/>
      </c>
      <c r="B376" s="20" t="str">
        <f>IFERROR(VLOOKUP($A376,Instellingen!$K$11:$L$22,2,0),"")</f>
        <v/>
      </c>
      <c r="C376" s="51"/>
      <c r="D376" s="52"/>
      <c r="E376" s="52"/>
      <c r="F376" s="53"/>
      <c r="G376" s="50"/>
      <c r="H376" s="50"/>
      <c r="I376" s="50"/>
      <c r="J376" s="38">
        <f t="shared" si="32"/>
        <v>0</v>
      </c>
      <c r="K376" s="38">
        <f t="shared" si="30"/>
        <v>0</v>
      </c>
      <c r="L376" s="38">
        <f t="shared" si="33"/>
        <v>0</v>
      </c>
      <c r="M376" s="38">
        <f t="shared" si="34"/>
        <v>0</v>
      </c>
      <c r="N376" s="38">
        <f t="shared" si="35"/>
        <v>0</v>
      </c>
      <c r="O376" s="38">
        <f>IF($F376=Instellingen!$I$11,ROUND(($J376-($J376/((100%+$F376)/100%))),2),0)</f>
        <v>0</v>
      </c>
      <c r="P376" s="38">
        <f>IF($F376=Instellingen!$I$12,ROUND(($J376-($J376/((100%+$F376)/100%))),2),0)</f>
        <v>0</v>
      </c>
      <c r="Q376" s="38">
        <f>IF($F376=Instellingen!$I$14,0,ROUND(($K376-($K376/((100%+$F376)/100%))),2))</f>
        <v>0</v>
      </c>
    </row>
    <row r="377" spans="1:17" x14ac:dyDescent="0.35">
      <c r="A377" s="20" t="str">
        <f t="shared" si="31"/>
        <v/>
      </c>
      <c r="B377" s="20" t="str">
        <f>IFERROR(VLOOKUP($A377,Instellingen!$K$11:$L$22,2,0),"")</f>
        <v/>
      </c>
      <c r="C377" s="51"/>
      <c r="D377" s="52"/>
      <c r="E377" s="52"/>
      <c r="F377" s="53"/>
      <c r="G377" s="50"/>
      <c r="H377" s="50"/>
      <c r="I377" s="50"/>
      <c r="J377" s="38">
        <f t="shared" si="32"/>
        <v>0</v>
      </c>
      <c r="K377" s="38">
        <f t="shared" si="30"/>
        <v>0</v>
      </c>
      <c r="L377" s="38">
        <f t="shared" si="33"/>
        <v>0</v>
      </c>
      <c r="M377" s="38">
        <f t="shared" si="34"/>
        <v>0</v>
      </c>
      <c r="N377" s="38">
        <f t="shared" si="35"/>
        <v>0</v>
      </c>
      <c r="O377" s="38">
        <f>IF($F377=Instellingen!$I$11,ROUND(($J377-($J377/((100%+$F377)/100%))),2),0)</f>
        <v>0</v>
      </c>
      <c r="P377" s="38">
        <f>IF($F377=Instellingen!$I$12,ROUND(($J377-($J377/((100%+$F377)/100%))),2),0)</f>
        <v>0</v>
      </c>
      <c r="Q377" s="38">
        <f>IF($F377=Instellingen!$I$14,0,ROUND(($K377-($K377/((100%+$F377)/100%))),2))</f>
        <v>0</v>
      </c>
    </row>
    <row r="378" spans="1:17" x14ac:dyDescent="0.35">
      <c r="A378" s="20" t="str">
        <f t="shared" si="31"/>
        <v/>
      </c>
      <c r="B378" s="20" t="str">
        <f>IFERROR(VLOOKUP($A378,Instellingen!$K$11:$L$22,2,0),"")</f>
        <v/>
      </c>
      <c r="C378" s="51"/>
      <c r="D378" s="52"/>
      <c r="E378" s="52"/>
      <c r="F378" s="53"/>
      <c r="G378" s="50"/>
      <c r="H378" s="50"/>
      <c r="I378" s="50"/>
      <c r="J378" s="38">
        <f t="shared" si="32"/>
        <v>0</v>
      </c>
      <c r="K378" s="38">
        <f t="shared" si="30"/>
        <v>0</v>
      </c>
      <c r="L378" s="38">
        <f t="shared" si="33"/>
        <v>0</v>
      </c>
      <c r="M378" s="38">
        <f t="shared" si="34"/>
        <v>0</v>
      </c>
      <c r="N378" s="38">
        <f t="shared" si="35"/>
        <v>0</v>
      </c>
      <c r="O378" s="38">
        <f>IF($F378=Instellingen!$I$11,ROUND(($J378-($J378/((100%+$F378)/100%))),2),0)</f>
        <v>0</v>
      </c>
      <c r="P378" s="38">
        <f>IF($F378=Instellingen!$I$12,ROUND(($J378-($J378/((100%+$F378)/100%))),2),0)</f>
        <v>0</v>
      </c>
      <c r="Q378" s="38">
        <f>IF($F378=Instellingen!$I$14,0,ROUND(($K378-($K378/((100%+$F378)/100%))),2))</f>
        <v>0</v>
      </c>
    </row>
    <row r="379" spans="1:17" x14ac:dyDescent="0.35">
      <c r="A379" s="20" t="str">
        <f t="shared" si="31"/>
        <v/>
      </c>
      <c r="B379" s="20" t="str">
        <f>IFERROR(VLOOKUP($A379,Instellingen!$K$11:$L$22,2,0),"")</f>
        <v/>
      </c>
      <c r="C379" s="51"/>
      <c r="D379" s="52"/>
      <c r="E379" s="52"/>
      <c r="F379" s="53"/>
      <c r="G379" s="50"/>
      <c r="H379" s="50"/>
      <c r="I379" s="50"/>
      <c r="J379" s="38">
        <f t="shared" si="32"/>
        <v>0</v>
      </c>
      <c r="K379" s="38">
        <f t="shared" si="30"/>
        <v>0</v>
      </c>
      <c r="L379" s="38">
        <f t="shared" si="33"/>
        <v>0</v>
      </c>
      <c r="M379" s="38">
        <f t="shared" si="34"/>
        <v>0</v>
      </c>
      <c r="N379" s="38">
        <f t="shared" si="35"/>
        <v>0</v>
      </c>
      <c r="O379" s="38">
        <f>IF($F379=Instellingen!$I$11,ROUND(($J379-($J379/((100%+$F379)/100%))),2),0)</f>
        <v>0</v>
      </c>
      <c r="P379" s="38">
        <f>IF($F379=Instellingen!$I$12,ROUND(($J379-($J379/((100%+$F379)/100%))),2),0)</f>
        <v>0</v>
      </c>
      <c r="Q379" s="38">
        <f>IF($F379=Instellingen!$I$14,0,ROUND(($K379-($K379/((100%+$F379)/100%))),2))</f>
        <v>0</v>
      </c>
    </row>
    <row r="380" spans="1:17" x14ac:dyDescent="0.35">
      <c r="A380" s="20" t="str">
        <f t="shared" si="31"/>
        <v/>
      </c>
      <c r="B380" s="20" t="str">
        <f>IFERROR(VLOOKUP($A380,Instellingen!$K$11:$L$22,2,0),"")</f>
        <v/>
      </c>
      <c r="C380" s="51"/>
      <c r="D380" s="52"/>
      <c r="E380" s="52"/>
      <c r="F380" s="53"/>
      <c r="G380" s="50"/>
      <c r="H380" s="50"/>
      <c r="I380" s="50"/>
      <c r="J380" s="38">
        <f t="shared" si="32"/>
        <v>0</v>
      </c>
      <c r="K380" s="38">
        <f t="shared" si="30"/>
        <v>0</v>
      </c>
      <c r="L380" s="38">
        <f t="shared" si="33"/>
        <v>0</v>
      </c>
      <c r="M380" s="38">
        <f t="shared" si="34"/>
        <v>0</v>
      </c>
      <c r="N380" s="38">
        <f t="shared" si="35"/>
        <v>0</v>
      </c>
      <c r="O380" s="38">
        <f>IF($F380=Instellingen!$I$11,ROUND(($J380-($J380/((100%+$F380)/100%))),2),0)</f>
        <v>0</v>
      </c>
      <c r="P380" s="38">
        <f>IF($F380=Instellingen!$I$12,ROUND(($J380-($J380/((100%+$F380)/100%))),2),0)</f>
        <v>0</v>
      </c>
      <c r="Q380" s="38">
        <f>IF($F380=Instellingen!$I$14,0,ROUND(($K380-($K380/((100%+$F380)/100%))),2))</f>
        <v>0</v>
      </c>
    </row>
    <row r="381" spans="1:17" x14ac:dyDescent="0.35">
      <c r="A381" s="20" t="str">
        <f t="shared" si="31"/>
        <v/>
      </c>
      <c r="B381" s="20" t="str">
        <f>IFERROR(VLOOKUP($A381,Instellingen!$K$11:$L$22,2,0),"")</f>
        <v/>
      </c>
      <c r="C381" s="51"/>
      <c r="D381" s="52"/>
      <c r="E381" s="52"/>
      <c r="F381" s="53"/>
      <c r="G381" s="50"/>
      <c r="H381" s="50"/>
      <c r="I381" s="50"/>
      <c r="J381" s="38">
        <f t="shared" si="32"/>
        <v>0</v>
      </c>
      <c r="K381" s="38">
        <f t="shared" si="30"/>
        <v>0</v>
      </c>
      <c r="L381" s="38">
        <f t="shared" si="33"/>
        <v>0</v>
      </c>
      <c r="M381" s="38">
        <f t="shared" si="34"/>
        <v>0</v>
      </c>
      <c r="N381" s="38">
        <f t="shared" si="35"/>
        <v>0</v>
      </c>
      <c r="O381" s="38">
        <f>IF($F381=Instellingen!$I$11,ROUND(($J381-($J381/((100%+$F381)/100%))),2),0)</f>
        <v>0</v>
      </c>
      <c r="P381" s="38">
        <f>IF($F381=Instellingen!$I$12,ROUND(($J381-($J381/((100%+$F381)/100%))),2),0)</f>
        <v>0</v>
      </c>
      <c r="Q381" s="38">
        <f>IF($F381=Instellingen!$I$14,0,ROUND(($K381-($K381/((100%+$F381)/100%))),2))</f>
        <v>0</v>
      </c>
    </row>
    <row r="382" spans="1:17" x14ac:dyDescent="0.35">
      <c r="A382" s="20" t="str">
        <f t="shared" si="31"/>
        <v/>
      </c>
      <c r="B382" s="20" t="str">
        <f>IFERROR(VLOOKUP($A382,Instellingen!$K$11:$L$22,2,0),"")</f>
        <v/>
      </c>
      <c r="C382" s="51"/>
      <c r="D382" s="52"/>
      <c r="E382" s="52"/>
      <c r="F382" s="53"/>
      <c r="G382" s="50"/>
      <c r="H382" s="50"/>
      <c r="I382" s="50"/>
      <c r="J382" s="38">
        <f t="shared" si="32"/>
        <v>0</v>
      </c>
      <c r="K382" s="38">
        <f t="shared" si="30"/>
        <v>0</v>
      </c>
      <c r="L382" s="38">
        <f t="shared" si="33"/>
        <v>0</v>
      </c>
      <c r="M382" s="38">
        <f t="shared" si="34"/>
        <v>0</v>
      </c>
      <c r="N382" s="38">
        <f t="shared" si="35"/>
        <v>0</v>
      </c>
      <c r="O382" s="38">
        <f>IF($F382=Instellingen!$I$11,ROUND(($J382-($J382/((100%+$F382)/100%))),2),0)</f>
        <v>0</v>
      </c>
      <c r="P382" s="38">
        <f>IF($F382=Instellingen!$I$12,ROUND(($J382-($J382/((100%+$F382)/100%))),2),0)</f>
        <v>0</v>
      </c>
      <c r="Q382" s="38">
        <f>IF($F382=Instellingen!$I$14,0,ROUND(($K382-($K382/((100%+$F382)/100%))),2))</f>
        <v>0</v>
      </c>
    </row>
    <row r="383" spans="1:17" x14ac:dyDescent="0.35">
      <c r="A383" s="20" t="str">
        <f t="shared" si="31"/>
        <v/>
      </c>
      <c r="B383" s="20" t="str">
        <f>IFERROR(VLOOKUP($A383,Instellingen!$K$11:$L$22,2,0),"")</f>
        <v/>
      </c>
      <c r="C383" s="51"/>
      <c r="D383" s="52"/>
      <c r="E383" s="52"/>
      <c r="F383" s="53"/>
      <c r="G383" s="50"/>
      <c r="H383" s="50"/>
      <c r="I383" s="50"/>
      <c r="J383" s="38">
        <f t="shared" si="32"/>
        <v>0</v>
      </c>
      <c r="K383" s="38">
        <f t="shared" si="30"/>
        <v>0</v>
      </c>
      <c r="L383" s="38">
        <f t="shared" si="33"/>
        <v>0</v>
      </c>
      <c r="M383" s="38">
        <f t="shared" si="34"/>
        <v>0</v>
      </c>
      <c r="N383" s="38">
        <f t="shared" si="35"/>
        <v>0</v>
      </c>
      <c r="O383" s="38">
        <f>IF($F383=Instellingen!$I$11,ROUND(($J383-($J383/((100%+$F383)/100%))),2),0)</f>
        <v>0</v>
      </c>
      <c r="P383" s="38">
        <f>IF($F383=Instellingen!$I$12,ROUND(($J383-($J383/((100%+$F383)/100%))),2),0)</f>
        <v>0</v>
      </c>
      <c r="Q383" s="38">
        <f>IF($F383=Instellingen!$I$14,0,ROUND(($K383-($K383/((100%+$F383)/100%))),2))</f>
        <v>0</v>
      </c>
    </row>
    <row r="384" spans="1:17" x14ac:dyDescent="0.35">
      <c r="A384" s="20" t="str">
        <f t="shared" si="31"/>
        <v/>
      </c>
      <c r="B384" s="20" t="str">
        <f>IFERROR(VLOOKUP($A384,Instellingen!$K$11:$L$22,2,0),"")</f>
        <v/>
      </c>
      <c r="C384" s="51"/>
      <c r="D384" s="52"/>
      <c r="E384" s="52"/>
      <c r="F384" s="53"/>
      <c r="G384" s="50"/>
      <c r="H384" s="50"/>
      <c r="I384" s="50"/>
      <c r="J384" s="38">
        <f t="shared" si="32"/>
        <v>0</v>
      </c>
      <c r="K384" s="38">
        <f t="shared" si="30"/>
        <v>0</v>
      </c>
      <c r="L384" s="38">
        <f t="shared" si="33"/>
        <v>0</v>
      </c>
      <c r="M384" s="38">
        <f t="shared" si="34"/>
        <v>0</v>
      </c>
      <c r="N384" s="38">
        <f t="shared" si="35"/>
        <v>0</v>
      </c>
      <c r="O384" s="38">
        <f>IF($F384=Instellingen!$I$11,ROUND(($J384-($J384/((100%+$F384)/100%))),2),0)</f>
        <v>0</v>
      </c>
      <c r="P384" s="38">
        <f>IF($F384=Instellingen!$I$12,ROUND(($J384-($J384/((100%+$F384)/100%))),2),0)</f>
        <v>0</v>
      </c>
      <c r="Q384" s="38">
        <f>IF($F384=Instellingen!$I$14,0,ROUND(($K384-($K384/((100%+$F384)/100%))),2))</f>
        <v>0</v>
      </c>
    </row>
    <row r="385" spans="1:17" x14ac:dyDescent="0.35">
      <c r="A385" s="20" t="str">
        <f t="shared" si="31"/>
        <v/>
      </c>
      <c r="B385" s="20" t="str">
        <f>IFERROR(VLOOKUP($A385,Instellingen!$K$11:$L$22,2,0),"")</f>
        <v/>
      </c>
      <c r="C385" s="51"/>
      <c r="D385" s="52"/>
      <c r="E385" s="52"/>
      <c r="F385" s="53"/>
      <c r="G385" s="50"/>
      <c r="H385" s="50"/>
      <c r="I385" s="50"/>
      <c r="J385" s="38">
        <f t="shared" si="32"/>
        <v>0</v>
      </c>
      <c r="K385" s="38">
        <f t="shared" si="30"/>
        <v>0</v>
      </c>
      <c r="L385" s="38">
        <f t="shared" si="33"/>
        <v>0</v>
      </c>
      <c r="M385" s="38">
        <f t="shared" si="34"/>
        <v>0</v>
      </c>
      <c r="N385" s="38">
        <f t="shared" si="35"/>
        <v>0</v>
      </c>
      <c r="O385" s="38">
        <f>IF($F385=Instellingen!$I$11,ROUND(($J385-($J385/((100%+$F385)/100%))),2),0)</f>
        <v>0</v>
      </c>
      <c r="P385" s="38">
        <f>IF($F385=Instellingen!$I$12,ROUND(($J385-($J385/((100%+$F385)/100%))),2),0)</f>
        <v>0</v>
      </c>
      <c r="Q385" s="38">
        <f>IF($F385=Instellingen!$I$14,0,ROUND(($K385-($K385/((100%+$F385)/100%))),2))</f>
        <v>0</v>
      </c>
    </row>
    <row r="386" spans="1:17" x14ac:dyDescent="0.35">
      <c r="A386" s="20" t="str">
        <f t="shared" si="31"/>
        <v/>
      </c>
      <c r="B386" s="20" t="str">
        <f>IFERROR(VLOOKUP($A386,Instellingen!$K$11:$L$22,2,0),"")</f>
        <v/>
      </c>
      <c r="C386" s="51"/>
      <c r="D386" s="52"/>
      <c r="E386" s="52"/>
      <c r="F386" s="53"/>
      <c r="G386" s="50"/>
      <c r="H386" s="50"/>
      <c r="I386" s="50"/>
      <c r="J386" s="38">
        <f t="shared" si="32"/>
        <v>0</v>
      </c>
      <c r="K386" s="38">
        <f t="shared" si="30"/>
        <v>0</v>
      </c>
      <c r="L386" s="38">
        <f t="shared" si="33"/>
        <v>0</v>
      </c>
      <c r="M386" s="38">
        <f t="shared" si="34"/>
        <v>0</v>
      </c>
      <c r="N386" s="38">
        <f t="shared" si="35"/>
        <v>0</v>
      </c>
      <c r="O386" s="38">
        <f>IF($F386=Instellingen!$I$11,ROUND(($J386-($J386/((100%+$F386)/100%))),2),0)</f>
        <v>0</v>
      </c>
      <c r="P386" s="38">
        <f>IF($F386=Instellingen!$I$12,ROUND(($J386-($J386/((100%+$F386)/100%))),2),0)</f>
        <v>0</v>
      </c>
      <c r="Q386" s="38">
        <f>IF($F386=Instellingen!$I$14,0,ROUND(($K386-($K386/((100%+$F386)/100%))),2))</f>
        <v>0</v>
      </c>
    </row>
    <row r="387" spans="1:17" x14ac:dyDescent="0.35">
      <c r="A387" s="20" t="str">
        <f t="shared" si="31"/>
        <v/>
      </c>
      <c r="B387" s="20" t="str">
        <f>IFERROR(VLOOKUP($A387,Instellingen!$K$11:$L$22,2,0),"")</f>
        <v/>
      </c>
      <c r="C387" s="51"/>
      <c r="D387" s="52"/>
      <c r="E387" s="52"/>
      <c r="F387" s="53"/>
      <c r="G387" s="50"/>
      <c r="H387" s="50"/>
      <c r="I387" s="50"/>
      <c r="J387" s="38">
        <f t="shared" si="32"/>
        <v>0</v>
      </c>
      <c r="K387" s="38">
        <f t="shared" si="30"/>
        <v>0</v>
      </c>
      <c r="L387" s="38">
        <f t="shared" si="33"/>
        <v>0</v>
      </c>
      <c r="M387" s="38">
        <f t="shared" si="34"/>
        <v>0</v>
      </c>
      <c r="N387" s="38">
        <f t="shared" si="35"/>
        <v>0</v>
      </c>
      <c r="O387" s="38">
        <f>IF($F387=Instellingen!$I$11,ROUND(($J387-($J387/((100%+$F387)/100%))),2),0)</f>
        <v>0</v>
      </c>
      <c r="P387" s="38">
        <f>IF($F387=Instellingen!$I$12,ROUND(($J387-($J387/((100%+$F387)/100%))),2),0)</f>
        <v>0</v>
      </c>
      <c r="Q387" s="38">
        <f>IF($F387=Instellingen!$I$14,0,ROUND(($K387-($K387/((100%+$F387)/100%))),2))</f>
        <v>0</v>
      </c>
    </row>
    <row r="388" spans="1:17" x14ac:dyDescent="0.35">
      <c r="A388" s="20" t="str">
        <f t="shared" si="31"/>
        <v/>
      </c>
      <c r="B388" s="20" t="str">
        <f>IFERROR(VLOOKUP($A388,Instellingen!$K$11:$L$22,2,0),"")</f>
        <v/>
      </c>
      <c r="C388" s="51"/>
      <c r="D388" s="52"/>
      <c r="E388" s="52"/>
      <c r="F388" s="53"/>
      <c r="G388" s="50"/>
      <c r="H388" s="50"/>
      <c r="I388" s="50"/>
      <c r="J388" s="38">
        <f t="shared" si="32"/>
        <v>0</v>
      </c>
      <c r="K388" s="38">
        <f t="shared" si="30"/>
        <v>0</v>
      </c>
      <c r="L388" s="38">
        <f t="shared" si="33"/>
        <v>0</v>
      </c>
      <c r="M388" s="38">
        <f t="shared" si="34"/>
        <v>0</v>
      </c>
      <c r="N388" s="38">
        <f t="shared" si="35"/>
        <v>0</v>
      </c>
      <c r="O388" s="38">
        <f>IF($F388=Instellingen!$I$11,ROUND(($J388-($J388/((100%+$F388)/100%))),2),0)</f>
        <v>0</v>
      </c>
      <c r="P388" s="38">
        <f>IF($F388=Instellingen!$I$12,ROUND(($J388-($J388/((100%+$F388)/100%))),2),0)</f>
        <v>0</v>
      </c>
      <c r="Q388" s="38">
        <f>IF($F388=Instellingen!$I$14,0,ROUND(($K388-($K388/((100%+$F388)/100%))),2))</f>
        <v>0</v>
      </c>
    </row>
    <row r="389" spans="1:17" x14ac:dyDescent="0.35">
      <c r="A389" s="20" t="str">
        <f t="shared" si="31"/>
        <v/>
      </c>
      <c r="B389" s="20" t="str">
        <f>IFERROR(VLOOKUP($A389,Instellingen!$K$11:$L$22,2,0),"")</f>
        <v/>
      </c>
      <c r="C389" s="51"/>
      <c r="D389" s="52"/>
      <c r="E389" s="52"/>
      <c r="F389" s="53"/>
      <c r="G389" s="50"/>
      <c r="H389" s="50"/>
      <c r="I389" s="50"/>
      <c r="J389" s="38">
        <f t="shared" si="32"/>
        <v>0</v>
      </c>
      <c r="K389" s="38">
        <f t="shared" si="30"/>
        <v>0</v>
      </c>
      <c r="L389" s="38">
        <f t="shared" si="33"/>
        <v>0</v>
      </c>
      <c r="M389" s="38">
        <f t="shared" si="34"/>
        <v>0</v>
      </c>
      <c r="N389" s="38">
        <f t="shared" si="35"/>
        <v>0</v>
      </c>
      <c r="O389" s="38">
        <f>IF($F389=Instellingen!$I$11,ROUND(($J389-($J389/((100%+$F389)/100%))),2),0)</f>
        <v>0</v>
      </c>
      <c r="P389" s="38">
        <f>IF($F389=Instellingen!$I$12,ROUND(($J389-($J389/((100%+$F389)/100%))),2),0)</f>
        <v>0</v>
      </c>
      <c r="Q389" s="38">
        <f>IF($F389=Instellingen!$I$14,0,ROUND(($K389-($K389/((100%+$F389)/100%))),2))</f>
        <v>0</v>
      </c>
    </row>
    <row r="390" spans="1:17" x14ac:dyDescent="0.35">
      <c r="A390" s="20" t="str">
        <f t="shared" si="31"/>
        <v/>
      </c>
      <c r="B390" s="20" t="str">
        <f>IFERROR(VLOOKUP($A390,Instellingen!$K$11:$L$22,2,0),"")</f>
        <v/>
      </c>
      <c r="C390" s="51"/>
      <c r="D390" s="52"/>
      <c r="E390" s="52"/>
      <c r="F390" s="53"/>
      <c r="G390" s="50"/>
      <c r="H390" s="50"/>
      <c r="I390" s="50"/>
      <c r="J390" s="38">
        <f t="shared" si="32"/>
        <v>0</v>
      </c>
      <c r="K390" s="38">
        <f t="shared" si="30"/>
        <v>0</v>
      </c>
      <c r="L390" s="38">
        <f t="shared" si="33"/>
        <v>0</v>
      </c>
      <c r="M390" s="38">
        <f t="shared" si="34"/>
        <v>0</v>
      </c>
      <c r="N390" s="38">
        <f t="shared" si="35"/>
        <v>0</v>
      </c>
      <c r="O390" s="38">
        <f>IF($F390=Instellingen!$I$11,ROUND(($J390-($J390/((100%+$F390)/100%))),2),0)</f>
        <v>0</v>
      </c>
      <c r="P390" s="38">
        <f>IF($F390=Instellingen!$I$12,ROUND(($J390-($J390/((100%+$F390)/100%))),2),0)</f>
        <v>0</v>
      </c>
      <c r="Q390" s="38">
        <f>IF($F390=Instellingen!$I$14,0,ROUND(($K390-($K390/((100%+$F390)/100%))),2))</f>
        <v>0</v>
      </c>
    </row>
    <row r="391" spans="1:17" x14ac:dyDescent="0.35">
      <c r="A391" s="20" t="str">
        <f t="shared" si="31"/>
        <v/>
      </c>
      <c r="B391" s="20" t="str">
        <f>IFERROR(VLOOKUP($A391,Instellingen!$K$11:$L$22,2,0),"")</f>
        <v/>
      </c>
      <c r="C391" s="51"/>
      <c r="D391" s="52"/>
      <c r="E391" s="52"/>
      <c r="F391" s="53"/>
      <c r="G391" s="50"/>
      <c r="H391" s="50"/>
      <c r="I391" s="50"/>
      <c r="J391" s="38">
        <f t="shared" si="32"/>
        <v>0</v>
      </c>
      <c r="K391" s="38">
        <f t="shared" ref="K391:K454" si="36">IF(OR($G391="Kosten",$G391="Investering"),$E391-$D391,0)</f>
        <v>0</v>
      </c>
      <c r="L391" s="38">
        <f t="shared" si="33"/>
        <v>0</v>
      </c>
      <c r="M391" s="38">
        <f t="shared" si="34"/>
        <v>0</v>
      </c>
      <c r="N391" s="38">
        <f t="shared" si="35"/>
        <v>0</v>
      </c>
      <c r="O391" s="38">
        <f>IF($F391=Instellingen!$I$11,ROUND(($J391-($J391/((100%+$F391)/100%))),2),0)</f>
        <v>0</v>
      </c>
      <c r="P391" s="38">
        <f>IF($F391=Instellingen!$I$12,ROUND(($J391-($J391/((100%+$F391)/100%))),2),0)</f>
        <v>0</v>
      </c>
      <c r="Q391" s="38">
        <f>IF($F391=Instellingen!$I$14,0,ROUND(($K391-($K391/((100%+$F391)/100%))),2))</f>
        <v>0</v>
      </c>
    </row>
    <row r="392" spans="1:17" x14ac:dyDescent="0.35">
      <c r="A392" s="20" t="str">
        <f t="shared" ref="A392:A455" si="37">IF($C392="","",PROPER(TEXT($C392,"mmmm")))</f>
        <v/>
      </c>
      <c r="B392" s="20" t="str">
        <f>IFERROR(VLOOKUP($A392,Instellingen!$K$11:$L$22,2,0),"")</f>
        <v/>
      </c>
      <c r="C392" s="51"/>
      <c r="D392" s="52"/>
      <c r="E392" s="52"/>
      <c r="F392" s="53"/>
      <c r="G392" s="50"/>
      <c r="H392" s="50"/>
      <c r="I392" s="50"/>
      <c r="J392" s="38">
        <f t="shared" ref="J392:J455" si="38">IF($G392="Omzet",$D392-$E392,0)</f>
        <v>0</v>
      </c>
      <c r="K392" s="38">
        <f t="shared" si="36"/>
        <v>0</v>
      </c>
      <c r="L392" s="38">
        <f t="shared" ref="L392:L455" si="39">IF(OR($G392="Omzet",$G392="Kosten",$G392="Investering"),0,$D392-$E392)</f>
        <v>0</v>
      </c>
      <c r="M392" s="38">
        <f t="shared" ref="M392:M455" si="40">J392-O392-P392</f>
        <v>0</v>
      </c>
      <c r="N392" s="38">
        <f t="shared" ref="N392:N455" si="41">K392-Q392</f>
        <v>0</v>
      </c>
      <c r="O392" s="38">
        <f>IF($F392=Instellingen!$I$11,ROUND(($J392-($J392/((100%+$F392)/100%))),2),0)</f>
        <v>0</v>
      </c>
      <c r="P392" s="38">
        <f>IF($F392=Instellingen!$I$12,ROUND(($J392-($J392/((100%+$F392)/100%))),2),0)</f>
        <v>0</v>
      </c>
      <c r="Q392" s="38">
        <f>IF($F392=Instellingen!$I$14,0,ROUND(($K392-($K392/((100%+$F392)/100%))),2))</f>
        <v>0</v>
      </c>
    </row>
    <row r="393" spans="1:17" x14ac:dyDescent="0.35">
      <c r="A393" s="20" t="str">
        <f t="shared" si="37"/>
        <v/>
      </c>
      <c r="B393" s="20" t="str">
        <f>IFERROR(VLOOKUP($A393,Instellingen!$K$11:$L$22,2,0),"")</f>
        <v/>
      </c>
      <c r="C393" s="51"/>
      <c r="D393" s="52"/>
      <c r="E393" s="52"/>
      <c r="F393" s="53"/>
      <c r="G393" s="50"/>
      <c r="H393" s="50"/>
      <c r="I393" s="50"/>
      <c r="J393" s="38">
        <f t="shared" si="38"/>
        <v>0</v>
      </c>
      <c r="K393" s="38">
        <f t="shared" si="36"/>
        <v>0</v>
      </c>
      <c r="L393" s="38">
        <f t="shared" si="39"/>
        <v>0</v>
      </c>
      <c r="M393" s="38">
        <f t="shared" si="40"/>
        <v>0</v>
      </c>
      <c r="N393" s="38">
        <f t="shared" si="41"/>
        <v>0</v>
      </c>
      <c r="O393" s="38">
        <f>IF($F393=Instellingen!$I$11,ROUND(($J393-($J393/((100%+$F393)/100%))),2),0)</f>
        <v>0</v>
      </c>
      <c r="P393" s="38">
        <f>IF($F393=Instellingen!$I$12,ROUND(($J393-($J393/((100%+$F393)/100%))),2),0)</f>
        <v>0</v>
      </c>
      <c r="Q393" s="38">
        <f>IF($F393=Instellingen!$I$14,0,ROUND(($K393-($K393/((100%+$F393)/100%))),2))</f>
        <v>0</v>
      </c>
    </row>
    <row r="394" spans="1:17" x14ac:dyDescent="0.35">
      <c r="A394" s="20" t="str">
        <f t="shared" si="37"/>
        <v/>
      </c>
      <c r="B394" s="20" t="str">
        <f>IFERROR(VLOOKUP($A394,Instellingen!$K$11:$L$22,2,0),"")</f>
        <v/>
      </c>
      <c r="C394" s="51"/>
      <c r="D394" s="52"/>
      <c r="E394" s="52"/>
      <c r="F394" s="53"/>
      <c r="G394" s="50"/>
      <c r="H394" s="50"/>
      <c r="I394" s="50"/>
      <c r="J394" s="38">
        <f t="shared" si="38"/>
        <v>0</v>
      </c>
      <c r="K394" s="38">
        <f t="shared" si="36"/>
        <v>0</v>
      </c>
      <c r="L394" s="38">
        <f t="shared" si="39"/>
        <v>0</v>
      </c>
      <c r="M394" s="38">
        <f t="shared" si="40"/>
        <v>0</v>
      </c>
      <c r="N394" s="38">
        <f t="shared" si="41"/>
        <v>0</v>
      </c>
      <c r="O394" s="38">
        <f>IF($F394=Instellingen!$I$11,ROUND(($J394-($J394/((100%+$F394)/100%))),2),0)</f>
        <v>0</v>
      </c>
      <c r="P394" s="38">
        <f>IF($F394=Instellingen!$I$12,ROUND(($J394-($J394/((100%+$F394)/100%))),2),0)</f>
        <v>0</v>
      </c>
      <c r="Q394" s="38">
        <f>IF($F394=Instellingen!$I$14,0,ROUND(($K394-($K394/((100%+$F394)/100%))),2))</f>
        <v>0</v>
      </c>
    </row>
    <row r="395" spans="1:17" x14ac:dyDescent="0.35">
      <c r="A395" s="20" t="str">
        <f t="shared" si="37"/>
        <v/>
      </c>
      <c r="B395" s="20" t="str">
        <f>IFERROR(VLOOKUP($A395,Instellingen!$K$11:$L$22,2,0),"")</f>
        <v/>
      </c>
      <c r="C395" s="51"/>
      <c r="D395" s="52"/>
      <c r="E395" s="52"/>
      <c r="F395" s="53"/>
      <c r="G395" s="50"/>
      <c r="H395" s="50"/>
      <c r="I395" s="50"/>
      <c r="J395" s="38">
        <f t="shared" si="38"/>
        <v>0</v>
      </c>
      <c r="K395" s="38">
        <f t="shared" si="36"/>
        <v>0</v>
      </c>
      <c r="L395" s="38">
        <f t="shared" si="39"/>
        <v>0</v>
      </c>
      <c r="M395" s="38">
        <f t="shared" si="40"/>
        <v>0</v>
      </c>
      <c r="N395" s="38">
        <f t="shared" si="41"/>
        <v>0</v>
      </c>
      <c r="O395" s="38">
        <f>IF($F395=Instellingen!$I$11,ROUND(($J395-($J395/((100%+$F395)/100%))),2),0)</f>
        <v>0</v>
      </c>
      <c r="P395" s="38">
        <f>IF($F395=Instellingen!$I$12,ROUND(($J395-($J395/((100%+$F395)/100%))),2),0)</f>
        <v>0</v>
      </c>
      <c r="Q395" s="38">
        <f>IF($F395=Instellingen!$I$14,0,ROUND(($K395-($K395/((100%+$F395)/100%))),2))</f>
        <v>0</v>
      </c>
    </row>
    <row r="396" spans="1:17" x14ac:dyDescent="0.35">
      <c r="A396" s="20" t="str">
        <f t="shared" si="37"/>
        <v/>
      </c>
      <c r="B396" s="20" t="str">
        <f>IFERROR(VLOOKUP($A396,Instellingen!$K$11:$L$22,2,0),"")</f>
        <v/>
      </c>
      <c r="C396" s="51"/>
      <c r="D396" s="52"/>
      <c r="E396" s="52"/>
      <c r="F396" s="53"/>
      <c r="G396" s="50"/>
      <c r="H396" s="50"/>
      <c r="I396" s="50"/>
      <c r="J396" s="38">
        <f t="shared" si="38"/>
        <v>0</v>
      </c>
      <c r="K396" s="38">
        <f t="shared" si="36"/>
        <v>0</v>
      </c>
      <c r="L396" s="38">
        <f t="shared" si="39"/>
        <v>0</v>
      </c>
      <c r="M396" s="38">
        <f t="shared" si="40"/>
        <v>0</v>
      </c>
      <c r="N396" s="38">
        <f t="shared" si="41"/>
        <v>0</v>
      </c>
      <c r="O396" s="38">
        <f>IF($F396=Instellingen!$I$11,ROUND(($J396-($J396/((100%+$F396)/100%))),2),0)</f>
        <v>0</v>
      </c>
      <c r="P396" s="38">
        <f>IF($F396=Instellingen!$I$12,ROUND(($J396-($J396/((100%+$F396)/100%))),2),0)</f>
        <v>0</v>
      </c>
      <c r="Q396" s="38">
        <f>IF($F396=Instellingen!$I$14,0,ROUND(($K396-($K396/((100%+$F396)/100%))),2))</f>
        <v>0</v>
      </c>
    </row>
    <row r="397" spans="1:17" x14ac:dyDescent="0.35">
      <c r="A397" s="20" t="str">
        <f t="shared" si="37"/>
        <v/>
      </c>
      <c r="B397" s="20" t="str">
        <f>IFERROR(VLOOKUP($A397,Instellingen!$K$11:$L$22,2,0),"")</f>
        <v/>
      </c>
      <c r="C397" s="51"/>
      <c r="D397" s="52"/>
      <c r="E397" s="52"/>
      <c r="F397" s="53"/>
      <c r="G397" s="50"/>
      <c r="H397" s="50"/>
      <c r="I397" s="50"/>
      <c r="J397" s="38">
        <f t="shared" si="38"/>
        <v>0</v>
      </c>
      <c r="K397" s="38">
        <f t="shared" si="36"/>
        <v>0</v>
      </c>
      <c r="L397" s="38">
        <f t="shared" si="39"/>
        <v>0</v>
      </c>
      <c r="M397" s="38">
        <f t="shared" si="40"/>
        <v>0</v>
      </c>
      <c r="N397" s="38">
        <f t="shared" si="41"/>
        <v>0</v>
      </c>
      <c r="O397" s="38">
        <f>IF($F397=Instellingen!$I$11,ROUND(($J397-($J397/((100%+$F397)/100%))),2),0)</f>
        <v>0</v>
      </c>
      <c r="P397" s="38">
        <f>IF($F397=Instellingen!$I$12,ROUND(($J397-($J397/((100%+$F397)/100%))),2),0)</f>
        <v>0</v>
      </c>
      <c r="Q397" s="38">
        <f>IF($F397=Instellingen!$I$14,0,ROUND(($K397-($K397/((100%+$F397)/100%))),2))</f>
        <v>0</v>
      </c>
    </row>
    <row r="398" spans="1:17" x14ac:dyDescent="0.35">
      <c r="A398" s="20" t="str">
        <f t="shared" si="37"/>
        <v/>
      </c>
      <c r="B398" s="20" t="str">
        <f>IFERROR(VLOOKUP($A398,Instellingen!$K$11:$L$22,2,0),"")</f>
        <v/>
      </c>
      <c r="C398" s="51"/>
      <c r="D398" s="52"/>
      <c r="E398" s="52"/>
      <c r="F398" s="53"/>
      <c r="G398" s="50"/>
      <c r="H398" s="50"/>
      <c r="I398" s="50"/>
      <c r="J398" s="38">
        <f t="shared" si="38"/>
        <v>0</v>
      </c>
      <c r="K398" s="38">
        <f t="shared" si="36"/>
        <v>0</v>
      </c>
      <c r="L398" s="38">
        <f t="shared" si="39"/>
        <v>0</v>
      </c>
      <c r="M398" s="38">
        <f t="shared" si="40"/>
        <v>0</v>
      </c>
      <c r="N398" s="38">
        <f t="shared" si="41"/>
        <v>0</v>
      </c>
      <c r="O398" s="38">
        <f>IF($F398=Instellingen!$I$11,ROUND(($J398-($J398/((100%+$F398)/100%))),2),0)</f>
        <v>0</v>
      </c>
      <c r="P398" s="38">
        <f>IF($F398=Instellingen!$I$12,ROUND(($J398-($J398/((100%+$F398)/100%))),2),0)</f>
        <v>0</v>
      </c>
      <c r="Q398" s="38">
        <f>IF($F398=Instellingen!$I$14,0,ROUND(($K398-($K398/((100%+$F398)/100%))),2))</f>
        <v>0</v>
      </c>
    </row>
    <row r="399" spans="1:17" x14ac:dyDescent="0.35">
      <c r="A399" s="20" t="str">
        <f t="shared" si="37"/>
        <v/>
      </c>
      <c r="B399" s="20" t="str">
        <f>IFERROR(VLOOKUP($A399,Instellingen!$K$11:$L$22,2,0),"")</f>
        <v/>
      </c>
      <c r="C399" s="51"/>
      <c r="D399" s="52"/>
      <c r="E399" s="52"/>
      <c r="F399" s="53"/>
      <c r="G399" s="50"/>
      <c r="H399" s="50"/>
      <c r="I399" s="50"/>
      <c r="J399" s="38">
        <f t="shared" si="38"/>
        <v>0</v>
      </c>
      <c r="K399" s="38">
        <f t="shared" si="36"/>
        <v>0</v>
      </c>
      <c r="L399" s="38">
        <f t="shared" si="39"/>
        <v>0</v>
      </c>
      <c r="M399" s="38">
        <f t="shared" si="40"/>
        <v>0</v>
      </c>
      <c r="N399" s="38">
        <f t="shared" si="41"/>
        <v>0</v>
      </c>
      <c r="O399" s="38">
        <f>IF($F399=Instellingen!$I$11,ROUND(($J399-($J399/((100%+$F399)/100%))),2),0)</f>
        <v>0</v>
      </c>
      <c r="P399" s="38">
        <f>IF($F399=Instellingen!$I$12,ROUND(($J399-($J399/((100%+$F399)/100%))),2),0)</f>
        <v>0</v>
      </c>
      <c r="Q399" s="38">
        <f>IF($F399=Instellingen!$I$14,0,ROUND(($K399-($K399/((100%+$F399)/100%))),2))</f>
        <v>0</v>
      </c>
    </row>
    <row r="400" spans="1:17" x14ac:dyDescent="0.35">
      <c r="A400" s="20" t="str">
        <f t="shared" si="37"/>
        <v/>
      </c>
      <c r="B400" s="20" t="str">
        <f>IFERROR(VLOOKUP($A400,Instellingen!$K$11:$L$22,2,0),"")</f>
        <v/>
      </c>
      <c r="C400" s="51"/>
      <c r="D400" s="52"/>
      <c r="E400" s="52"/>
      <c r="F400" s="53"/>
      <c r="G400" s="50"/>
      <c r="H400" s="50"/>
      <c r="I400" s="50"/>
      <c r="J400" s="38">
        <f t="shared" si="38"/>
        <v>0</v>
      </c>
      <c r="K400" s="38">
        <f t="shared" si="36"/>
        <v>0</v>
      </c>
      <c r="L400" s="38">
        <f t="shared" si="39"/>
        <v>0</v>
      </c>
      <c r="M400" s="38">
        <f t="shared" si="40"/>
        <v>0</v>
      </c>
      <c r="N400" s="38">
        <f t="shared" si="41"/>
        <v>0</v>
      </c>
      <c r="O400" s="38">
        <f>IF($F400=Instellingen!$I$11,ROUND(($J400-($J400/((100%+$F400)/100%))),2),0)</f>
        <v>0</v>
      </c>
      <c r="P400" s="38">
        <f>IF($F400=Instellingen!$I$12,ROUND(($J400-($J400/((100%+$F400)/100%))),2),0)</f>
        <v>0</v>
      </c>
      <c r="Q400" s="38">
        <f>IF($F400=Instellingen!$I$14,0,ROUND(($K400-($K400/((100%+$F400)/100%))),2))</f>
        <v>0</v>
      </c>
    </row>
    <row r="401" spans="1:17" x14ac:dyDescent="0.35">
      <c r="A401" s="20" t="str">
        <f t="shared" si="37"/>
        <v/>
      </c>
      <c r="B401" s="20" t="str">
        <f>IFERROR(VLOOKUP($A401,Instellingen!$K$11:$L$22,2,0),"")</f>
        <v/>
      </c>
      <c r="C401" s="51"/>
      <c r="D401" s="52"/>
      <c r="E401" s="52"/>
      <c r="F401" s="53"/>
      <c r="G401" s="50"/>
      <c r="H401" s="50"/>
      <c r="I401" s="50"/>
      <c r="J401" s="38">
        <f t="shared" si="38"/>
        <v>0</v>
      </c>
      <c r="K401" s="38">
        <f t="shared" si="36"/>
        <v>0</v>
      </c>
      <c r="L401" s="38">
        <f t="shared" si="39"/>
        <v>0</v>
      </c>
      <c r="M401" s="38">
        <f t="shared" si="40"/>
        <v>0</v>
      </c>
      <c r="N401" s="38">
        <f t="shared" si="41"/>
        <v>0</v>
      </c>
      <c r="O401" s="38">
        <f>IF($F401=Instellingen!$I$11,ROUND(($J401-($J401/((100%+$F401)/100%))),2),0)</f>
        <v>0</v>
      </c>
      <c r="P401" s="38">
        <f>IF($F401=Instellingen!$I$12,ROUND(($J401-($J401/((100%+$F401)/100%))),2),0)</f>
        <v>0</v>
      </c>
      <c r="Q401" s="38">
        <f>IF($F401=Instellingen!$I$14,0,ROUND(($K401-($K401/((100%+$F401)/100%))),2))</f>
        <v>0</v>
      </c>
    </row>
    <row r="402" spans="1:17" x14ac:dyDescent="0.35">
      <c r="A402" s="20" t="str">
        <f t="shared" si="37"/>
        <v/>
      </c>
      <c r="B402" s="20" t="str">
        <f>IFERROR(VLOOKUP($A402,Instellingen!$K$11:$L$22,2,0),"")</f>
        <v/>
      </c>
      <c r="C402" s="51"/>
      <c r="D402" s="52"/>
      <c r="E402" s="52"/>
      <c r="F402" s="53"/>
      <c r="G402" s="50"/>
      <c r="H402" s="50"/>
      <c r="I402" s="50"/>
      <c r="J402" s="38">
        <f t="shared" si="38"/>
        <v>0</v>
      </c>
      <c r="K402" s="38">
        <f t="shared" si="36"/>
        <v>0</v>
      </c>
      <c r="L402" s="38">
        <f t="shared" si="39"/>
        <v>0</v>
      </c>
      <c r="M402" s="38">
        <f t="shared" si="40"/>
        <v>0</v>
      </c>
      <c r="N402" s="38">
        <f t="shared" si="41"/>
        <v>0</v>
      </c>
      <c r="O402" s="38">
        <f>IF($F402=Instellingen!$I$11,ROUND(($J402-($J402/((100%+$F402)/100%))),2),0)</f>
        <v>0</v>
      </c>
      <c r="P402" s="38">
        <f>IF($F402=Instellingen!$I$12,ROUND(($J402-($J402/((100%+$F402)/100%))),2),0)</f>
        <v>0</v>
      </c>
      <c r="Q402" s="38">
        <f>IF($F402=Instellingen!$I$14,0,ROUND(($K402-($K402/((100%+$F402)/100%))),2))</f>
        <v>0</v>
      </c>
    </row>
    <row r="403" spans="1:17" x14ac:dyDescent="0.35">
      <c r="A403" s="20" t="str">
        <f t="shared" si="37"/>
        <v/>
      </c>
      <c r="B403" s="20" t="str">
        <f>IFERROR(VLOOKUP($A403,Instellingen!$K$11:$L$22,2,0),"")</f>
        <v/>
      </c>
      <c r="C403" s="51"/>
      <c r="D403" s="52"/>
      <c r="E403" s="52"/>
      <c r="F403" s="53"/>
      <c r="G403" s="50"/>
      <c r="H403" s="50"/>
      <c r="I403" s="50"/>
      <c r="J403" s="38">
        <f t="shared" si="38"/>
        <v>0</v>
      </c>
      <c r="K403" s="38">
        <f t="shared" si="36"/>
        <v>0</v>
      </c>
      <c r="L403" s="38">
        <f t="shared" si="39"/>
        <v>0</v>
      </c>
      <c r="M403" s="38">
        <f t="shared" si="40"/>
        <v>0</v>
      </c>
      <c r="N403" s="38">
        <f t="shared" si="41"/>
        <v>0</v>
      </c>
      <c r="O403" s="38">
        <f>IF($F403=Instellingen!$I$11,ROUND(($J403-($J403/((100%+$F403)/100%))),2),0)</f>
        <v>0</v>
      </c>
      <c r="P403" s="38">
        <f>IF($F403=Instellingen!$I$12,ROUND(($J403-($J403/((100%+$F403)/100%))),2),0)</f>
        <v>0</v>
      </c>
      <c r="Q403" s="38">
        <f>IF($F403=Instellingen!$I$14,0,ROUND(($K403-($K403/((100%+$F403)/100%))),2))</f>
        <v>0</v>
      </c>
    </row>
    <row r="404" spans="1:17" x14ac:dyDescent="0.35">
      <c r="A404" s="20" t="str">
        <f t="shared" si="37"/>
        <v/>
      </c>
      <c r="B404" s="20" t="str">
        <f>IFERROR(VLOOKUP($A404,Instellingen!$K$11:$L$22,2,0),"")</f>
        <v/>
      </c>
      <c r="C404" s="51"/>
      <c r="D404" s="52"/>
      <c r="E404" s="52"/>
      <c r="F404" s="53"/>
      <c r="G404" s="50"/>
      <c r="H404" s="50"/>
      <c r="I404" s="50"/>
      <c r="J404" s="38">
        <f t="shared" si="38"/>
        <v>0</v>
      </c>
      <c r="K404" s="38">
        <f t="shared" si="36"/>
        <v>0</v>
      </c>
      <c r="L404" s="38">
        <f t="shared" si="39"/>
        <v>0</v>
      </c>
      <c r="M404" s="38">
        <f t="shared" si="40"/>
        <v>0</v>
      </c>
      <c r="N404" s="38">
        <f t="shared" si="41"/>
        <v>0</v>
      </c>
      <c r="O404" s="38">
        <f>IF($F404=Instellingen!$I$11,ROUND(($J404-($J404/((100%+$F404)/100%))),2),0)</f>
        <v>0</v>
      </c>
      <c r="P404" s="38">
        <f>IF($F404=Instellingen!$I$12,ROUND(($J404-($J404/((100%+$F404)/100%))),2),0)</f>
        <v>0</v>
      </c>
      <c r="Q404" s="38">
        <f>IF($F404=Instellingen!$I$14,0,ROUND(($K404-($K404/((100%+$F404)/100%))),2))</f>
        <v>0</v>
      </c>
    </row>
    <row r="405" spans="1:17" x14ac:dyDescent="0.35">
      <c r="A405" s="20" t="str">
        <f t="shared" si="37"/>
        <v/>
      </c>
      <c r="B405" s="20" t="str">
        <f>IFERROR(VLOOKUP($A405,Instellingen!$K$11:$L$22,2,0),"")</f>
        <v/>
      </c>
      <c r="C405" s="51"/>
      <c r="D405" s="52"/>
      <c r="E405" s="52"/>
      <c r="F405" s="53"/>
      <c r="G405" s="50"/>
      <c r="H405" s="50"/>
      <c r="I405" s="50"/>
      <c r="J405" s="38">
        <f t="shared" si="38"/>
        <v>0</v>
      </c>
      <c r="K405" s="38">
        <f t="shared" si="36"/>
        <v>0</v>
      </c>
      <c r="L405" s="38">
        <f t="shared" si="39"/>
        <v>0</v>
      </c>
      <c r="M405" s="38">
        <f t="shared" si="40"/>
        <v>0</v>
      </c>
      <c r="N405" s="38">
        <f t="shared" si="41"/>
        <v>0</v>
      </c>
      <c r="O405" s="38">
        <f>IF($F405=Instellingen!$I$11,ROUND(($J405-($J405/((100%+$F405)/100%))),2),0)</f>
        <v>0</v>
      </c>
      <c r="P405" s="38">
        <f>IF($F405=Instellingen!$I$12,ROUND(($J405-($J405/((100%+$F405)/100%))),2),0)</f>
        <v>0</v>
      </c>
      <c r="Q405" s="38">
        <f>IF($F405=Instellingen!$I$14,0,ROUND(($K405-($K405/((100%+$F405)/100%))),2))</f>
        <v>0</v>
      </c>
    </row>
    <row r="406" spans="1:17" x14ac:dyDescent="0.35">
      <c r="A406" s="20" t="str">
        <f t="shared" si="37"/>
        <v/>
      </c>
      <c r="B406" s="20" t="str">
        <f>IFERROR(VLOOKUP($A406,Instellingen!$K$11:$L$22,2,0),"")</f>
        <v/>
      </c>
      <c r="C406" s="51"/>
      <c r="D406" s="52"/>
      <c r="E406" s="52"/>
      <c r="F406" s="53"/>
      <c r="G406" s="50"/>
      <c r="H406" s="50"/>
      <c r="I406" s="50"/>
      <c r="J406" s="38">
        <f t="shared" si="38"/>
        <v>0</v>
      </c>
      <c r="K406" s="38">
        <f t="shared" si="36"/>
        <v>0</v>
      </c>
      <c r="L406" s="38">
        <f t="shared" si="39"/>
        <v>0</v>
      </c>
      <c r="M406" s="38">
        <f t="shared" si="40"/>
        <v>0</v>
      </c>
      <c r="N406" s="38">
        <f t="shared" si="41"/>
        <v>0</v>
      </c>
      <c r="O406" s="38">
        <f>IF($F406=Instellingen!$I$11,ROUND(($J406-($J406/((100%+$F406)/100%))),2),0)</f>
        <v>0</v>
      </c>
      <c r="P406" s="38">
        <f>IF($F406=Instellingen!$I$12,ROUND(($J406-($J406/((100%+$F406)/100%))),2),0)</f>
        <v>0</v>
      </c>
      <c r="Q406" s="38">
        <f>IF($F406=Instellingen!$I$14,0,ROUND(($K406-($K406/((100%+$F406)/100%))),2))</f>
        <v>0</v>
      </c>
    </row>
    <row r="407" spans="1:17" x14ac:dyDescent="0.35">
      <c r="A407" s="20" t="str">
        <f t="shared" si="37"/>
        <v/>
      </c>
      <c r="B407" s="20" t="str">
        <f>IFERROR(VLOOKUP($A407,Instellingen!$K$11:$L$22,2,0),"")</f>
        <v/>
      </c>
      <c r="C407" s="51"/>
      <c r="D407" s="52"/>
      <c r="E407" s="52"/>
      <c r="F407" s="53"/>
      <c r="G407" s="50"/>
      <c r="H407" s="50"/>
      <c r="I407" s="50"/>
      <c r="J407" s="38">
        <f t="shared" si="38"/>
        <v>0</v>
      </c>
      <c r="K407" s="38">
        <f t="shared" si="36"/>
        <v>0</v>
      </c>
      <c r="L407" s="38">
        <f t="shared" si="39"/>
        <v>0</v>
      </c>
      <c r="M407" s="38">
        <f t="shared" si="40"/>
        <v>0</v>
      </c>
      <c r="N407" s="38">
        <f t="shared" si="41"/>
        <v>0</v>
      </c>
      <c r="O407" s="38">
        <f>IF($F407=Instellingen!$I$11,ROUND(($J407-($J407/((100%+$F407)/100%))),2),0)</f>
        <v>0</v>
      </c>
      <c r="P407" s="38">
        <f>IF($F407=Instellingen!$I$12,ROUND(($J407-($J407/((100%+$F407)/100%))),2),0)</f>
        <v>0</v>
      </c>
      <c r="Q407" s="38">
        <f>IF($F407=Instellingen!$I$14,0,ROUND(($K407-($K407/((100%+$F407)/100%))),2))</f>
        <v>0</v>
      </c>
    </row>
    <row r="408" spans="1:17" x14ac:dyDescent="0.35">
      <c r="A408" s="20" t="str">
        <f t="shared" si="37"/>
        <v/>
      </c>
      <c r="B408" s="20" t="str">
        <f>IFERROR(VLOOKUP($A408,Instellingen!$K$11:$L$22,2,0),"")</f>
        <v/>
      </c>
      <c r="C408" s="51"/>
      <c r="D408" s="52"/>
      <c r="E408" s="52"/>
      <c r="F408" s="53"/>
      <c r="G408" s="50"/>
      <c r="H408" s="50"/>
      <c r="I408" s="50"/>
      <c r="J408" s="38">
        <f t="shared" si="38"/>
        <v>0</v>
      </c>
      <c r="K408" s="38">
        <f t="shared" si="36"/>
        <v>0</v>
      </c>
      <c r="L408" s="38">
        <f t="shared" si="39"/>
        <v>0</v>
      </c>
      <c r="M408" s="38">
        <f t="shared" si="40"/>
        <v>0</v>
      </c>
      <c r="N408" s="38">
        <f t="shared" si="41"/>
        <v>0</v>
      </c>
      <c r="O408" s="38">
        <f>IF($F408=Instellingen!$I$11,ROUND(($J408-($J408/((100%+$F408)/100%))),2),0)</f>
        <v>0</v>
      </c>
      <c r="P408" s="38">
        <f>IF($F408=Instellingen!$I$12,ROUND(($J408-($J408/((100%+$F408)/100%))),2),0)</f>
        <v>0</v>
      </c>
      <c r="Q408" s="38">
        <f>IF($F408=Instellingen!$I$14,0,ROUND(($K408-($K408/((100%+$F408)/100%))),2))</f>
        <v>0</v>
      </c>
    </row>
    <row r="409" spans="1:17" x14ac:dyDescent="0.35">
      <c r="A409" s="20" t="str">
        <f t="shared" si="37"/>
        <v/>
      </c>
      <c r="B409" s="20" t="str">
        <f>IFERROR(VLOOKUP($A409,Instellingen!$K$11:$L$22,2,0),"")</f>
        <v/>
      </c>
      <c r="C409" s="51"/>
      <c r="D409" s="52"/>
      <c r="E409" s="52"/>
      <c r="F409" s="53"/>
      <c r="G409" s="50"/>
      <c r="H409" s="50"/>
      <c r="I409" s="50"/>
      <c r="J409" s="38">
        <f t="shared" si="38"/>
        <v>0</v>
      </c>
      <c r="K409" s="38">
        <f t="shared" si="36"/>
        <v>0</v>
      </c>
      <c r="L409" s="38">
        <f t="shared" si="39"/>
        <v>0</v>
      </c>
      <c r="M409" s="38">
        <f t="shared" si="40"/>
        <v>0</v>
      </c>
      <c r="N409" s="38">
        <f t="shared" si="41"/>
        <v>0</v>
      </c>
      <c r="O409" s="38">
        <f>IF($F409=Instellingen!$I$11,ROUND(($J409-($J409/((100%+$F409)/100%))),2),0)</f>
        <v>0</v>
      </c>
      <c r="P409" s="38">
        <f>IF($F409=Instellingen!$I$12,ROUND(($J409-($J409/((100%+$F409)/100%))),2),0)</f>
        <v>0</v>
      </c>
      <c r="Q409" s="38">
        <f>IF($F409=Instellingen!$I$14,0,ROUND(($K409-($K409/((100%+$F409)/100%))),2))</f>
        <v>0</v>
      </c>
    </row>
    <row r="410" spans="1:17" x14ac:dyDescent="0.35">
      <c r="A410" s="20" t="str">
        <f t="shared" si="37"/>
        <v/>
      </c>
      <c r="B410" s="20" t="str">
        <f>IFERROR(VLOOKUP($A410,Instellingen!$K$11:$L$22,2,0),"")</f>
        <v/>
      </c>
      <c r="C410" s="51"/>
      <c r="D410" s="52"/>
      <c r="E410" s="52"/>
      <c r="F410" s="53"/>
      <c r="G410" s="50"/>
      <c r="H410" s="50"/>
      <c r="I410" s="50"/>
      <c r="J410" s="38">
        <f t="shared" si="38"/>
        <v>0</v>
      </c>
      <c r="K410" s="38">
        <f t="shared" si="36"/>
        <v>0</v>
      </c>
      <c r="L410" s="38">
        <f t="shared" si="39"/>
        <v>0</v>
      </c>
      <c r="M410" s="38">
        <f t="shared" si="40"/>
        <v>0</v>
      </c>
      <c r="N410" s="38">
        <f t="shared" si="41"/>
        <v>0</v>
      </c>
      <c r="O410" s="38">
        <f>IF($F410=Instellingen!$I$11,ROUND(($J410-($J410/((100%+$F410)/100%))),2),0)</f>
        <v>0</v>
      </c>
      <c r="P410" s="38">
        <f>IF($F410=Instellingen!$I$12,ROUND(($J410-($J410/((100%+$F410)/100%))),2),0)</f>
        <v>0</v>
      </c>
      <c r="Q410" s="38">
        <f>IF($F410=Instellingen!$I$14,0,ROUND(($K410-($K410/((100%+$F410)/100%))),2))</f>
        <v>0</v>
      </c>
    </row>
    <row r="411" spans="1:17" x14ac:dyDescent="0.35">
      <c r="A411" s="20" t="str">
        <f t="shared" si="37"/>
        <v/>
      </c>
      <c r="B411" s="20" t="str">
        <f>IFERROR(VLOOKUP($A411,Instellingen!$K$11:$L$22,2,0),"")</f>
        <v/>
      </c>
      <c r="C411" s="51"/>
      <c r="D411" s="52"/>
      <c r="E411" s="52"/>
      <c r="F411" s="53"/>
      <c r="G411" s="50"/>
      <c r="H411" s="50"/>
      <c r="I411" s="50"/>
      <c r="J411" s="38">
        <f t="shared" si="38"/>
        <v>0</v>
      </c>
      <c r="K411" s="38">
        <f t="shared" si="36"/>
        <v>0</v>
      </c>
      <c r="L411" s="38">
        <f t="shared" si="39"/>
        <v>0</v>
      </c>
      <c r="M411" s="38">
        <f t="shared" si="40"/>
        <v>0</v>
      </c>
      <c r="N411" s="38">
        <f t="shared" si="41"/>
        <v>0</v>
      </c>
      <c r="O411" s="38">
        <f>IF($F411=Instellingen!$I$11,ROUND(($J411-($J411/((100%+$F411)/100%))),2),0)</f>
        <v>0</v>
      </c>
      <c r="P411" s="38">
        <f>IF($F411=Instellingen!$I$12,ROUND(($J411-($J411/((100%+$F411)/100%))),2),0)</f>
        <v>0</v>
      </c>
      <c r="Q411" s="38">
        <f>IF($F411=Instellingen!$I$14,0,ROUND(($K411-($K411/((100%+$F411)/100%))),2))</f>
        <v>0</v>
      </c>
    </row>
    <row r="412" spans="1:17" x14ac:dyDescent="0.35">
      <c r="A412" s="20" t="str">
        <f t="shared" si="37"/>
        <v/>
      </c>
      <c r="B412" s="20" t="str">
        <f>IFERROR(VLOOKUP($A412,Instellingen!$K$11:$L$22,2,0),"")</f>
        <v/>
      </c>
      <c r="C412" s="51"/>
      <c r="D412" s="52"/>
      <c r="E412" s="52"/>
      <c r="F412" s="53"/>
      <c r="G412" s="50"/>
      <c r="H412" s="50"/>
      <c r="I412" s="50"/>
      <c r="J412" s="38">
        <f t="shared" si="38"/>
        <v>0</v>
      </c>
      <c r="K412" s="38">
        <f t="shared" si="36"/>
        <v>0</v>
      </c>
      <c r="L412" s="38">
        <f t="shared" si="39"/>
        <v>0</v>
      </c>
      <c r="M412" s="38">
        <f t="shared" si="40"/>
        <v>0</v>
      </c>
      <c r="N412" s="38">
        <f t="shared" si="41"/>
        <v>0</v>
      </c>
      <c r="O412" s="38">
        <f>IF($F412=Instellingen!$I$11,ROUND(($J412-($J412/((100%+$F412)/100%))),2),0)</f>
        <v>0</v>
      </c>
      <c r="P412" s="38">
        <f>IF($F412=Instellingen!$I$12,ROUND(($J412-($J412/((100%+$F412)/100%))),2),0)</f>
        <v>0</v>
      </c>
      <c r="Q412" s="38">
        <f>IF($F412=Instellingen!$I$14,0,ROUND(($K412-($K412/((100%+$F412)/100%))),2))</f>
        <v>0</v>
      </c>
    </row>
    <row r="413" spans="1:17" x14ac:dyDescent="0.35">
      <c r="A413" s="20" t="str">
        <f t="shared" si="37"/>
        <v/>
      </c>
      <c r="B413" s="20" t="str">
        <f>IFERROR(VLOOKUP($A413,Instellingen!$K$11:$L$22,2,0),"")</f>
        <v/>
      </c>
      <c r="C413" s="51"/>
      <c r="D413" s="52"/>
      <c r="E413" s="52"/>
      <c r="F413" s="53"/>
      <c r="G413" s="50"/>
      <c r="H413" s="50"/>
      <c r="I413" s="50"/>
      <c r="J413" s="38">
        <f t="shared" si="38"/>
        <v>0</v>
      </c>
      <c r="K413" s="38">
        <f t="shared" si="36"/>
        <v>0</v>
      </c>
      <c r="L413" s="38">
        <f t="shared" si="39"/>
        <v>0</v>
      </c>
      <c r="M413" s="38">
        <f t="shared" si="40"/>
        <v>0</v>
      </c>
      <c r="N413" s="38">
        <f t="shared" si="41"/>
        <v>0</v>
      </c>
      <c r="O413" s="38">
        <f>IF($F413=Instellingen!$I$11,ROUND(($J413-($J413/((100%+$F413)/100%))),2),0)</f>
        <v>0</v>
      </c>
      <c r="P413" s="38">
        <f>IF($F413=Instellingen!$I$12,ROUND(($J413-($J413/((100%+$F413)/100%))),2),0)</f>
        <v>0</v>
      </c>
      <c r="Q413" s="38">
        <f>IF($F413=Instellingen!$I$14,0,ROUND(($K413-($K413/((100%+$F413)/100%))),2))</f>
        <v>0</v>
      </c>
    </row>
    <row r="414" spans="1:17" x14ac:dyDescent="0.35">
      <c r="A414" s="20" t="str">
        <f t="shared" si="37"/>
        <v/>
      </c>
      <c r="B414" s="20" t="str">
        <f>IFERROR(VLOOKUP($A414,Instellingen!$K$11:$L$22,2,0),"")</f>
        <v/>
      </c>
      <c r="C414" s="51"/>
      <c r="D414" s="52"/>
      <c r="E414" s="52"/>
      <c r="F414" s="53"/>
      <c r="G414" s="50"/>
      <c r="H414" s="50"/>
      <c r="I414" s="50"/>
      <c r="J414" s="38">
        <f t="shared" si="38"/>
        <v>0</v>
      </c>
      <c r="K414" s="38">
        <f t="shared" si="36"/>
        <v>0</v>
      </c>
      <c r="L414" s="38">
        <f t="shared" si="39"/>
        <v>0</v>
      </c>
      <c r="M414" s="38">
        <f t="shared" si="40"/>
        <v>0</v>
      </c>
      <c r="N414" s="38">
        <f t="shared" si="41"/>
        <v>0</v>
      </c>
      <c r="O414" s="38">
        <f>IF($F414=Instellingen!$I$11,ROUND(($J414-($J414/((100%+$F414)/100%))),2),0)</f>
        <v>0</v>
      </c>
      <c r="P414" s="38">
        <f>IF($F414=Instellingen!$I$12,ROUND(($J414-($J414/((100%+$F414)/100%))),2),0)</f>
        <v>0</v>
      </c>
      <c r="Q414" s="38">
        <f>IF($F414=Instellingen!$I$14,0,ROUND(($K414-($K414/((100%+$F414)/100%))),2))</f>
        <v>0</v>
      </c>
    </row>
    <row r="415" spans="1:17" x14ac:dyDescent="0.35">
      <c r="A415" s="20" t="str">
        <f t="shared" si="37"/>
        <v/>
      </c>
      <c r="B415" s="20" t="str">
        <f>IFERROR(VLOOKUP($A415,Instellingen!$K$11:$L$22,2,0),"")</f>
        <v/>
      </c>
      <c r="C415" s="51"/>
      <c r="D415" s="52"/>
      <c r="E415" s="52"/>
      <c r="F415" s="53"/>
      <c r="G415" s="50"/>
      <c r="H415" s="50"/>
      <c r="I415" s="50"/>
      <c r="J415" s="38">
        <f t="shared" si="38"/>
        <v>0</v>
      </c>
      <c r="K415" s="38">
        <f t="shared" si="36"/>
        <v>0</v>
      </c>
      <c r="L415" s="38">
        <f t="shared" si="39"/>
        <v>0</v>
      </c>
      <c r="M415" s="38">
        <f t="shared" si="40"/>
        <v>0</v>
      </c>
      <c r="N415" s="38">
        <f t="shared" si="41"/>
        <v>0</v>
      </c>
      <c r="O415" s="38">
        <f>IF($F415=Instellingen!$I$11,ROUND(($J415-($J415/((100%+$F415)/100%))),2),0)</f>
        <v>0</v>
      </c>
      <c r="P415" s="38">
        <f>IF($F415=Instellingen!$I$12,ROUND(($J415-($J415/((100%+$F415)/100%))),2),0)</f>
        <v>0</v>
      </c>
      <c r="Q415" s="38">
        <f>IF($F415=Instellingen!$I$14,0,ROUND(($K415-($K415/((100%+$F415)/100%))),2))</f>
        <v>0</v>
      </c>
    </row>
    <row r="416" spans="1:17" x14ac:dyDescent="0.35">
      <c r="A416" s="20" t="str">
        <f t="shared" si="37"/>
        <v/>
      </c>
      <c r="B416" s="20" t="str">
        <f>IFERROR(VLOOKUP($A416,Instellingen!$K$11:$L$22,2,0),"")</f>
        <v/>
      </c>
      <c r="C416" s="51"/>
      <c r="D416" s="52"/>
      <c r="E416" s="52"/>
      <c r="F416" s="53"/>
      <c r="G416" s="50"/>
      <c r="H416" s="50"/>
      <c r="I416" s="50"/>
      <c r="J416" s="38">
        <f t="shared" si="38"/>
        <v>0</v>
      </c>
      <c r="K416" s="38">
        <f t="shared" si="36"/>
        <v>0</v>
      </c>
      <c r="L416" s="38">
        <f t="shared" si="39"/>
        <v>0</v>
      </c>
      <c r="M416" s="38">
        <f t="shared" si="40"/>
        <v>0</v>
      </c>
      <c r="N416" s="38">
        <f t="shared" si="41"/>
        <v>0</v>
      </c>
      <c r="O416" s="38">
        <f>IF($F416=Instellingen!$I$11,ROUND(($J416-($J416/((100%+$F416)/100%))),2),0)</f>
        <v>0</v>
      </c>
      <c r="P416" s="38">
        <f>IF($F416=Instellingen!$I$12,ROUND(($J416-($J416/((100%+$F416)/100%))),2),0)</f>
        <v>0</v>
      </c>
      <c r="Q416" s="38">
        <f>IF($F416=Instellingen!$I$14,0,ROUND(($K416-($K416/((100%+$F416)/100%))),2))</f>
        <v>0</v>
      </c>
    </row>
    <row r="417" spans="1:17" x14ac:dyDescent="0.35">
      <c r="A417" s="20" t="str">
        <f t="shared" si="37"/>
        <v/>
      </c>
      <c r="B417" s="20" t="str">
        <f>IFERROR(VLOOKUP($A417,Instellingen!$K$11:$L$22,2,0),"")</f>
        <v/>
      </c>
      <c r="C417" s="51"/>
      <c r="D417" s="52"/>
      <c r="E417" s="52"/>
      <c r="F417" s="53"/>
      <c r="G417" s="50"/>
      <c r="H417" s="50"/>
      <c r="I417" s="50"/>
      <c r="J417" s="38">
        <f t="shared" si="38"/>
        <v>0</v>
      </c>
      <c r="K417" s="38">
        <f t="shared" si="36"/>
        <v>0</v>
      </c>
      <c r="L417" s="38">
        <f t="shared" si="39"/>
        <v>0</v>
      </c>
      <c r="M417" s="38">
        <f t="shared" si="40"/>
        <v>0</v>
      </c>
      <c r="N417" s="38">
        <f t="shared" si="41"/>
        <v>0</v>
      </c>
      <c r="O417" s="38">
        <f>IF($F417=Instellingen!$I$11,ROUND(($J417-($J417/((100%+$F417)/100%))),2),0)</f>
        <v>0</v>
      </c>
      <c r="P417" s="38">
        <f>IF($F417=Instellingen!$I$12,ROUND(($J417-($J417/((100%+$F417)/100%))),2),0)</f>
        <v>0</v>
      </c>
      <c r="Q417" s="38">
        <f>IF($F417=Instellingen!$I$14,0,ROUND(($K417-($K417/((100%+$F417)/100%))),2))</f>
        <v>0</v>
      </c>
    </row>
    <row r="418" spans="1:17" x14ac:dyDescent="0.35">
      <c r="A418" s="20" t="str">
        <f t="shared" si="37"/>
        <v/>
      </c>
      <c r="B418" s="20" t="str">
        <f>IFERROR(VLOOKUP($A418,Instellingen!$K$11:$L$22,2,0),"")</f>
        <v/>
      </c>
      <c r="C418" s="51"/>
      <c r="D418" s="52"/>
      <c r="E418" s="52"/>
      <c r="F418" s="53"/>
      <c r="G418" s="50"/>
      <c r="H418" s="50"/>
      <c r="I418" s="50"/>
      <c r="J418" s="38">
        <f t="shared" si="38"/>
        <v>0</v>
      </c>
      <c r="K418" s="38">
        <f t="shared" si="36"/>
        <v>0</v>
      </c>
      <c r="L418" s="38">
        <f t="shared" si="39"/>
        <v>0</v>
      </c>
      <c r="M418" s="38">
        <f t="shared" si="40"/>
        <v>0</v>
      </c>
      <c r="N418" s="38">
        <f t="shared" si="41"/>
        <v>0</v>
      </c>
      <c r="O418" s="38">
        <f>IF($F418=Instellingen!$I$11,ROUND(($J418-($J418/((100%+$F418)/100%))),2),0)</f>
        <v>0</v>
      </c>
      <c r="P418" s="38">
        <f>IF($F418=Instellingen!$I$12,ROUND(($J418-($J418/((100%+$F418)/100%))),2),0)</f>
        <v>0</v>
      </c>
      <c r="Q418" s="38">
        <f>IF($F418=Instellingen!$I$14,0,ROUND(($K418-($K418/((100%+$F418)/100%))),2))</f>
        <v>0</v>
      </c>
    </row>
    <row r="419" spans="1:17" x14ac:dyDescent="0.35">
      <c r="A419" s="20" t="str">
        <f t="shared" si="37"/>
        <v/>
      </c>
      <c r="B419" s="20" t="str">
        <f>IFERROR(VLOOKUP($A419,Instellingen!$K$11:$L$22,2,0),"")</f>
        <v/>
      </c>
      <c r="C419" s="51"/>
      <c r="D419" s="52"/>
      <c r="E419" s="52"/>
      <c r="F419" s="53"/>
      <c r="G419" s="50"/>
      <c r="H419" s="50"/>
      <c r="I419" s="50"/>
      <c r="J419" s="38">
        <f t="shared" si="38"/>
        <v>0</v>
      </c>
      <c r="K419" s="38">
        <f t="shared" si="36"/>
        <v>0</v>
      </c>
      <c r="L419" s="38">
        <f t="shared" si="39"/>
        <v>0</v>
      </c>
      <c r="M419" s="38">
        <f t="shared" si="40"/>
        <v>0</v>
      </c>
      <c r="N419" s="38">
        <f t="shared" si="41"/>
        <v>0</v>
      </c>
      <c r="O419" s="38">
        <f>IF($F419=Instellingen!$I$11,ROUND(($J419-($J419/((100%+$F419)/100%))),2),0)</f>
        <v>0</v>
      </c>
      <c r="P419" s="38">
        <f>IF($F419=Instellingen!$I$12,ROUND(($J419-($J419/((100%+$F419)/100%))),2),0)</f>
        <v>0</v>
      </c>
      <c r="Q419" s="38">
        <f>IF($F419=Instellingen!$I$14,0,ROUND(($K419-($K419/((100%+$F419)/100%))),2))</f>
        <v>0</v>
      </c>
    </row>
    <row r="420" spans="1:17" x14ac:dyDescent="0.35">
      <c r="A420" s="20" t="str">
        <f t="shared" si="37"/>
        <v/>
      </c>
      <c r="B420" s="20" t="str">
        <f>IFERROR(VLOOKUP($A420,Instellingen!$K$11:$L$22,2,0),"")</f>
        <v/>
      </c>
      <c r="C420" s="51"/>
      <c r="D420" s="52"/>
      <c r="E420" s="52"/>
      <c r="F420" s="53"/>
      <c r="G420" s="50"/>
      <c r="H420" s="50"/>
      <c r="I420" s="50"/>
      <c r="J420" s="38">
        <f t="shared" si="38"/>
        <v>0</v>
      </c>
      <c r="K420" s="38">
        <f t="shared" si="36"/>
        <v>0</v>
      </c>
      <c r="L420" s="38">
        <f t="shared" si="39"/>
        <v>0</v>
      </c>
      <c r="M420" s="38">
        <f t="shared" si="40"/>
        <v>0</v>
      </c>
      <c r="N420" s="38">
        <f t="shared" si="41"/>
        <v>0</v>
      </c>
      <c r="O420" s="38">
        <f>IF($F420=Instellingen!$I$11,ROUND(($J420-($J420/((100%+$F420)/100%))),2),0)</f>
        <v>0</v>
      </c>
      <c r="P420" s="38">
        <f>IF($F420=Instellingen!$I$12,ROUND(($J420-($J420/((100%+$F420)/100%))),2),0)</f>
        <v>0</v>
      </c>
      <c r="Q420" s="38">
        <f>IF($F420=Instellingen!$I$14,0,ROUND(($K420-($K420/((100%+$F420)/100%))),2))</f>
        <v>0</v>
      </c>
    </row>
    <row r="421" spans="1:17" x14ac:dyDescent="0.35">
      <c r="A421" s="20" t="str">
        <f t="shared" si="37"/>
        <v/>
      </c>
      <c r="B421" s="20" t="str">
        <f>IFERROR(VLOOKUP($A421,Instellingen!$K$11:$L$22,2,0),"")</f>
        <v/>
      </c>
      <c r="C421" s="51"/>
      <c r="D421" s="52"/>
      <c r="E421" s="52"/>
      <c r="F421" s="53"/>
      <c r="G421" s="50"/>
      <c r="H421" s="50"/>
      <c r="I421" s="50"/>
      <c r="J421" s="38">
        <f t="shared" si="38"/>
        <v>0</v>
      </c>
      <c r="K421" s="38">
        <f t="shared" si="36"/>
        <v>0</v>
      </c>
      <c r="L421" s="38">
        <f t="shared" si="39"/>
        <v>0</v>
      </c>
      <c r="M421" s="38">
        <f t="shared" si="40"/>
        <v>0</v>
      </c>
      <c r="N421" s="38">
        <f t="shared" si="41"/>
        <v>0</v>
      </c>
      <c r="O421" s="38">
        <f>IF($F421=Instellingen!$I$11,ROUND(($J421-($J421/((100%+$F421)/100%))),2),0)</f>
        <v>0</v>
      </c>
      <c r="P421" s="38">
        <f>IF($F421=Instellingen!$I$12,ROUND(($J421-($J421/((100%+$F421)/100%))),2),0)</f>
        <v>0</v>
      </c>
      <c r="Q421" s="38">
        <f>IF($F421=Instellingen!$I$14,0,ROUND(($K421-($K421/((100%+$F421)/100%))),2))</f>
        <v>0</v>
      </c>
    </row>
    <row r="422" spans="1:17" x14ac:dyDescent="0.35">
      <c r="A422" s="20" t="str">
        <f t="shared" si="37"/>
        <v/>
      </c>
      <c r="B422" s="20" t="str">
        <f>IFERROR(VLOOKUP($A422,Instellingen!$K$11:$L$22,2,0),"")</f>
        <v/>
      </c>
      <c r="C422" s="51"/>
      <c r="D422" s="52"/>
      <c r="E422" s="52"/>
      <c r="F422" s="53"/>
      <c r="G422" s="50"/>
      <c r="H422" s="50"/>
      <c r="I422" s="50"/>
      <c r="J422" s="38">
        <f t="shared" si="38"/>
        <v>0</v>
      </c>
      <c r="K422" s="38">
        <f t="shared" si="36"/>
        <v>0</v>
      </c>
      <c r="L422" s="38">
        <f t="shared" si="39"/>
        <v>0</v>
      </c>
      <c r="M422" s="38">
        <f t="shared" si="40"/>
        <v>0</v>
      </c>
      <c r="N422" s="38">
        <f t="shared" si="41"/>
        <v>0</v>
      </c>
      <c r="O422" s="38">
        <f>IF($F422=Instellingen!$I$11,ROUND(($J422-($J422/((100%+$F422)/100%))),2),0)</f>
        <v>0</v>
      </c>
      <c r="P422" s="38">
        <f>IF($F422=Instellingen!$I$12,ROUND(($J422-($J422/((100%+$F422)/100%))),2),0)</f>
        <v>0</v>
      </c>
      <c r="Q422" s="38">
        <f>IF($F422=Instellingen!$I$14,0,ROUND(($K422-($K422/((100%+$F422)/100%))),2))</f>
        <v>0</v>
      </c>
    </row>
    <row r="423" spans="1:17" x14ac:dyDescent="0.35">
      <c r="A423" s="20" t="str">
        <f t="shared" si="37"/>
        <v/>
      </c>
      <c r="B423" s="20" t="str">
        <f>IFERROR(VLOOKUP($A423,Instellingen!$K$11:$L$22,2,0),"")</f>
        <v/>
      </c>
      <c r="C423" s="51"/>
      <c r="D423" s="52"/>
      <c r="E423" s="52"/>
      <c r="F423" s="53"/>
      <c r="G423" s="50"/>
      <c r="H423" s="50"/>
      <c r="I423" s="50"/>
      <c r="J423" s="38">
        <f t="shared" si="38"/>
        <v>0</v>
      </c>
      <c r="K423" s="38">
        <f t="shared" si="36"/>
        <v>0</v>
      </c>
      <c r="L423" s="38">
        <f t="shared" si="39"/>
        <v>0</v>
      </c>
      <c r="M423" s="38">
        <f t="shared" si="40"/>
        <v>0</v>
      </c>
      <c r="N423" s="38">
        <f t="shared" si="41"/>
        <v>0</v>
      </c>
      <c r="O423" s="38">
        <f>IF($F423=Instellingen!$I$11,ROUND(($J423-($J423/((100%+$F423)/100%))),2),0)</f>
        <v>0</v>
      </c>
      <c r="P423" s="38">
        <f>IF($F423=Instellingen!$I$12,ROUND(($J423-($J423/((100%+$F423)/100%))),2),0)</f>
        <v>0</v>
      </c>
      <c r="Q423" s="38">
        <f>IF($F423=Instellingen!$I$14,0,ROUND(($K423-($K423/((100%+$F423)/100%))),2))</f>
        <v>0</v>
      </c>
    </row>
    <row r="424" spans="1:17" x14ac:dyDescent="0.35">
      <c r="A424" s="20" t="str">
        <f t="shared" si="37"/>
        <v/>
      </c>
      <c r="B424" s="20" t="str">
        <f>IFERROR(VLOOKUP($A424,Instellingen!$K$11:$L$22,2,0),"")</f>
        <v/>
      </c>
      <c r="C424" s="51"/>
      <c r="D424" s="52"/>
      <c r="E424" s="52"/>
      <c r="F424" s="53"/>
      <c r="G424" s="50"/>
      <c r="H424" s="50"/>
      <c r="I424" s="50"/>
      <c r="J424" s="38">
        <f t="shared" si="38"/>
        <v>0</v>
      </c>
      <c r="K424" s="38">
        <f t="shared" si="36"/>
        <v>0</v>
      </c>
      <c r="L424" s="38">
        <f t="shared" si="39"/>
        <v>0</v>
      </c>
      <c r="M424" s="38">
        <f t="shared" si="40"/>
        <v>0</v>
      </c>
      <c r="N424" s="38">
        <f t="shared" si="41"/>
        <v>0</v>
      </c>
      <c r="O424" s="38">
        <f>IF($F424=Instellingen!$I$11,ROUND(($J424-($J424/((100%+$F424)/100%))),2),0)</f>
        <v>0</v>
      </c>
      <c r="P424" s="38">
        <f>IF($F424=Instellingen!$I$12,ROUND(($J424-($J424/((100%+$F424)/100%))),2),0)</f>
        <v>0</v>
      </c>
      <c r="Q424" s="38">
        <f>IF($F424=Instellingen!$I$14,0,ROUND(($K424-($K424/((100%+$F424)/100%))),2))</f>
        <v>0</v>
      </c>
    </row>
    <row r="425" spans="1:17" x14ac:dyDescent="0.35">
      <c r="A425" s="20" t="str">
        <f t="shared" si="37"/>
        <v/>
      </c>
      <c r="B425" s="20" t="str">
        <f>IFERROR(VLOOKUP($A425,Instellingen!$K$11:$L$22,2,0),"")</f>
        <v/>
      </c>
      <c r="C425" s="51"/>
      <c r="D425" s="52"/>
      <c r="E425" s="52"/>
      <c r="F425" s="53"/>
      <c r="G425" s="50"/>
      <c r="H425" s="50"/>
      <c r="I425" s="50"/>
      <c r="J425" s="38">
        <f t="shared" si="38"/>
        <v>0</v>
      </c>
      <c r="K425" s="38">
        <f t="shared" si="36"/>
        <v>0</v>
      </c>
      <c r="L425" s="38">
        <f t="shared" si="39"/>
        <v>0</v>
      </c>
      <c r="M425" s="38">
        <f t="shared" si="40"/>
        <v>0</v>
      </c>
      <c r="N425" s="38">
        <f t="shared" si="41"/>
        <v>0</v>
      </c>
      <c r="O425" s="38">
        <f>IF($F425=Instellingen!$I$11,ROUND(($J425-($J425/((100%+$F425)/100%))),2),0)</f>
        <v>0</v>
      </c>
      <c r="P425" s="38">
        <f>IF($F425=Instellingen!$I$12,ROUND(($J425-($J425/((100%+$F425)/100%))),2),0)</f>
        <v>0</v>
      </c>
      <c r="Q425" s="38">
        <f>IF($F425=Instellingen!$I$14,0,ROUND(($K425-($K425/((100%+$F425)/100%))),2))</f>
        <v>0</v>
      </c>
    </row>
    <row r="426" spans="1:17" x14ac:dyDescent="0.35">
      <c r="A426" s="20" t="str">
        <f t="shared" si="37"/>
        <v/>
      </c>
      <c r="B426" s="20" t="str">
        <f>IFERROR(VLOOKUP($A426,Instellingen!$K$11:$L$22,2,0),"")</f>
        <v/>
      </c>
      <c r="C426" s="51"/>
      <c r="D426" s="52"/>
      <c r="E426" s="52"/>
      <c r="F426" s="53"/>
      <c r="G426" s="50"/>
      <c r="H426" s="50"/>
      <c r="I426" s="50"/>
      <c r="J426" s="38">
        <f t="shared" si="38"/>
        <v>0</v>
      </c>
      <c r="K426" s="38">
        <f t="shared" si="36"/>
        <v>0</v>
      </c>
      <c r="L426" s="38">
        <f t="shared" si="39"/>
        <v>0</v>
      </c>
      <c r="M426" s="38">
        <f t="shared" si="40"/>
        <v>0</v>
      </c>
      <c r="N426" s="38">
        <f t="shared" si="41"/>
        <v>0</v>
      </c>
      <c r="O426" s="38">
        <f>IF($F426=Instellingen!$I$11,ROUND(($J426-($J426/((100%+$F426)/100%))),2),0)</f>
        <v>0</v>
      </c>
      <c r="P426" s="38">
        <f>IF($F426=Instellingen!$I$12,ROUND(($J426-($J426/((100%+$F426)/100%))),2),0)</f>
        <v>0</v>
      </c>
      <c r="Q426" s="38">
        <f>IF($F426=Instellingen!$I$14,0,ROUND(($K426-($K426/((100%+$F426)/100%))),2))</f>
        <v>0</v>
      </c>
    </row>
    <row r="427" spans="1:17" x14ac:dyDescent="0.35">
      <c r="A427" s="20" t="str">
        <f t="shared" si="37"/>
        <v/>
      </c>
      <c r="B427" s="20" t="str">
        <f>IFERROR(VLOOKUP($A427,Instellingen!$K$11:$L$22,2,0),"")</f>
        <v/>
      </c>
      <c r="C427" s="51"/>
      <c r="D427" s="52"/>
      <c r="E427" s="52"/>
      <c r="F427" s="53"/>
      <c r="G427" s="50"/>
      <c r="H427" s="50"/>
      <c r="I427" s="50"/>
      <c r="J427" s="38">
        <f t="shared" si="38"/>
        <v>0</v>
      </c>
      <c r="K427" s="38">
        <f t="shared" si="36"/>
        <v>0</v>
      </c>
      <c r="L427" s="38">
        <f t="shared" si="39"/>
        <v>0</v>
      </c>
      <c r="M427" s="38">
        <f t="shared" si="40"/>
        <v>0</v>
      </c>
      <c r="N427" s="38">
        <f t="shared" si="41"/>
        <v>0</v>
      </c>
      <c r="O427" s="38">
        <f>IF($F427=Instellingen!$I$11,ROUND(($J427-($J427/((100%+$F427)/100%))),2),0)</f>
        <v>0</v>
      </c>
      <c r="P427" s="38">
        <f>IF($F427=Instellingen!$I$12,ROUND(($J427-($J427/((100%+$F427)/100%))),2),0)</f>
        <v>0</v>
      </c>
      <c r="Q427" s="38">
        <f>IF($F427=Instellingen!$I$14,0,ROUND(($K427-($K427/((100%+$F427)/100%))),2))</f>
        <v>0</v>
      </c>
    </row>
    <row r="428" spans="1:17" x14ac:dyDescent="0.35">
      <c r="A428" s="20" t="str">
        <f t="shared" si="37"/>
        <v/>
      </c>
      <c r="B428" s="20" t="str">
        <f>IFERROR(VLOOKUP($A428,Instellingen!$K$11:$L$22,2,0),"")</f>
        <v/>
      </c>
      <c r="C428" s="51"/>
      <c r="D428" s="52"/>
      <c r="E428" s="52"/>
      <c r="F428" s="53"/>
      <c r="G428" s="50"/>
      <c r="H428" s="50"/>
      <c r="I428" s="50"/>
      <c r="J428" s="38">
        <f t="shared" si="38"/>
        <v>0</v>
      </c>
      <c r="K428" s="38">
        <f t="shared" si="36"/>
        <v>0</v>
      </c>
      <c r="L428" s="38">
        <f t="shared" si="39"/>
        <v>0</v>
      </c>
      <c r="M428" s="38">
        <f t="shared" si="40"/>
        <v>0</v>
      </c>
      <c r="N428" s="38">
        <f t="shared" si="41"/>
        <v>0</v>
      </c>
      <c r="O428" s="38">
        <f>IF($F428=Instellingen!$I$11,ROUND(($J428-($J428/((100%+$F428)/100%))),2),0)</f>
        <v>0</v>
      </c>
      <c r="P428" s="38">
        <f>IF($F428=Instellingen!$I$12,ROUND(($J428-($J428/((100%+$F428)/100%))),2),0)</f>
        <v>0</v>
      </c>
      <c r="Q428" s="38">
        <f>IF($F428=Instellingen!$I$14,0,ROUND(($K428-($K428/((100%+$F428)/100%))),2))</f>
        <v>0</v>
      </c>
    </row>
    <row r="429" spans="1:17" x14ac:dyDescent="0.35">
      <c r="A429" s="20" t="str">
        <f t="shared" si="37"/>
        <v/>
      </c>
      <c r="B429" s="20" t="str">
        <f>IFERROR(VLOOKUP($A429,Instellingen!$K$11:$L$22,2,0),"")</f>
        <v/>
      </c>
      <c r="C429" s="51"/>
      <c r="D429" s="52"/>
      <c r="E429" s="52"/>
      <c r="F429" s="53"/>
      <c r="G429" s="50"/>
      <c r="H429" s="50"/>
      <c r="I429" s="50"/>
      <c r="J429" s="38">
        <f t="shared" si="38"/>
        <v>0</v>
      </c>
      <c r="K429" s="38">
        <f t="shared" si="36"/>
        <v>0</v>
      </c>
      <c r="L429" s="38">
        <f t="shared" si="39"/>
        <v>0</v>
      </c>
      <c r="M429" s="38">
        <f t="shared" si="40"/>
        <v>0</v>
      </c>
      <c r="N429" s="38">
        <f t="shared" si="41"/>
        <v>0</v>
      </c>
      <c r="O429" s="38">
        <f>IF($F429=Instellingen!$I$11,ROUND(($J429-($J429/((100%+$F429)/100%))),2),0)</f>
        <v>0</v>
      </c>
      <c r="P429" s="38">
        <f>IF($F429=Instellingen!$I$12,ROUND(($J429-($J429/((100%+$F429)/100%))),2),0)</f>
        <v>0</v>
      </c>
      <c r="Q429" s="38">
        <f>IF($F429=Instellingen!$I$14,0,ROUND(($K429-($K429/((100%+$F429)/100%))),2))</f>
        <v>0</v>
      </c>
    </row>
    <row r="430" spans="1:17" x14ac:dyDescent="0.35">
      <c r="A430" s="20" t="str">
        <f t="shared" si="37"/>
        <v/>
      </c>
      <c r="B430" s="20" t="str">
        <f>IFERROR(VLOOKUP($A430,Instellingen!$K$11:$L$22,2,0),"")</f>
        <v/>
      </c>
      <c r="C430" s="51"/>
      <c r="D430" s="52"/>
      <c r="E430" s="52"/>
      <c r="F430" s="53"/>
      <c r="G430" s="50"/>
      <c r="H430" s="50"/>
      <c r="I430" s="50"/>
      <c r="J430" s="38">
        <f t="shared" si="38"/>
        <v>0</v>
      </c>
      <c r="K430" s="38">
        <f t="shared" si="36"/>
        <v>0</v>
      </c>
      <c r="L430" s="38">
        <f t="shared" si="39"/>
        <v>0</v>
      </c>
      <c r="M430" s="38">
        <f t="shared" si="40"/>
        <v>0</v>
      </c>
      <c r="N430" s="38">
        <f t="shared" si="41"/>
        <v>0</v>
      </c>
      <c r="O430" s="38">
        <f>IF($F430=Instellingen!$I$11,ROUND(($J430-($J430/((100%+$F430)/100%))),2),0)</f>
        <v>0</v>
      </c>
      <c r="P430" s="38">
        <f>IF($F430=Instellingen!$I$12,ROUND(($J430-($J430/((100%+$F430)/100%))),2),0)</f>
        <v>0</v>
      </c>
      <c r="Q430" s="38">
        <f>IF($F430=Instellingen!$I$14,0,ROUND(($K430-($K430/((100%+$F430)/100%))),2))</f>
        <v>0</v>
      </c>
    </row>
    <row r="431" spans="1:17" x14ac:dyDescent="0.35">
      <c r="A431" s="20" t="str">
        <f t="shared" si="37"/>
        <v/>
      </c>
      <c r="B431" s="20" t="str">
        <f>IFERROR(VLOOKUP($A431,Instellingen!$K$11:$L$22,2,0),"")</f>
        <v/>
      </c>
      <c r="C431" s="51"/>
      <c r="D431" s="52"/>
      <c r="E431" s="52"/>
      <c r="F431" s="53"/>
      <c r="G431" s="50"/>
      <c r="H431" s="50"/>
      <c r="I431" s="50"/>
      <c r="J431" s="38">
        <f t="shared" si="38"/>
        <v>0</v>
      </c>
      <c r="K431" s="38">
        <f t="shared" si="36"/>
        <v>0</v>
      </c>
      <c r="L431" s="38">
        <f t="shared" si="39"/>
        <v>0</v>
      </c>
      <c r="M431" s="38">
        <f t="shared" si="40"/>
        <v>0</v>
      </c>
      <c r="N431" s="38">
        <f t="shared" si="41"/>
        <v>0</v>
      </c>
      <c r="O431" s="38">
        <f>IF($F431=Instellingen!$I$11,ROUND(($J431-($J431/((100%+$F431)/100%))),2),0)</f>
        <v>0</v>
      </c>
      <c r="P431" s="38">
        <f>IF($F431=Instellingen!$I$12,ROUND(($J431-($J431/((100%+$F431)/100%))),2),0)</f>
        <v>0</v>
      </c>
      <c r="Q431" s="38">
        <f>IF($F431=Instellingen!$I$14,0,ROUND(($K431-($K431/((100%+$F431)/100%))),2))</f>
        <v>0</v>
      </c>
    </row>
    <row r="432" spans="1:17" x14ac:dyDescent="0.35">
      <c r="A432" s="20" t="str">
        <f t="shared" si="37"/>
        <v/>
      </c>
      <c r="B432" s="20" t="str">
        <f>IFERROR(VLOOKUP($A432,Instellingen!$K$11:$L$22,2,0),"")</f>
        <v/>
      </c>
      <c r="C432" s="51"/>
      <c r="D432" s="52"/>
      <c r="E432" s="52"/>
      <c r="F432" s="53"/>
      <c r="G432" s="50"/>
      <c r="H432" s="50"/>
      <c r="I432" s="50"/>
      <c r="J432" s="38">
        <f t="shared" si="38"/>
        <v>0</v>
      </c>
      <c r="K432" s="38">
        <f t="shared" si="36"/>
        <v>0</v>
      </c>
      <c r="L432" s="38">
        <f t="shared" si="39"/>
        <v>0</v>
      </c>
      <c r="M432" s="38">
        <f t="shared" si="40"/>
        <v>0</v>
      </c>
      <c r="N432" s="38">
        <f t="shared" si="41"/>
        <v>0</v>
      </c>
      <c r="O432" s="38">
        <f>IF($F432=Instellingen!$I$11,ROUND(($J432-($J432/((100%+$F432)/100%))),2),0)</f>
        <v>0</v>
      </c>
      <c r="P432" s="38">
        <f>IF($F432=Instellingen!$I$12,ROUND(($J432-($J432/((100%+$F432)/100%))),2),0)</f>
        <v>0</v>
      </c>
      <c r="Q432" s="38">
        <f>IF($F432=Instellingen!$I$14,0,ROUND(($K432-($K432/((100%+$F432)/100%))),2))</f>
        <v>0</v>
      </c>
    </row>
    <row r="433" spans="1:17" x14ac:dyDescent="0.35">
      <c r="A433" s="20" t="str">
        <f t="shared" si="37"/>
        <v/>
      </c>
      <c r="B433" s="20" t="str">
        <f>IFERROR(VLOOKUP($A433,Instellingen!$K$11:$L$22,2,0),"")</f>
        <v/>
      </c>
      <c r="C433" s="51"/>
      <c r="D433" s="52"/>
      <c r="E433" s="52"/>
      <c r="F433" s="53"/>
      <c r="G433" s="50"/>
      <c r="H433" s="50"/>
      <c r="I433" s="50"/>
      <c r="J433" s="38">
        <f t="shared" si="38"/>
        <v>0</v>
      </c>
      <c r="K433" s="38">
        <f t="shared" si="36"/>
        <v>0</v>
      </c>
      <c r="L433" s="38">
        <f t="shared" si="39"/>
        <v>0</v>
      </c>
      <c r="M433" s="38">
        <f t="shared" si="40"/>
        <v>0</v>
      </c>
      <c r="N433" s="38">
        <f t="shared" si="41"/>
        <v>0</v>
      </c>
      <c r="O433" s="38">
        <f>IF($F433=Instellingen!$I$11,ROUND(($J433-($J433/((100%+$F433)/100%))),2),0)</f>
        <v>0</v>
      </c>
      <c r="P433" s="38">
        <f>IF($F433=Instellingen!$I$12,ROUND(($J433-($J433/((100%+$F433)/100%))),2),0)</f>
        <v>0</v>
      </c>
      <c r="Q433" s="38">
        <f>IF($F433=Instellingen!$I$14,0,ROUND(($K433-($K433/((100%+$F433)/100%))),2))</f>
        <v>0</v>
      </c>
    </row>
    <row r="434" spans="1:17" x14ac:dyDescent="0.35">
      <c r="A434" s="20" t="str">
        <f t="shared" si="37"/>
        <v/>
      </c>
      <c r="B434" s="20" t="str">
        <f>IFERROR(VLOOKUP($A434,Instellingen!$K$11:$L$22,2,0),"")</f>
        <v/>
      </c>
      <c r="C434" s="51"/>
      <c r="D434" s="52"/>
      <c r="E434" s="52"/>
      <c r="F434" s="53"/>
      <c r="G434" s="50"/>
      <c r="H434" s="50"/>
      <c r="I434" s="50"/>
      <c r="J434" s="38">
        <f t="shared" si="38"/>
        <v>0</v>
      </c>
      <c r="K434" s="38">
        <f t="shared" si="36"/>
        <v>0</v>
      </c>
      <c r="L434" s="38">
        <f t="shared" si="39"/>
        <v>0</v>
      </c>
      <c r="M434" s="38">
        <f t="shared" si="40"/>
        <v>0</v>
      </c>
      <c r="N434" s="38">
        <f t="shared" si="41"/>
        <v>0</v>
      </c>
      <c r="O434" s="38">
        <f>IF($F434=Instellingen!$I$11,ROUND(($J434-($J434/((100%+$F434)/100%))),2),0)</f>
        <v>0</v>
      </c>
      <c r="P434" s="38">
        <f>IF($F434=Instellingen!$I$12,ROUND(($J434-($J434/((100%+$F434)/100%))),2),0)</f>
        <v>0</v>
      </c>
      <c r="Q434" s="38">
        <f>IF($F434=Instellingen!$I$14,0,ROUND(($K434-($K434/((100%+$F434)/100%))),2))</f>
        <v>0</v>
      </c>
    </row>
    <row r="435" spans="1:17" x14ac:dyDescent="0.35">
      <c r="A435" s="20" t="str">
        <f t="shared" si="37"/>
        <v/>
      </c>
      <c r="B435" s="20" t="str">
        <f>IFERROR(VLOOKUP($A435,Instellingen!$K$11:$L$22,2,0),"")</f>
        <v/>
      </c>
      <c r="C435" s="51"/>
      <c r="D435" s="52"/>
      <c r="E435" s="52"/>
      <c r="F435" s="53"/>
      <c r="G435" s="50"/>
      <c r="H435" s="50"/>
      <c r="I435" s="50"/>
      <c r="J435" s="38">
        <f t="shared" si="38"/>
        <v>0</v>
      </c>
      <c r="K435" s="38">
        <f t="shared" si="36"/>
        <v>0</v>
      </c>
      <c r="L435" s="38">
        <f t="shared" si="39"/>
        <v>0</v>
      </c>
      <c r="M435" s="38">
        <f t="shared" si="40"/>
        <v>0</v>
      </c>
      <c r="N435" s="38">
        <f t="shared" si="41"/>
        <v>0</v>
      </c>
      <c r="O435" s="38">
        <f>IF($F435=Instellingen!$I$11,ROUND(($J435-($J435/((100%+$F435)/100%))),2),0)</f>
        <v>0</v>
      </c>
      <c r="P435" s="38">
        <f>IF($F435=Instellingen!$I$12,ROUND(($J435-($J435/((100%+$F435)/100%))),2),0)</f>
        <v>0</v>
      </c>
      <c r="Q435" s="38">
        <f>IF($F435=Instellingen!$I$14,0,ROUND(($K435-($K435/((100%+$F435)/100%))),2))</f>
        <v>0</v>
      </c>
    </row>
    <row r="436" spans="1:17" x14ac:dyDescent="0.35">
      <c r="A436" s="20" t="str">
        <f t="shared" si="37"/>
        <v/>
      </c>
      <c r="B436" s="20" t="str">
        <f>IFERROR(VLOOKUP($A436,Instellingen!$K$11:$L$22,2,0),"")</f>
        <v/>
      </c>
      <c r="C436" s="51"/>
      <c r="D436" s="52"/>
      <c r="E436" s="52"/>
      <c r="F436" s="53"/>
      <c r="G436" s="50"/>
      <c r="H436" s="50"/>
      <c r="I436" s="50"/>
      <c r="J436" s="38">
        <f t="shared" si="38"/>
        <v>0</v>
      </c>
      <c r="K436" s="38">
        <f t="shared" si="36"/>
        <v>0</v>
      </c>
      <c r="L436" s="38">
        <f t="shared" si="39"/>
        <v>0</v>
      </c>
      <c r="M436" s="38">
        <f t="shared" si="40"/>
        <v>0</v>
      </c>
      <c r="N436" s="38">
        <f t="shared" si="41"/>
        <v>0</v>
      </c>
      <c r="O436" s="38">
        <f>IF($F436=Instellingen!$I$11,ROUND(($J436-($J436/((100%+$F436)/100%))),2),0)</f>
        <v>0</v>
      </c>
      <c r="P436" s="38">
        <f>IF($F436=Instellingen!$I$12,ROUND(($J436-($J436/((100%+$F436)/100%))),2),0)</f>
        <v>0</v>
      </c>
      <c r="Q436" s="38">
        <f>IF($F436=Instellingen!$I$14,0,ROUND(($K436-($K436/((100%+$F436)/100%))),2))</f>
        <v>0</v>
      </c>
    </row>
    <row r="437" spans="1:17" x14ac:dyDescent="0.35">
      <c r="A437" s="20" t="str">
        <f t="shared" si="37"/>
        <v/>
      </c>
      <c r="B437" s="20" t="str">
        <f>IFERROR(VLOOKUP($A437,Instellingen!$K$11:$L$22,2,0),"")</f>
        <v/>
      </c>
      <c r="C437" s="51"/>
      <c r="D437" s="52"/>
      <c r="E437" s="52"/>
      <c r="F437" s="53"/>
      <c r="G437" s="50"/>
      <c r="H437" s="50"/>
      <c r="I437" s="50"/>
      <c r="J437" s="38">
        <f t="shared" si="38"/>
        <v>0</v>
      </c>
      <c r="K437" s="38">
        <f t="shared" si="36"/>
        <v>0</v>
      </c>
      <c r="L437" s="38">
        <f t="shared" si="39"/>
        <v>0</v>
      </c>
      <c r="M437" s="38">
        <f t="shared" si="40"/>
        <v>0</v>
      </c>
      <c r="N437" s="38">
        <f t="shared" si="41"/>
        <v>0</v>
      </c>
      <c r="O437" s="38">
        <f>IF($F437=Instellingen!$I$11,ROUND(($J437-($J437/((100%+$F437)/100%))),2),0)</f>
        <v>0</v>
      </c>
      <c r="P437" s="38">
        <f>IF($F437=Instellingen!$I$12,ROUND(($J437-($J437/((100%+$F437)/100%))),2),0)</f>
        <v>0</v>
      </c>
      <c r="Q437" s="38">
        <f>IF($F437=Instellingen!$I$14,0,ROUND(($K437-($K437/((100%+$F437)/100%))),2))</f>
        <v>0</v>
      </c>
    </row>
    <row r="438" spans="1:17" x14ac:dyDescent="0.35">
      <c r="A438" s="20" t="str">
        <f t="shared" si="37"/>
        <v/>
      </c>
      <c r="B438" s="20" t="str">
        <f>IFERROR(VLOOKUP($A438,Instellingen!$K$11:$L$22,2,0),"")</f>
        <v/>
      </c>
      <c r="C438" s="51"/>
      <c r="D438" s="52"/>
      <c r="E438" s="52"/>
      <c r="F438" s="53"/>
      <c r="G438" s="50"/>
      <c r="H438" s="50"/>
      <c r="I438" s="50"/>
      <c r="J438" s="38">
        <f t="shared" si="38"/>
        <v>0</v>
      </c>
      <c r="K438" s="38">
        <f t="shared" si="36"/>
        <v>0</v>
      </c>
      <c r="L438" s="38">
        <f t="shared" si="39"/>
        <v>0</v>
      </c>
      <c r="M438" s="38">
        <f t="shared" si="40"/>
        <v>0</v>
      </c>
      <c r="N438" s="38">
        <f t="shared" si="41"/>
        <v>0</v>
      </c>
      <c r="O438" s="38">
        <f>IF($F438=Instellingen!$I$11,ROUND(($J438-($J438/((100%+$F438)/100%))),2),0)</f>
        <v>0</v>
      </c>
      <c r="P438" s="38">
        <f>IF($F438=Instellingen!$I$12,ROUND(($J438-($J438/((100%+$F438)/100%))),2),0)</f>
        <v>0</v>
      </c>
      <c r="Q438" s="38">
        <f>IF($F438=Instellingen!$I$14,0,ROUND(($K438-($K438/((100%+$F438)/100%))),2))</f>
        <v>0</v>
      </c>
    </row>
    <row r="439" spans="1:17" x14ac:dyDescent="0.35">
      <c r="A439" s="20" t="str">
        <f t="shared" si="37"/>
        <v/>
      </c>
      <c r="B439" s="20" t="str">
        <f>IFERROR(VLOOKUP($A439,Instellingen!$K$11:$L$22,2,0),"")</f>
        <v/>
      </c>
      <c r="C439" s="51"/>
      <c r="D439" s="52"/>
      <c r="E439" s="52"/>
      <c r="F439" s="53"/>
      <c r="G439" s="50"/>
      <c r="H439" s="50"/>
      <c r="I439" s="50"/>
      <c r="J439" s="38">
        <f t="shared" si="38"/>
        <v>0</v>
      </c>
      <c r="K439" s="38">
        <f t="shared" si="36"/>
        <v>0</v>
      </c>
      <c r="L439" s="38">
        <f t="shared" si="39"/>
        <v>0</v>
      </c>
      <c r="M439" s="38">
        <f t="shared" si="40"/>
        <v>0</v>
      </c>
      <c r="N439" s="38">
        <f t="shared" si="41"/>
        <v>0</v>
      </c>
      <c r="O439" s="38">
        <f>IF($F439=Instellingen!$I$11,ROUND(($J439-($J439/((100%+$F439)/100%))),2),0)</f>
        <v>0</v>
      </c>
      <c r="P439" s="38">
        <f>IF($F439=Instellingen!$I$12,ROUND(($J439-($J439/((100%+$F439)/100%))),2),0)</f>
        <v>0</v>
      </c>
      <c r="Q439" s="38">
        <f>IF($F439=Instellingen!$I$14,0,ROUND(($K439-($K439/((100%+$F439)/100%))),2))</f>
        <v>0</v>
      </c>
    </row>
    <row r="440" spans="1:17" x14ac:dyDescent="0.35">
      <c r="A440" s="20" t="str">
        <f t="shared" si="37"/>
        <v/>
      </c>
      <c r="B440" s="20" t="str">
        <f>IFERROR(VLOOKUP($A440,Instellingen!$K$11:$L$22,2,0),"")</f>
        <v/>
      </c>
      <c r="C440" s="51"/>
      <c r="D440" s="52"/>
      <c r="E440" s="52"/>
      <c r="F440" s="53"/>
      <c r="G440" s="50"/>
      <c r="H440" s="50"/>
      <c r="I440" s="50"/>
      <c r="J440" s="38">
        <f t="shared" si="38"/>
        <v>0</v>
      </c>
      <c r="K440" s="38">
        <f t="shared" si="36"/>
        <v>0</v>
      </c>
      <c r="L440" s="38">
        <f t="shared" si="39"/>
        <v>0</v>
      </c>
      <c r="M440" s="38">
        <f t="shared" si="40"/>
        <v>0</v>
      </c>
      <c r="N440" s="38">
        <f t="shared" si="41"/>
        <v>0</v>
      </c>
      <c r="O440" s="38">
        <f>IF($F440=Instellingen!$I$11,ROUND(($J440-($J440/((100%+$F440)/100%))),2),0)</f>
        <v>0</v>
      </c>
      <c r="P440" s="38">
        <f>IF($F440=Instellingen!$I$12,ROUND(($J440-($J440/((100%+$F440)/100%))),2),0)</f>
        <v>0</v>
      </c>
      <c r="Q440" s="38">
        <f>IF($F440=Instellingen!$I$14,0,ROUND(($K440-($K440/((100%+$F440)/100%))),2))</f>
        <v>0</v>
      </c>
    </row>
    <row r="441" spans="1:17" x14ac:dyDescent="0.35">
      <c r="A441" s="20" t="str">
        <f t="shared" si="37"/>
        <v/>
      </c>
      <c r="B441" s="20" t="str">
        <f>IFERROR(VLOOKUP($A441,Instellingen!$K$11:$L$22,2,0),"")</f>
        <v/>
      </c>
      <c r="C441" s="51"/>
      <c r="D441" s="52"/>
      <c r="E441" s="52"/>
      <c r="F441" s="53"/>
      <c r="G441" s="50"/>
      <c r="H441" s="50"/>
      <c r="I441" s="50"/>
      <c r="J441" s="38">
        <f t="shared" si="38"/>
        <v>0</v>
      </c>
      <c r="K441" s="38">
        <f t="shared" si="36"/>
        <v>0</v>
      </c>
      <c r="L441" s="38">
        <f t="shared" si="39"/>
        <v>0</v>
      </c>
      <c r="M441" s="38">
        <f t="shared" si="40"/>
        <v>0</v>
      </c>
      <c r="N441" s="38">
        <f t="shared" si="41"/>
        <v>0</v>
      </c>
      <c r="O441" s="38">
        <f>IF($F441=Instellingen!$I$11,ROUND(($J441-($J441/((100%+$F441)/100%))),2),0)</f>
        <v>0</v>
      </c>
      <c r="P441" s="38">
        <f>IF($F441=Instellingen!$I$12,ROUND(($J441-($J441/((100%+$F441)/100%))),2),0)</f>
        <v>0</v>
      </c>
      <c r="Q441" s="38">
        <f>IF($F441=Instellingen!$I$14,0,ROUND(($K441-($K441/((100%+$F441)/100%))),2))</f>
        <v>0</v>
      </c>
    </row>
    <row r="442" spans="1:17" x14ac:dyDescent="0.35">
      <c r="A442" s="20" t="str">
        <f t="shared" si="37"/>
        <v/>
      </c>
      <c r="B442" s="20" t="str">
        <f>IFERROR(VLOOKUP($A442,Instellingen!$K$11:$L$22,2,0),"")</f>
        <v/>
      </c>
      <c r="C442" s="51"/>
      <c r="D442" s="52"/>
      <c r="E442" s="52"/>
      <c r="F442" s="53"/>
      <c r="G442" s="50"/>
      <c r="H442" s="50"/>
      <c r="I442" s="50"/>
      <c r="J442" s="38">
        <f t="shared" si="38"/>
        <v>0</v>
      </c>
      <c r="K442" s="38">
        <f t="shared" si="36"/>
        <v>0</v>
      </c>
      <c r="L442" s="38">
        <f t="shared" si="39"/>
        <v>0</v>
      </c>
      <c r="M442" s="38">
        <f t="shared" si="40"/>
        <v>0</v>
      </c>
      <c r="N442" s="38">
        <f t="shared" si="41"/>
        <v>0</v>
      </c>
      <c r="O442" s="38">
        <f>IF($F442=Instellingen!$I$11,ROUND(($J442-($J442/((100%+$F442)/100%))),2),0)</f>
        <v>0</v>
      </c>
      <c r="P442" s="38">
        <f>IF($F442=Instellingen!$I$12,ROUND(($J442-($J442/((100%+$F442)/100%))),2),0)</f>
        <v>0</v>
      </c>
      <c r="Q442" s="38">
        <f>IF($F442=Instellingen!$I$14,0,ROUND(($K442-($K442/((100%+$F442)/100%))),2))</f>
        <v>0</v>
      </c>
    </row>
    <row r="443" spans="1:17" x14ac:dyDescent="0.35">
      <c r="A443" s="20" t="str">
        <f t="shared" si="37"/>
        <v/>
      </c>
      <c r="B443" s="20" t="str">
        <f>IFERROR(VLOOKUP($A443,Instellingen!$K$11:$L$22,2,0),"")</f>
        <v/>
      </c>
      <c r="C443" s="51"/>
      <c r="D443" s="52"/>
      <c r="E443" s="52"/>
      <c r="F443" s="53"/>
      <c r="G443" s="50"/>
      <c r="H443" s="50"/>
      <c r="I443" s="50"/>
      <c r="J443" s="38">
        <f t="shared" si="38"/>
        <v>0</v>
      </c>
      <c r="K443" s="38">
        <f t="shared" si="36"/>
        <v>0</v>
      </c>
      <c r="L443" s="38">
        <f t="shared" si="39"/>
        <v>0</v>
      </c>
      <c r="M443" s="38">
        <f t="shared" si="40"/>
        <v>0</v>
      </c>
      <c r="N443" s="38">
        <f t="shared" si="41"/>
        <v>0</v>
      </c>
      <c r="O443" s="38">
        <f>IF($F443=Instellingen!$I$11,ROUND(($J443-($J443/((100%+$F443)/100%))),2),0)</f>
        <v>0</v>
      </c>
      <c r="P443" s="38">
        <f>IF($F443=Instellingen!$I$12,ROUND(($J443-($J443/((100%+$F443)/100%))),2),0)</f>
        <v>0</v>
      </c>
      <c r="Q443" s="38">
        <f>IF($F443=Instellingen!$I$14,0,ROUND(($K443-($K443/((100%+$F443)/100%))),2))</f>
        <v>0</v>
      </c>
    </row>
    <row r="444" spans="1:17" x14ac:dyDescent="0.35">
      <c r="A444" s="20" t="str">
        <f t="shared" si="37"/>
        <v/>
      </c>
      <c r="B444" s="20" t="str">
        <f>IFERROR(VLOOKUP($A444,Instellingen!$K$11:$L$22,2,0),"")</f>
        <v/>
      </c>
      <c r="C444" s="51"/>
      <c r="D444" s="52"/>
      <c r="E444" s="52"/>
      <c r="F444" s="53"/>
      <c r="G444" s="50"/>
      <c r="H444" s="50"/>
      <c r="I444" s="50"/>
      <c r="J444" s="38">
        <f t="shared" si="38"/>
        <v>0</v>
      </c>
      <c r="K444" s="38">
        <f t="shared" si="36"/>
        <v>0</v>
      </c>
      <c r="L444" s="38">
        <f t="shared" si="39"/>
        <v>0</v>
      </c>
      <c r="M444" s="38">
        <f t="shared" si="40"/>
        <v>0</v>
      </c>
      <c r="N444" s="38">
        <f t="shared" si="41"/>
        <v>0</v>
      </c>
      <c r="O444" s="38">
        <f>IF($F444=Instellingen!$I$11,ROUND(($J444-($J444/((100%+$F444)/100%))),2),0)</f>
        <v>0</v>
      </c>
      <c r="P444" s="38">
        <f>IF($F444=Instellingen!$I$12,ROUND(($J444-($J444/((100%+$F444)/100%))),2),0)</f>
        <v>0</v>
      </c>
      <c r="Q444" s="38">
        <f>IF($F444=Instellingen!$I$14,0,ROUND(($K444-($K444/((100%+$F444)/100%))),2))</f>
        <v>0</v>
      </c>
    </row>
    <row r="445" spans="1:17" x14ac:dyDescent="0.35">
      <c r="A445" s="20" t="str">
        <f t="shared" si="37"/>
        <v/>
      </c>
      <c r="B445" s="20" t="str">
        <f>IFERROR(VLOOKUP($A445,Instellingen!$K$11:$L$22,2,0),"")</f>
        <v/>
      </c>
      <c r="C445" s="51"/>
      <c r="D445" s="52"/>
      <c r="E445" s="52"/>
      <c r="F445" s="53"/>
      <c r="G445" s="50"/>
      <c r="H445" s="50"/>
      <c r="I445" s="50"/>
      <c r="J445" s="38">
        <f t="shared" si="38"/>
        <v>0</v>
      </c>
      <c r="K445" s="38">
        <f t="shared" si="36"/>
        <v>0</v>
      </c>
      <c r="L445" s="38">
        <f t="shared" si="39"/>
        <v>0</v>
      </c>
      <c r="M445" s="38">
        <f t="shared" si="40"/>
        <v>0</v>
      </c>
      <c r="N445" s="38">
        <f t="shared" si="41"/>
        <v>0</v>
      </c>
      <c r="O445" s="38">
        <f>IF($F445=Instellingen!$I$11,ROUND(($J445-($J445/((100%+$F445)/100%))),2),0)</f>
        <v>0</v>
      </c>
      <c r="P445" s="38">
        <f>IF($F445=Instellingen!$I$12,ROUND(($J445-($J445/((100%+$F445)/100%))),2),0)</f>
        <v>0</v>
      </c>
      <c r="Q445" s="38">
        <f>IF($F445=Instellingen!$I$14,0,ROUND(($K445-($K445/((100%+$F445)/100%))),2))</f>
        <v>0</v>
      </c>
    </row>
    <row r="446" spans="1:17" x14ac:dyDescent="0.35">
      <c r="A446" s="20" t="str">
        <f t="shared" si="37"/>
        <v/>
      </c>
      <c r="B446" s="20" t="str">
        <f>IFERROR(VLOOKUP($A446,Instellingen!$K$11:$L$22,2,0),"")</f>
        <v/>
      </c>
      <c r="C446" s="51"/>
      <c r="D446" s="52"/>
      <c r="E446" s="52"/>
      <c r="F446" s="53"/>
      <c r="G446" s="50"/>
      <c r="H446" s="50"/>
      <c r="I446" s="50"/>
      <c r="J446" s="38">
        <f t="shared" si="38"/>
        <v>0</v>
      </c>
      <c r="K446" s="38">
        <f t="shared" si="36"/>
        <v>0</v>
      </c>
      <c r="L446" s="38">
        <f t="shared" si="39"/>
        <v>0</v>
      </c>
      <c r="M446" s="38">
        <f t="shared" si="40"/>
        <v>0</v>
      </c>
      <c r="N446" s="38">
        <f t="shared" si="41"/>
        <v>0</v>
      </c>
      <c r="O446" s="38">
        <f>IF($F446=Instellingen!$I$11,ROUND(($J446-($J446/((100%+$F446)/100%))),2),0)</f>
        <v>0</v>
      </c>
      <c r="P446" s="38">
        <f>IF($F446=Instellingen!$I$12,ROUND(($J446-($J446/((100%+$F446)/100%))),2),0)</f>
        <v>0</v>
      </c>
      <c r="Q446" s="38">
        <f>IF($F446=Instellingen!$I$14,0,ROUND(($K446-($K446/((100%+$F446)/100%))),2))</f>
        <v>0</v>
      </c>
    </row>
    <row r="447" spans="1:17" x14ac:dyDescent="0.35">
      <c r="A447" s="20" t="str">
        <f t="shared" si="37"/>
        <v/>
      </c>
      <c r="B447" s="20" t="str">
        <f>IFERROR(VLOOKUP($A447,Instellingen!$K$11:$L$22,2,0),"")</f>
        <v/>
      </c>
      <c r="C447" s="51"/>
      <c r="D447" s="52"/>
      <c r="E447" s="52"/>
      <c r="F447" s="53"/>
      <c r="G447" s="50"/>
      <c r="H447" s="50"/>
      <c r="I447" s="50"/>
      <c r="J447" s="38">
        <f t="shared" si="38"/>
        <v>0</v>
      </c>
      <c r="K447" s="38">
        <f t="shared" si="36"/>
        <v>0</v>
      </c>
      <c r="L447" s="38">
        <f t="shared" si="39"/>
        <v>0</v>
      </c>
      <c r="M447" s="38">
        <f t="shared" si="40"/>
        <v>0</v>
      </c>
      <c r="N447" s="38">
        <f t="shared" si="41"/>
        <v>0</v>
      </c>
      <c r="O447" s="38">
        <f>IF($F447=Instellingen!$I$11,ROUND(($J447-($J447/((100%+$F447)/100%))),2),0)</f>
        <v>0</v>
      </c>
      <c r="P447" s="38">
        <f>IF($F447=Instellingen!$I$12,ROUND(($J447-($J447/((100%+$F447)/100%))),2),0)</f>
        <v>0</v>
      </c>
      <c r="Q447" s="38">
        <f>IF($F447=Instellingen!$I$14,0,ROUND(($K447-($K447/((100%+$F447)/100%))),2))</f>
        <v>0</v>
      </c>
    </row>
    <row r="448" spans="1:17" x14ac:dyDescent="0.35">
      <c r="A448" s="20" t="str">
        <f t="shared" si="37"/>
        <v/>
      </c>
      <c r="B448" s="20" t="str">
        <f>IFERROR(VLOOKUP($A448,Instellingen!$K$11:$L$22,2,0),"")</f>
        <v/>
      </c>
      <c r="C448" s="51"/>
      <c r="D448" s="52"/>
      <c r="E448" s="52"/>
      <c r="F448" s="53"/>
      <c r="G448" s="50"/>
      <c r="H448" s="50"/>
      <c r="I448" s="50"/>
      <c r="J448" s="38">
        <f t="shared" si="38"/>
        <v>0</v>
      </c>
      <c r="K448" s="38">
        <f t="shared" si="36"/>
        <v>0</v>
      </c>
      <c r="L448" s="38">
        <f t="shared" si="39"/>
        <v>0</v>
      </c>
      <c r="M448" s="38">
        <f t="shared" si="40"/>
        <v>0</v>
      </c>
      <c r="N448" s="38">
        <f t="shared" si="41"/>
        <v>0</v>
      </c>
      <c r="O448" s="38">
        <f>IF($F448=Instellingen!$I$11,ROUND(($J448-($J448/((100%+$F448)/100%))),2),0)</f>
        <v>0</v>
      </c>
      <c r="P448" s="38">
        <f>IF($F448=Instellingen!$I$12,ROUND(($J448-($J448/((100%+$F448)/100%))),2),0)</f>
        <v>0</v>
      </c>
      <c r="Q448" s="38">
        <f>IF($F448=Instellingen!$I$14,0,ROUND(($K448-($K448/((100%+$F448)/100%))),2))</f>
        <v>0</v>
      </c>
    </row>
    <row r="449" spans="1:17" x14ac:dyDescent="0.35">
      <c r="A449" s="20" t="str">
        <f t="shared" si="37"/>
        <v/>
      </c>
      <c r="B449" s="20" t="str">
        <f>IFERROR(VLOOKUP($A449,Instellingen!$K$11:$L$22,2,0),"")</f>
        <v/>
      </c>
      <c r="C449" s="51"/>
      <c r="D449" s="52"/>
      <c r="E449" s="52"/>
      <c r="F449" s="53"/>
      <c r="G449" s="50"/>
      <c r="H449" s="50"/>
      <c r="I449" s="50"/>
      <c r="J449" s="38">
        <f t="shared" si="38"/>
        <v>0</v>
      </c>
      <c r="K449" s="38">
        <f t="shared" si="36"/>
        <v>0</v>
      </c>
      <c r="L449" s="38">
        <f t="shared" si="39"/>
        <v>0</v>
      </c>
      <c r="M449" s="38">
        <f t="shared" si="40"/>
        <v>0</v>
      </c>
      <c r="N449" s="38">
        <f t="shared" si="41"/>
        <v>0</v>
      </c>
      <c r="O449" s="38">
        <f>IF($F449=Instellingen!$I$11,ROUND(($J449-($J449/((100%+$F449)/100%))),2),0)</f>
        <v>0</v>
      </c>
      <c r="P449" s="38">
        <f>IF($F449=Instellingen!$I$12,ROUND(($J449-($J449/((100%+$F449)/100%))),2),0)</f>
        <v>0</v>
      </c>
      <c r="Q449" s="38">
        <f>IF($F449=Instellingen!$I$14,0,ROUND(($K449-($K449/((100%+$F449)/100%))),2))</f>
        <v>0</v>
      </c>
    </row>
    <row r="450" spans="1:17" x14ac:dyDescent="0.35">
      <c r="A450" s="20" t="str">
        <f t="shared" si="37"/>
        <v/>
      </c>
      <c r="B450" s="20" t="str">
        <f>IFERROR(VLOOKUP($A450,Instellingen!$K$11:$L$22,2,0),"")</f>
        <v/>
      </c>
      <c r="C450" s="51"/>
      <c r="D450" s="52"/>
      <c r="E450" s="52"/>
      <c r="F450" s="53"/>
      <c r="G450" s="50"/>
      <c r="H450" s="50"/>
      <c r="I450" s="50"/>
      <c r="J450" s="38">
        <f t="shared" si="38"/>
        <v>0</v>
      </c>
      <c r="K450" s="38">
        <f t="shared" si="36"/>
        <v>0</v>
      </c>
      <c r="L450" s="38">
        <f t="shared" si="39"/>
        <v>0</v>
      </c>
      <c r="M450" s="38">
        <f t="shared" si="40"/>
        <v>0</v>
      </c>
      <c r="N450" s="38">
        <f t="shared" si="41"/>
        <v>0</v>
      </c>
      <c r="O450" s="38">
        <f>IF($F450=Instellingen!$I$11,ROUND(($J450-($J450/((100%+$F450)/100%))),2),0)</f>
        <v>0</v>
      </c>
      <c r="P450" s="38">
        <f>IF($F450=Instellingen!$I$12,ROUND(($J450-($J450/((100%+$F450)/100%))),2),0)</f>
        <v>0</v>
      </c>
      <c r="Q450" s="38">
        <f>IF($F450=Instellingen!$I$14,0,ROUND(($K450-($K450/((100%+$F450)/100%))),2))</f>
        <v>0</v>
      </c>
    </row>
    <row r="451" spans="1:17" x14ac:dyDescent="0.35">
      <c r="A451" s="20" t="str">
        <f t="shared" si="37"/>
        <v/>
      </c>
      <c r="B451" s="20" t="str">
        <f>IFERROR(VLOOKUP($A451,Instellingen!$K$11:$L$22,2,0),"")</f>
        <v/>
      </c>
      <c r="C451" s="51"/>
      <c r="D451" s="52"/>
      <c r="E451" s="52"/>
      <c r="F451" s="53"/>
      <c r="G451" s="50"/>
      <c r="H451" s="50"/>
      <c r="I451" s="50"/>
      <c r="J451" s="38">
        <f t="shared" si="38"/>
        <v>0</v>
      </c>
      <c r="K451" s="38">
        <f t="shared" si="36"/>
        <v>0</v>
      </c>
      <c r="L451" s="38">
        <f t="shared" si="39"/>
        <v>0</v>
      </c>
      <c r="M451" s="38">
        <f t="shared" si="40"/>
        <v>0</v>
      </c>
      <c r="N451" s="38">
        <f t="shared" si="41"/>
        <v>0</v>
      </c>
      <c r="O451" s="38">
        <f>IF($F451=Instellingen!$I$11,ROUND(($J451-($J451/((100%+$F451)/100%))),2),0)</f>
        <v>0</v>
      </c>
      <c r="P451" s="38">
        <f>IF($F451=Instellingen!$I$12,ROUND(($J451-($J451/((100%+$F451)/100%))),2),0)</f>
        <v>0</v>
      </c>
      <c r="Q451" s="38">
        <f>IF($F451=Instellingen!$I$14,0,ROUND(($K451-($K451/((100%+$F451)/100%))),2))</f>
        <v>0</v>
      </c>
    </row>
    <row r="452" spans="1:17" x14ac:dyDescent="0.35">
      <c r="A452" s="20" t="str">
        <f t="shared" si="37"/>
        <v/>
      </c>
      <c r="B452" s="20" t="str">
        <f>IFERROR(VLOOKUP($A452,Instellingen!$K$11:$L$22,2,0),"")</f>
        <v/>
      </c>
      <c r="C452" s="51"/>
      <c r="D452" s="52"/>
      <c r="E452" s="52"/>
      <c r="F452" s="53"/>
      <c r="G452" s="50"/>
      <c r="H452" s="50"/>
      <c r="I452" s="50"/>
      <c r="J452" s="38">
        <f t="shared" si="38"/>
        <v>0</v>
      </c>
      <c r="K452" s="38">
        <f t="shared" si="36"/>
        <v>0</v>
      </c>
      <c r="L452" s="38">
        <f t="shared" si="39"/>
        <v>0</v>
      </c>
      <c r="M452" s="38">
        <f t="shared" si="40"/>
        <v>0</v>
      </c>
      <c r="N452" s="38">
        <f t="shared" si="41"/>
        <v>0</v>
      </c>
      <c r="O452" s="38">
        <f>IF($F452=Instellingen!$I$11,ROUND(($J452-($J452/((100%+$F452)/100%))),2),0)</f>
        <v>0</v>
      </c>
      <c r="P452" s="38">
        <f>IF($F452=Instellingen!$I$12,ROUND(($J452-($J452/((100%+$F452)/100%))),2),0)</f>
        <v>0</v>
      </c>
      <c r="Q452" s="38">
        <f>IF($F452=Instellingen!$I$14,0,ROUND(($K452-($K452/((100%+$F452)/100%))),2))</f>
        <v>0</v>
      </c>
    </row>
    <row r="453" spans="1:17" x14ac:dyDescent="0.35">
      <c r="A453" s="20" t="str">
        <f t="shared" si="37"/>
        <v/>
      </c>
      <c r="B453" s="20" t="str">
        <f>IFERROR(VLOOKUP($A453,Instellingen!$K$11:$L$22,2,0),"")</f>
        <v/>
      </c>
      <c r="C453" s="51"/>
      <c r="D453" s="52"/>
      <c r="E453" s="52"/>
      <c r="F453" s="53"/>
      <c r="G453" s="50"/>
      <c r="H453" s="50"/>
      <c r="I453" s="50"/>
      <c r="J453" s="38">
        <f t="shared" si="38"/>
        <v>0</v>
      </c>
      <c r="K453" s="38">
        <f t="shared" si="36"/>
        <v>0</v>
      </c>
      <c r="L453" s="38">
        <f t="shared" si="39"/>
        <v>0</v>
      </c>
      <c r="M453" s="38">
        <f t="shared" si="40"/>
        <v>0</v>
      </c>
      <c r="N453" s="38">
        <f t="shared" si="41"/>
        <v>0</v>
      </c>
      <c r="O453" s="38">
        <f>IF($F453=Instellingen!$I$11,ROUND(($J453-($J453/((100%+$F453)/100%))),2),0)</f>
        <v>0</v>
      </c>
      <c r="P453" s="38">
        <f>IF($F453=Instellingen!$I$12,ROUND(($J453-($J453/((100%+$F453)/100%))),2),0)</f>
        <v>0</v>
      </c>
      <c r="Q453" s="38">
        <f>IF($F453=Instellingen!$I$14,0,ROUND(($K453-($K453/((100%+$F453)/100%))),2))</f>
        <v>0</v>
      </c>
    </row>
    <row r="454" spans="1:17" x14ac:dyDescent="0.35">
      <c r="A454" s="20" t="str">
        <f t="shared" si="37"/>
        <v/>
      </c>
      <c r="B454" s="20" t="str">
        <f>IFERROR(VLOOKUP($A454,Instellingen!$K$11:$L$22,2,0),"")</f>
        <v/>
      </c>
      <c r="C454" s="51"/>
      <c r="D454" s="52"/>
      <c r="E454" s="52"/>
      <c r="F454" s="53"/>
      <c r="G454" s="50"/>
      <c r="H454" s="50"/>
      <c r="I454" s="50"/>
      <c r="J454" s="38">
        <f t="shared" si="38"/>
        <v>0</v>
      </c>
      <c r="K454" s="38">
        <f t="shared" si="36"/>
        <v>0</v>
      </c>
      <c r="L454" s="38">
        <f t="shared" si="39"/>
        <v>0</v>
      </c>
      <c r="M454" s="38">
        <f t="shared" si="40"/>
        <v>0</v>
      </c>
      <c r="N454" s="38">
        <f t="shared" si="41"/>
        <v>0</v>
      </c>
      <c r="O454" s="38">
        <f>IF($F454=Instellingen!$I$11,ROUND(($J454-($J454/((100%+$F454)/100%))),2),0)</f>
        <v>0</v>
      </c>
      <c r="P454" s="38">
        <f>IF($F454=Instellingen!$I$12,ROUND(($J454-($J454/((100%+$F454)/100%))),2),0)</f>
        <v>0</v>
      </c>
      <c r="Q454" s="38">
        <f>IF($F454=Instellingen!$I$14,0,ROUND(($K454-($K454/((100%+$F454)/100%))),2))</f>
        <v>0</v>
      </c>
    </row>
    <row r="455" spans="1:17" x14ac:dyDescent="0.35">
      <c r="A455" s="20" t="str">
        <f t="shared" si="37"/>
        <v/>
      </c>
      <c r="B455" s="20" t="str">
        <f>IFERROR(VLOOKUP($A455,Instellingen!$K$11:$L$22,2,0),"")</f>
        <v/>
      </c>
      <c r="C455" s="51"/>
      <c r="D455" s="52"/>
      <c r="E455" s="52"/>
      <c r="F455" s="53"/>
      <c r="G455" s="50"/>
      <c r="H455" s="50"/>
      <c r="I455" s="50"/>
      <c r="J455" s="38">
        <f t="shared" si="38"/>
        <v>0</v>
      </c>
      <c r="K455" s="38">
        <f t="shared" ref="K455:K518" si="42">IF(OR($G455="Kosten",$G455="Investering"),$E455-$D455,0)</f>
        <v>0</v>
      </c>
      <c r="L455" s="38">
        <f t="shared" si="39"/>
        <v>0</v>
      </c>
      <c r="M455" s="38">
        <f t="shared" si="40"/>
        <v>0</v>
      </c>
      <c r="N455" s="38">
        <f t="shared" si="41"/>
        <v>0</v>
      </c>
      <c r="O455" s="38">
        <f>IF($F455=Instellingen!$I$11,ROUND(($J455-($J455/((100%+$F455)/100%))),2),0)</f>
        <v>0</v>
      </c>
      <c r="P455" s="38">
        <f>IF($F455=Instellingen!$I$12,ROUND(($J455-($J455/((100%+$F455)/100%))),2),0)</f>
        <v>0</v>
      </c>
      <c r="Q455" s="38">
        <f>IF($F455=Instellingen!$I$14,0,ROUND(($K455-($K455/((100%+$F455)/100%))),2))</f>
        <v>0</v>
      </c>
    </row>
    <row r="456" spans="1:17" x14ac:dyDescent="0.35">
      <c r="A456" s="20" t="str">
        <f t="shared" ref="A456:A519" si="43">IF($C456="","",PROPER(TEXT($C456,"mmmm")))</f>
        <v/>
      </c>
      <c r="B456" s="20" t="str">
        <f>IFERROR(VLOOKUP($A456,Instellingen!$K$11:$L$22,2,0),"")</f>
        <v/>
      </c>
      <c r="C456" s="51"/>
      <c r="D456" s="52"/>
      <c r="E456" s="52"/>
      <c r="F456" s="53"/>
      <c r="G456" s="50"/>
      <c r="H456" s="50"/>
      <c r="I456" s="50"/>
      <c r="J456" s="38">
        <f t="shared" ref="J456:J519" si="44">IF($G456="Omzet",$D456-$E456,0)</f>
        <v>0</v>
      </c>
      <c r="K456" s="38">
        <f t="shared" si="42"/>
        <v>0</v>
      </c>
      <c r="L456" s="38">
        <f t="shared" ref="L456:L519" si="45">IF(OR($G456="Omzet",$G456="Kosten",$G456="Investering"),0,$D456-$E456)</f>
        <v>0</v>
      </c>
      <c r="M456" s="38">
        <f t="shared" ref="M456:M519" si="46">J456-O456-P456</f>
        <v>0</v>
      </c>
      <c r="N456" s="38">
        <f t="shared" ref="N456:N519" si="47">K456-Q456</f>
        <v>0</v>
      </c>
      <c r="O456" s="38">
        <f>IF($F456=Instellingen!$I$11,ROUND(($J456-($J456/((100%+$F456)/100%))),2),0)</f>
        <v>0</v>
      </c>
      <c r="P456" s="38">
        <f>IF($F456=Instellingen!$I$12,ROUND(($J456-($J456/((100%+$F456)/100%))),2),0)</f>
        <v>0</v>
      </c>
      <c r="Q456" s="38">
        <f>IF($F456=Instellingen!$I$14,0,ROUND(($K456-($K456/((100%+$F456)/100%))),2))</f>
        <v>0</v>
      </c>
    </row>
    <row r="457" spans="1:17" x14ac:dyDescent="0.35">
      <c r="A457" s="20" t="str">
        <f t="shared" si="43"/>
        <v/>
      </c>
      <c r="B457" s="20" t="str">
        <f>IFERROR(VLOOKUP($A457,Instellingen!$K$11:$L$22,2,0),"")</f>
        <v/>
      </c>
      <c r="C457" s="51"/>
      <c r="D457" s="52"/>
      <c r="E457" s="52"/>
      <c r="F457" s="53"/>
      <c r="G457" s="50"/>
      <c r="H457" s="50"/>
      <c r="I457" s="50"/>
      <c r="J457" s="38">
        <f t="shared" si="44"/>
        <v>0</v>
      </c>
      <c r="K457" s="38">
        <f t="shared" si="42"/>
        <v>0</v>
      </c>
      <c r="L457" s="38">
        <f t="shared" si="45"/>
        <v>0</v>
      </c>
      <c r="M457" s="38">
        <f t="shared" si="46"/>
        <v>0</v>
      </c>
      <c r="N457" s="38">
        <f t="shared" si="47"/>
        <v>0</v>
      </c>
      <c r="O457" s="38">
        <f>IF($F457=Instellingen!$I$11,ROUND(($J457-($J457/((100%+$F457)/100%))),2),0)</f>
        <v>0</v>
      </c>
      <c r="P457" s="38">
        <f>IF($F457=Instellingen!$I$12,ROUND(($J457-($J457/((100%+$F457)/100%))),2),0)</f>
        <v>0</v>
      </c>
      <c r="Q457" s="38">
        <f>IF($F457=Instellingen!$I$14,0,ROUND(($K457-($K457/((100%+$F457)/100%))),2))</f>
        <v>0</v>
      </c>
    </row>
    <row r="458" spans="1:17" x14ac:dyDescent="0.35">
      <c r="A458" s="20" t="str">
        <f t="shared" si="43"/>
        <v/>
      </c>
      <c r="B458" s="20" t="str">
        <f>IFERROR(VLOOKUP($A458,Instellingen!$K$11:$L$22,2,0),"")</f>
        <v/>
      </c>
      <c r="C458" s="51"/>
      <c r="D458" s="52"/>
      <c r="E458" s="52"/>
      <c r="F458" s="53"/>
      <c r="G458" s="50"/>
      <c r="H458" s="50"/>
      <c r="I458" s="50"/>
      <c r="J458" s="38">
        <f t="shared" si="44"/>
        <v>0</v>
      </c>
      <c r="K458" s="38">
        <f t="shared" si="42"/>
        <v>0</v>
      </c>
      <c r="L458" s="38">
        <f t="shared" si="45"/>
        <v>0</v>
      </c>
      <c r="M458" s="38">
        <f t="shared" si="46"/>
        <v>0</v>
      </c>
      <c r="N458" s="38">
        <f t="shared" si="47"/>
        <v>0</v>
      </c>
      <c r="O458" s="38">
        <f>IF($F458=Instellingen!$I$11,ROUND(($J458-($J458/((100%+$F458)/100%))),2),0)</f>
        <v>0</v>
      </c>
      <c r="P458" s="38">
        <f>IF($F458=Instellingen!$I$12,ROUND(($J458-($J458/((100%+$F458)/100%))),2),0)</f>
        <v>0</v>
      </c>
      <c r="Q458" s="38">
        <f>IF($F458=Instellingen!$I$14,0,ROUND(($K458-($K458/((100%+$F458)/100%))),2))</f>
        <v>0</v>
      </c>
    </row>
    <row r="459" spans="1:17" x14ac:dyDescent="0.35">
      <c r="A459" s="20" t="str">
        <f t="shared" si="43"/>
        <v/>
      </c>
      <c r="B459" s="20" t="str">
        <f>IFERROR(VLOOKUP($A459,Instellingen!$K$11:$L$22,2,0),"")</f>
        <v/>
      </c>
      <c r="C459" s="51"/>
      <c r="D459" s="52"/>
      <c r="E459" s="52"/>
      <c r="F459" s="53"/>
      <c r="G459" s="50"/>
      <c r="H459" s="50"/>
      <c r="I459" s="50"/>
      <c r="J459" s="38">
        <f t="shared" si="44"/>
        <v>0</v>
      </c>
      <c r="K459" s="38">
        <f t="shared" si="42"/>
        <v>0</v>
      </c>
      <c r="L459" s="38">
        <f t="shared" si="45"/>
        <v>0</v>
      </c>
      <c r="M459" s="38">
        <f t="shared" si="46"/>
        <v>0</v>
      </c>
      <c r="N459" s="38">
        <f t="shared" si="47"/>
        <v>0</v>
      </c>
      <c r="O459" s="38">
        <f>IF($F459=Instellingen!$I$11,ROUND(($J459-($J459/((100%+$F459)/100%))),2),0)</f>
        <v>0</v>
      </c>
      <c r="P459" s="38">
        <f>IF($F459=Instellingen!$I$12,ROUND(($J459-($J459/((100%+$F459)/100%))),2),0)</f>
        <v>0</v>
      </c>
      <c r="Q459" s="38">
        <f>IF($F459=Instellingen!$I$14,0,ROUND(($K459-($K459/((100%+$F459)/100%))),2))</f>
        <v>0</v>
      </c>
    </row>
    <row r="460" spans="1:17" x14ac:dyDescent="0.35">
      <c r="A460" s="20" t="str">
        <f t="shared" si="43"/>
        <v/>
      </c>
      <c r="B460" s="20" t="str">
        <f>IFERROR(VLOOKUP($A460,Instellingen!$K$11:$L$22,2,0),"")</f>
        <v/>
      </c>
      <c r="C460" s="51"/>
      <c r="D460" s="52"/>
      <c r="E460" s="52"/>
      <c r="F460" s="53"/>
      <c r="G460" s="50"/>
      <c r="H460" s="50"/>
      <c r="I460" s="50"/>
      <c r="J460" s="38">
        <f t="shared" si="44"/>
        <v>0</v>
      </c>
      <c r="K460" s="38">
        <f t="shared" si="42"/>
        <v>0</v>
      </c>
      <c r="L460" s="38">
        <f t="shared" si="45"/>
        <v>0</v>
      </c>
      <c r="M460" s="38">
        <f t="shared" si="46"/>
        <v>0</v>
      </c>
      <c r="N460" s="38">
        <f t="shared" si="47"/>
        <v>0</v>
      </c>
      <c r="O460" s="38">
        <f>IF($F460=Instellingen!$I$11,ROUND(($J460-($J460/((100%+$F460)/100%))),2),0)</f>
        <v>0</v>
      </c>
      <c r="P460" s="38">
        <f>IF($F460=Instellingen!$I$12,ROUND(($J460-($J460/((100%+$F460)/100%))),2),0)</f>
        <v>0</v>
      </c>
      <c r="Q460" s="38">
        <f>IF($F460=Instellingen!$I$14,0,ROUND(($K460-($K460/((100%+$F460)/100%))),2))</f>
        <v>0</v>
      </c>
    </row>
    <row r="461" spans="1:17" x14ac:dyDescent="0.35">
      <c r="A461" s="20" t="str">
        <f t="shared" si="43"/>
        <v/>
      </c>
      <c r="B461" s="20" t="str">
        <f>IFERROR(VLOOKUP($A461,Instellingen!$K$11:$L$22,2,0),"")</f>
        <v/>
      </c>
      <c r="C461" s="51"/>
      <c r="D461" s="52"/>
      <c r="E461" s="52"/>
      <c r="F461" s="53"/>
      <c r="G461" s="50"/>
      <c r="H461" s="50"/>
      <c r="I461" s="50"/>
      <c r="J461" s="38">
        <f t="shared" si="44"/>
        <v>0</v>
      </c>
      <c r="K461" s="38">
        <f t="shared" si="42"/>
        <v>0</v>
      </c>
      <c r="L461" s="38">
        <f t="shared" si="45"/>
        <v>0</v>
      </c>
      <c r="M461" s="38">
        <f t="shared" si="46"/>
        <v>0</v>
      </c>
      <c r="N461" s="38">
        <f t="shared" si="47"/>
        <v>0</v>
      </c>
      <c r="O461" s="38">
        <f>IF($F461=Instellingen!$I$11,ROUND(($J461-($J461/((100%+$F461)/100%))),2),0)</f>
        <v>0</v>
      </c>
      <c r="P461" s="38">
        <f>IF($F461=Instellingen!$I$12,ROUND(($J461-($J461/((100%+$F461)/100%))),2),0)</f>
        <v>0</v>
      </c>
      <c r="Q461" s="38">
        <f>IF($F461=Instellingen!$I$14,0,ROUND(($K461-($K461/((100%+$F461)/100%))),2))</f>
        <v>0</v>
      </c>
    </row>
    <row r="462" spans="1:17" x14ac:dyDescent="0.35">
      <c r="A462" s="20" t="str">
        <f t="shared" si="43"/>
        <v/>
      </c>
      <c r="B462" s="20" t="str">
        <f>IFERROR(VLOOKUP($A462,Instellingen!$K$11:$L$22,2,0),"")</f>
        <v/>
      </c>
      <c r="C462" s="51"/>
      <c r="D462" s="52"/>
      <c r="E462" s="52"/>
      <c r="F462" s="53"/>
      <c r="G462" s="50"/>
      <c r="H462" s="50"/>
      <c r="I462" s="50"/>
      <c r="J462" s="38">
        <f t="shared" si="44"/>
        <v>0</v>
      </c>
      <c r="K462" s="38">
        <f t="shared" si="42"/>
        <v>0</v>
      </c>
      <c r="L462" s="38">
        <f t="shared" si="45"/>
        <v>0</v>
      </c>
      <c r="M462" s="38">
        <f t="shared" si="46"/>
        <v>0</v>
      </c>
      <c r="N462" s="38">
        <f t="shared" si="47"/>
        <v>0</v>
      </c>
      <c r="O462" s="38">
        <f>IF($F462=Instellingen!$I$11,ROUND(($J462-($J462/((100%+$F462)/100%))),2),0)</f>
        <v>0</v>
      </c>
      <c r="P462" s="38">
        <f>IF($F462=Instellingen!$I$12,ROUND(($J462-($J462/((100%+$F462)/100%))),2),0)</f>
        <v>0</v>
      </c>
      <c r="Q462" s="38">
        <f>IF($F462=Instellingen!$I$14,0,ROUND(($K462-($K462/((100%+$F462)/100%))),2))</f>
        <v>0</v>
      </c>
    </row>
    <row r="463" spans="1:17" x14ac:dyDescent="0.35">
      <c r="A463" s="20" t="str">
        <f t="shared" si="43"/>
        <v/>
      </c>
      <c r="B463" s="20" t="str">
        <f>IFERROR(VLOOKUP($A463,Instellingen!$K$11:$L$22,2,0),"")</f>
        <v/>
      </c>
      <c r="C463" s="51"/>
      <c r="D463" s="52"/>
      <c r="E463" s="52"/>
      <c r="F463" s="53"/>
      <c r="G463" s="50"/>
      <c r="H463" s="50"/>
      <c r="I463" s="50"/>
      <c r="J463" s="38">
        <f t="shared" si="44"/>
        <v>0</v>
      </c>
      <c r="K463" s="38">
        <f t="shared" si="42"/>
        <v>0</v>
      </c>
      <c r="L463" s="38">
        <f t="shared" si="45"/>
        <v>0</v>
      </c>
      <c r="M463" s="38">
        <f t="shared" si="46"/>
        <v>0</v>
      </c>
      <c r="N463" s="38">
        <f t="shared" si="47"/>
        <v>0</v>
      </c>
      <c r="O463" s="38">
        <f>IF($F463=Instellingen!$I$11,ROUND(($J463-($J463/((100%+$F463)/100%))),2),0)</f>
        <v>0</v>
      </c>
      <c r="P463" s="38">
        <f>IF($F463=Instellingen!$I$12,ROUND(($J463-($J463/((100%+$F463)/100%))),2),0)</f>
        <v>0</v>
      </c>
      <c r="Q463" s="38">
        <f>IF($F463=Instellingen!$I$14,0,ROUND(($K463-($K463/((100%+$F463)/100%))),2))</f>
        <v>0</v>
      </c>
    </row>
    <row r="464" spans="1:17" x14ac:dyDescent="0.35">
      <c r="A464" s="20" t="str">
        <f t="shared" si="43"/>
        <v/>
      </c>
      <c r="B464" s="20" t="str">
        <f>IFERROR(VLOOKUP($A464,Instellingen!$K$11:$L$22,2,0),"")</f>
        <v/>
      </c>
      <c r="C464" s="51"/>
      <c r="D464" s="52"/>
      <c r="E464" s="52"/>
      <c r="F464" s="53"/>
      <c r="G464" s="50"/>
      <c r="H464" s="50"/>
      <c r="I464" s="50"/>
      <c r="J464" s="38">
        <f t="shared" si="44"/>
        <v>0</v>
      </c>
      <c r="K464" s="38">
        <f t="shared" si="42"/>
        <v>0</v>
      </c>
      <c r="L464" s="38">
        <f t="shared" si="45"/>
        <v>0</v>
      </c>
      <c r="M464" s="38">
        <f t="shared" si="46"/>
        <v>0</v>
      </c>
      <c r="N464" s="38">
        <f t="shared" si="47"/>
        <v>0</v>
      </c>
      <c r="O464" s="38">
        <f>IF($F464=Instellingen!$I$11,ROUND(($J464-($J464/((100%+$F464)/100%))),2),0)</f>
        <v>0</v>
      </c>
      <c r="P464" s="38">
        <f>IF($F464=Instellingen!$I$12,ROUND(($J464-($J464/((100%+$F464)/100%))),2),0)</f>
        <v>0</v>
      </c>
      <c r="Q464" s="38">
        <f>IF($F464=Instellingen!$I$14,0,ROUND(($K464-($K464/((100%+$F464)/100%))),2))</f>
        <v>0</v>
      </c>
    </row>
    <row r="465" spans="1:17" x14ac:dyDescent="0.35">
      <c r="A465" s="20" t="str">
        <f t="shared" si="43"/>
        <v/>
      </c>
      <c r="B465" s="20" t="str">
        <f>IFERROR(VLOOKUP($A465,Instellingen!$K$11:$L$22,2,0),"")</f>
        <v/>
      </c>
      <c r="C465" s="51"/>
      <c r="D465" s="52"/>
      <c r="E465" s="52"/>
      <c r="F465" s="53"/>
      <c r="G465" s="50"/>
      <c r="H465" s="50"/>
      <c r="I465" s="50"/>
      <c r="J465" s="38">
        <f t="shared" si="44"/>
        <v>0</v>
      </c>
      <c r="K465" s="38">
        <f t="shared" si="42"/>
        <v>0</v>
      </c>
      <c r="L465" s="38">
        <f t="shared" si="45"/>
        <v>0</v>
      </c>
      <c r="M465" s="38">
        <f t="shared" si="46"/>
        <v>0</v>
      </c>
      <c r="N465" s="38">
        <f t="shared" si="47"/>
        <v>0</v>
      </c>
      <c r="O465" s="38">
        <f>IF($F465=Instellingen!$I$11,ROUND(($J465-($J465/((100%+$F465)/100%))),2),0)</f>
        <v>0</v>
      </c>
      <c r="P465" s="38">
        <f>IF($F465=Instellingen!$I$12,ROUND(($J465-($J465/((100%+$F465)/100%))),2),0)</f>
        <v>0</v>
      </c>
      <c r="Q465" s="38">
        <f>IF($F465=Instellingen!$I$14,0,ROUND(($K465-($K465/((100%+$F465)/100%))),2))</f>
        <v>0</v>
      </c>
    </row>
    <row r="466" spans="1:17" x14ac:dyDescent="0.35">
      <c r="A466" s="20" t="str">
        <f t="shared" si="43"/>
        <v/>
      </c>
      <c r="B466" s="20" t="str">
        <f>IFERROR(VLOOKUP($A466,Instellingen!$K$11:$L$22,2,0),"")</f>
        <v/>
      </c>
      <c r="C466" s="51"/>
      <c r="D466" s="52"/>
      <c r="E466" s="52"/>
      <c r="F466" s="53"/>
      <c r="G466" s="50"/>
      <c r="H466" s="50"/>
      <c r="I466" s="50"/>
      <c r="J466" s="38">
        <f t="shared" si="44"/>
        <v>0</v>
      </c>
      <c r="K466" s="38">
        <f t="shared" si="42"/>
        <v>0</v>
      </c>
      <c r="L466" s="38">
        <f t="shared" si="45"/>
        <v>0</v>
      </c>
      <c r="M466" s="38">
        <f t="shared" si="46"/>
        <v>0</v>
      </c>
      <c r="N466" s="38">
        <f t="shared" si="47"/>
        <v>0</v>
      </c>
      <c r="O466" s="38">
        <f>IF($F466=Instellingen!$I$11,ROUND(($J466-($J466/((100%+$F466)/100%))),2),0)</f>
        <v>0</v>
      </c>
      <c r="P466" s="38">
        <f>IF($F466=Instellingen!$I$12,ROUND(($J466-($J466/((100%+$F466)/100%))),2),0)</f>
        <v>0</v>
      </c>
      <c r="Q466" s="38">
        <f>IF($F466=Instellingen!$I$14,0,ROUND(($K466-($K466/((100%+$F466)/100%))),2))</f>
        <v>0</v>
      </c>
    </row>
    <row r="467" spans="1:17" x14ac:dyDescent="0.35">
      <c r="A467" s="20" t="str">
        <f t="shared" si="43"/>
        <v/>
      </c>
      <c r="B467" s="20" t="str">
        <f>IFERROR(VLOOKUP($A467,Instellingen!$K$11:$L$22,2,0),"")</f>
        <v/>
      </c>
      <c r="C467" s="51"/>
      <c r="D467" s="52"/>
      <c r="E467" s="52"/>
      <c r="F467" s="53"/>
      <c r="G467" s="50"/>
      <c r="H467" s="50"/>
      <c r="I467" s="50"/>
      <c r="J467" s="38">
        <f t="shared" si="44"/>
        <v>0</v>
      </c>
      <c r="K467" s="38">
        <f t="shared" si="42"/>
        <v>0</v>
      </c>
      <c r="L467" s="38">
        <f t="shared" si="45"/>
        <v>0</v>
      </c>
      <c r="M467" s="38">
        <f t="shared" si="46"/>
        <v>0</v>
      </c>
      <c r="N467" s="38">
        <f t="shared" si="47"/>
        <v>0</v>
      </c>
      <c r="O467" s="38">
        <f>IF($F467=Instellingen!$I$11,ROUND(($J467-($J467/((100%+$F467)/100%))),2),0)</f>
        <v>0</v>
      </c>
      <c r="P467" s="38">
        <f>IF($F467=Instellingen!$I$12,ROUND(($J467-($J467/((100%+$F467)/100%))),2),0)</f>
        <v>0</v>
      </c>
      <c r="Q467" s="38">
        <f>IF($F467=Instellingen!$I$14,0,ROUND(($K467-($K467/((100%+$F467)/100%))),2))</f>
        <v>0</v>
      </c>
    </row>
    <row r="468" spans="1:17" x14ac:dyDescent="0.35">
      <c r="A468" s="20" t="str">
        <f t="shared" si="43"/>
        <v/>
      </c>
      <c r="B468" s="20" t="str">
        <f>IFERROR(VLOOKUP($A468,Instellingen!$K$11:$L$22,2,0),"")</f>
        <v/>
      </c>
      <c r="C468" s="51"/>
      <c r="D468" s="52"/>
      <c r="E468" s="52"/>
      <c r="F468" s="53"/>
      <c r="G468" s="50"/>
      <c r="H468" s="50"/>
      <c r="I468" s="50"/>
      <c r="J468" s="38">
        <f t="shared" si="44"/>
        <v>0</v>
      </c>
      <c r="K468" s="38">
        <f t="shared" si="42"/>
        <v>0</v>
      </c>
      <c r="L468" s="38">
        <f t="shared" si="45"/>
        <v>0</v>
      </c>
      <c r="M468" s="38">
        <f t="shared" si="46"/>
        <v>0</v>
      </c>
      <c r="N468" s="38">
        <f t="shared" si="47"/>
        <v>0</v>
      </c>
      <c r="O468" s="38">
        <f>IF($F468=Instellingen!$I$11,ROUND(($J468-($J468/((100%+$F468)/100%))),2),0)</f>
        <v>0</v>
      </c>
      <c r="P468" s="38">
        <f>IF($F468=Instellingen!$I$12,ROUND(($J468-($J468/((100%+$F468)/100%))),2),0)</f>
        <v>0</v>
      </c>
      <c r="Q468" s="38">
        <f>IF($F468=Instellingen!$I$14,0,ROUND(($K468-($K468/((100%+$F468)/100%))),2))</f>
        <v>0</v>
      </c>
    </row>
    <row r="469" spans="1:17" x14ac:dyDescent="0.35">
      <c r="A469" s="20" t="str">
        <f t="shared" si="43"/>
        <v/>
      </c>
      <c r="B469" s="20" t="str">
        <f>IFERROR(VLOOKUP($A469,Instellingen!$K$11:$L$22,2,0),"")</f>
        <v/>
      </c>
      <c r="C469" s="51"/>
      <c r="D469" s="52"/>
      <c r="E469" s="52"/>
      <c r="F469" s="53"/>
      <c r="G469" s="50"/>
      <c r="H469" s="50"/>
      <c r="I469" s="50"/>
      <c r="J469" s="38">
        <f t="shared" si="44"/>
        <v>0</v>
      </c>
      <c r="K469" s="38">
        <f t="shared" si="42"/>
        <v>0</v>
      </c>
      <c r="L469" s="38">
        <f t="shared" si="45"/>
        <v>0</v>
      </c>
      <c r="M469" s="38">
        <f t="shared" si="46"/>
        <v>0</v>
      </c>
      <c r="N469" s="38">
        <f t="shared" si="47"/>
        <v>0</v>
      </c>
      <c r="O469" s="38">
        <f>IF($F469=Instellingen!$I$11,ROUND(($J469-($J469/((100%+$F469)/100%))),2),0)</f>
        <v>0</v>
      </c>
      <c r="P469" s="38">
        <f>IF($F469=Instellingen!$I$12,ROUND(($J469-($J469/((100%+$F469)/100%))),2),0)</f>
        <v>0</v>
      </c>
      <c r="Q469" s="38">
        <f>IF($F469=Instellingen!$I$14,0,ROUND(($K469-($K469/((100%+$F469)/100%))),2))</f>
        <v>0</v>
      </c>
    </row>
    <row r="470" spans="1:17" x14ac:dyDescent="0.35">
      <c r="A470" s="20" t="str">
        <f t="shared" si="43"/>
        <v/>
      </c>
      <c r="B470" s="20" t="str">
        <f>IFERROR(VLOOKUP($A470,Instellingen!$K$11:$L$22,2,0),"")</f>
        <v/>
      </c>
      <c r="C470" s="51"/>
      <c r="D470" s="52"/>
      <c r="E470" s="52"/>
      <c r="F470" s="53"/>
      <c r="G470" s="50"/>
      <c r="H470" s="50"/>
      <c r="I470" s="50"/>
      <c r="J470" s="38">
        <f t="shared" si="44"/>
        <v>0</v>
      </c>
      <c r="K470" s="38">
        <f t="shared" si="42"/>
        <v>0</v>
      </c>
      <c r="L470" s="38">
        <f t="shared" si="45"/>
        <v>0</v>
      </c>
      <c r="M470" s="38">
        <f t="shared" si="46"/>
        <v>0</v>
      </c>
      <c r="N470" s="38">
        <f t="shared" si="47"/>
        <v>0</v>
      </c>
      <c r="O470" s="38">
        <f>IF($F470=Instellingen!$I$11,ROUND(($J470-($J470/((100%+$F470)/100%))),2),0)</f>
        <v>0</v>
      </c>
      <c r="P470" s="38">
        <f>IF($F470=Instellingen!$I$12,ROUND(($J470-($J470/((100%+$F470)/100%))),2),0)</f>
        <v>0</v>
      </c>
      <c r="Q470" s="38">
        <f>IF($F470=Instellingen!$I$14,0,ROUND(($K470-($K470/((100%+$F470)/100%))),2))</f>
        <v>0</v>
      </c>
    </row>
    <row r="471" spans="1:17" x14ac:dyDescent="0.35">
      <c r="A471" s="20" t="str">
        <f t="shared" si="43"/>
        <v/>
      </c>
      <c r="B471" s="20" t="str">
        <f>IFERROR(VLOOKUP($A471,Instellingen!$K$11:$L$22,2,0),"")</f>
        <v/>
      </c>
      <c r="C471" s="51"/>
      <c r="D471" s="52"/>
      <c r="E471" s="52"/>
      <c r="F471" s="53"/>
      <c r="G471" s="50"/>
      <c r="H471" s="50"/>
      <c r="I471" s="50"/>
      <c r="J471" s="38">
        <f t="shared" si="44"/>
        <v>0</v>
      </c>
      <c r="K471" s="38">
        <f t="shared" si="42"/>
        <v>0</v>
      </c>
      <c r="L471" s="38">
        <f t="shared" si="45"/>
        <v>0</v>
      </c>
      <c r="M471" s="38">
        <f t="shared" si="46"/>
        <v>0</v>
      </c>
      <c r="N471" s="38">
        <f t="shared" si="47"/>
        <v>0</v>
      </c>
      <c r="O471" s="38">
        <f>IF($F471=Instellingen!$I$11,ROUND(($J471-($J471/((100%+$F471)/100%))),2),0)</f>
        <v>0</v>
      </c>
      <c r="P471" s="38">
        <f>IF($F471=Instellingen!$I$12,ROUND(($J471-($J471/((100%+$F471)/100%))),2),0)</f>
        <v>0</v>
      </c>
      <c r="Q471" s="38">
        <f>IF($F471=Instellingen!$I$14,0,ROUND(($K471-($K471/((100%+$F471)/100%))),2))</f>
        <v>0</v>
      </c>
    </row>
    <row r="472" spans="1:17" x14ac:dyDescent="0.35">
      <c r="A472" s="20" t="str">
        <f t="shared" si="43"/>
        <v/>
      </c>
      <c r="B472" s="20" t="str">
        <f>IFERROR(VLOOKUP($A472,Instellingen!$K$11:$L$22,2,0),"")</f>
        <v/>
      </c>
      <c r="C472" s="51"/>
      <c r="D472" s="52"/>
      <c r="E472" s="52"/>
      <c r="F472" s="53"/>
      <c r="G472" s="50"/>
      <c r="H472" s="50"/>
      <c r="I472" s="50"/>
      <c r="J472" s="38">
        <f t="shared" si="44"/>
        <v>0</v>
      </c>
      <c r="K472" s="38">
        <f t="shared" si="42"/>
        <v>0</v>
      </c>
      <c r="L472" s="38">
        <f t="shared" si="45"/>
        <v>0</v>
      </c>
      <c r="M472" s="38">
        <f t="shared" si="46"/>
        <v>0</v>
      </c>
      <c r="N472" s="38">
        <f t="shared" si="47"/>
        <v>0</v>
      </c>
      <c r="O472" s="38">
        <f>IF($F472=Instellingen!$I$11,ROUND(($J472-($J472/((100%+$F472)/100%))),2),0)</f>
        <v>0</v>
      </c>
      <c r="P472" s="38">
        <f>IF($F472=Instellingen!$I$12,ROUND(($J472-($J472/((100%+$F472)/100%))),2),0)</f>
        <v>0</v>
      </c>
      <c r="Q472" s="38">
        <f>IF($F472=Instellingen!$I$14,0,ROUND(($K472-($K472/((100%+$F472)/100%))),2))</f>
        <v>0</v>
      </c>
    </row>
    <row r="473" spans="1:17" x14ac:dyDescent="0.35">
      <c r="A473" s="20" t="str">
        <f t="shared" si="43"/>
        <v/>
      </c>
      <c r="B473" s="20" t="str">
        <f>IFERROR(VLOOKUP($A473,Instellingen!$K$11:$L$22,2,0),"")</f>
        <v/>
      </c>
      <c r="C473" s="51"/>
      <c r="D473" s="52"/>
      <c r="E473" s="52"/>
      <c r="F473" s="53"/>
      <c r="G473" s="50"/>
      <c r="H473" s="50"/>
      <c r="I473" s="50"/>
      <c r="J473" s="38">
        <f t="shared" si="44"/>
        <v>0</v>
      </c>
      <c r="K473" s="38">
        <f t="shared" si="42"/>
        <v>0</v>
      </c>
      <c r="L473" s="38">
        <f t="shared" si="45"/>
        <v>0</v>
      </c>
      <c r="M473" s="38">
        <f t="shared" si="46"/>
        <v>0</v>
      </c>
      <c r="N473" s="38">
        <f t="shared" si="47"/>
        <v>0</v>
      </c>
      <c r="O473" s="38">
        <f>IF($F473=Instellingen!$I$11,ROUND(($J473-($J473/((100%+$F473)/100%))),2),0)</f>
        <v>0</v>
      </c>
      <c r="P473" s="38">
        <f>IF($F473=Instellingen!$I$12,ROUND(($J473-($J473/((100%+$F473)/100%))),2),0)</f>
        <v>0</v>
      </c>
      <c r="Q473" s="38">
        <f>IF($F473=Instellingen!$I$14,0,ROUND(($K473-($K473/((100%+$F473)/100%))),2))</f>
        <v>0</v>
      </c>
    </row>
    <row r="474" spans="1:17" x14ac:dyDescent="0.35">
      <c r="A474" s="20" t="str">
        <f t="shared" si="43"/>
        <v/>
      </c>
      <c r="B474" s="20" t="str">
        <f>IFERROR(VLOOKUP($A474,Instellingen!$K$11:$L$22,2,0),"")</f>
        <v/>
      </c>
      <c r="C474" s="51"/>
      <c r="D474" s="52"/>
      <c r="E474" s="52"/>
      <c r="F474" s="53"/>
      <c r="G474" s="50"/>
      <c r="H474" s="50"/>
      <c r="I474" s="50"/>
      <c r="J474" s="38">
        <f t="shared" si="44"/>
        <v>0</v>
      </c>
      <c r="K474" s="38">
        <f t="shared" si="42"/>
        <v>0</v>
      </c>
      <c r="L474" s="38">
        <f t="shared" si="45"/>
        <v>0</v>
      </c>
      <c r="M474" s="38">
        <f t="shared" si="46"/>
        <v>0</v>
      </c>
      <c r="N474" s="38">
        <f t="shared" si="47"/>
        <v>0</v>
      </c>
      <c r="O474" s="38">
        <f>IF($F474=Instellingen!$I$11,ROUND(($J474-($J474/((100%+$F474)/100%))),2),0)</f>
        <v>0</v>
      </c>
      <c r="P474" s="38">
        <f>IF($F474=Instellingen!$I$12,ROUND(($J474-($J474/((100%+$F474)/100%))),2),0)</f>
        <v>0</v>
      </c>
      <c r="Q474" s="38">
        <f>IF($F474=Instellingen!$I$14,0,ROUND(($K474-($K474/((100%+$F474)/100%))),2))</f>
        <v>0</v>
      </c>
    </row>
    <row r="475" spans="1:17" x14ac:dyDescent="0.35">
      <c r="A475" s="20" t="str">
        <f t="shared" si="43"/>
        <v/>
      </c>
      <c r="B475" s="20" t="str">
        <f>IFERROR(VLOOKUP($A475,Instellingen!$K$11:$L$22,2,0),"")</f>
        <v/>
      </c>
      <c r="C475" s="51"/>
      <c r="D475" s="52"/>
      <c r="E475" s="52"/>
      <c r="F475" s="53"/>
      <c r="G475" s="50"/>
      <c r="H475" s="50"/>
      <c r="I475" s="50"/>
      <c r="J475" s="38">
        <f t="shared" si="44"/>
        <v>0</v>
      </c>
      <c r="K475" s="38">
        <f t="shared" si="42"/>
        <v>0</v>
      </c>
      <c r="L475" s="38">
        <f t="shared" si="45"/>
        <v>0</v>
      </c>
      <c r="M475" s="38">
        <f t="shared" si="46"/>
        <v>0</v>
      </c>
      <c r="N475" s="38">
        <f t="shared" si="47"/>
        <v>0</v>
      </c>
      <c r="O475" s="38">
        <f>IF($F475=Instellingen!$I$11,ROUND(($J475-($J475/((100%+$F475)/100%))),2),0)</f>
        <v>0</v>
      </c>
      <c r="P475" s="38">
        <f>IF($F475=Instellingen!$I$12,ROUND(($J475-($J475/((100%+$F475)/100%))),2),0)</f>
        <v>0</v>
      </c>
      <c r="Q475" s="38">
        <f>IF($F475=Instellingen!$I$14,0,ROUND(($K475-($K475/((100%+$F475)/100%))),2))</f>
        <v>0</v>
      </c>
    </row>
    <row r="476" spans="1:17" x14ac:dyDescent="0.35">
      <c r="A476" s="20" t="str">
        <f t="shared" si="43"/>
        <v/>
      </c>
      <c r="B476" s="20" t="str">
        <f>IFERROR(VLOOKUP($A476,Instellingen!$K$11:$L$22,2,0),"")</f>
        <v/>
      </c>
      <c r="C476" s="51"/>
      <c r="D476" s="52"/>
      <c r="E476" s="52"/>
      <c r="F476" s="53"/>
      <c r="G476" s="50"/>
      <c r="H476" s="50"/>
      <c r="I476" s="50"/>
      <c r="J476" s="38">
        <f t="shared" si="44"/>
        <v>0</v>
      </c>
      <c r="K476" s="38">
        <f t="shared" si="42"/>
        <v>0</v>
      </c>
      <c r="L476" s="38">
        <f t="shared" si="45"/>
        <v>0</v>
      </c>
      <c r="M476" s="38">
        <f t="shared" si="46"/>
        <v>0</v>
      </c>
      <c r="N476" s="38">
        <f t="shared" si="47"/>
        <v>0</v>
      </c>
      <c r="O476" s="38">
        <f>IF($F476=Instellingen!$I$11,ROUND(($J476-($J476/((100%+$F476)/100%))),2),0)</f>
        <v>0</v>
      </c>
      <c r="P476" s="38">
        <f>IF($F476=Instellingen!$I$12,ROUND(($J476-($J476/((100%+$F476)/100%))),2),0)</f>
        <v>0</v>
      </c>
      <c r="Q476" s="38">
        <f>IF($F476=Instellingen!$I$14,0,ROUND(($K476-($K476/((100%+$F476)/100%))),2))</f>
        <v>0</v>
      </c>
    </row>
    <row r="477" spans="1:17" x14ac:dyDescent="0.35">
      <c r="A477" s="20" t="str">
        <f t="shared" si="43"/>
        <v/>
      </c>
      <c r="B477" s="20" t="str">
        <f>IFERROR(VLOOKUP($A477,Instellingen!$K$11:$L$22,2,0),"")</f>
        <v/>
      </c>
      <c r="C477" s="51"/>
      <c r="D477" s="52"/>
      <c r="E477" s="52"/>
      <c r="F477" s="53"/>
      <c r="G477" s="50"/>
      <c r="H477" s="50"/>
      <c r="I477" s="50"/>
      <c r="J477" s="38">
        <f t="shared" si="44"/>
        <v>0</v>
      </c>
      <c r="K477" s="38">
        <f t="shared" si="42"/>
        <v>0</v>
      </c>
      <c r="L477" s="38">
        <f t="shared" si="45"/>
        <v>0</v>
      </c>
      <c r="M477" s="38">
        <f t="shared" si="46"/>
        <v>0</v>
      </c>
      <c r="N477" s="38">
        <f t="shared" si="47"/>
        <v>0</v>
      </c>
      <c r="O477" s="38">
        <f>IF($F477=Instellingen!$I$11,ROUND(($J477-($J477/((100%+$F477)/100%))),2),0)</f>
        <v>0</v>
      </c>
      <c r="P477" s="38">
        <f>IF($F477=Instellingen!$I$12,ROUND(($J477-($J477/((100%+$F477)/100%))),2),0)</f>
        <v>0</v>
      </c>
      <c r="Q477" s="38">
        <f>IF($F477=Instellingen!$I$14,0,ROUND(($K477-($K477/((100%+$F477)/100%))),2))</f>
        <v>0</v>
      </c>
    </row>
    <row r="478" spans="1:17" x14ac:dyDescent="0.35">
      <c r="A478" s="20" t="str">
        <f t="shared" si="43"/>
        <v/>
      </c>
      <c r="B478" s="20" t="str">
        <f>IFERROR(VLOOKUP($A478,Instellingen!$K$11:$L$22,2,0),"")</f>
        <v/>
      </c>
      <c r="C478" s="51"/>
      <c r="D478" s="52"/>
      <c r="E478" s="52"/>
      <c r="F478" s="53"/>
      <c r="G478" s="50"/>
      <c r="H478" s="50"/>
      <c r="I478" s="50"/>
      <c r="J478" s="38">
        <f t="shared" si="44"/>
        <v>0</v>
      </c>
      <c r="K478" s="38">
        <f t="shared" si="42"/>
        <v>0</v>
      </c>
      <c r="L478" s="38">
        <f t="shared" si="45"/>
        <v>0</v>
      </c>
      <c r="M478" s="38">
        <f t="shared" si="46"/>
        <v>0</v>
      </c>
      <c r="N478" s="38">
        <f t="shared" si="47"/>
        <v>0</v>
      </c>
      <c r="O478" s="38">
        <f>IF($F478=Instellingen!$I$11,ROUND(($J478-($J478/((100%+$F478)/100%))),2),0)</f>
        <v>0</v>
      </c>
      <c r="P478" s="38">
        <f>IF($F478=Instellingen!$I$12,ROUND(($J478-($J478/((100%+$F478)/100%))),2),0)</f>
        <v>0</v>
      </c>
      <c r="Q478" s="38">
        <f>IF($F478=Instellingen!$I$14,0,ROUND(($K478-($K478/((100%+$F478)/100%))),2))</f>
        <v>0</v>
      </c>
    </row>
    <row r="479" spans="1:17" x14ac:dyDescent="0.35">
      <c r="A479" s="20" t="str">
        <f t="shared" si="43"/>
        <v/>
      </c>
      <c r="B479" s="20" t="str">
        <f>IFERROR(VLOOKUP($A479,Instellingen!$K$11:$L$22,2,0),"")</f>
        <v/>
      </c>
      <c r="C479" s="51"/>
      <c r="D479" s="52"/>
      <c r="E479" s="52"/>
      <c r="F479" s="53"/>
      <c r="G479" s="50"/>
      <c r="H479" s="50"/>
      <c r="I479" s="50"/>
      <c r="J479" s="38">
        <f t="shared" si="44"/>
        <v>0</v>
      </c>
      <c r="K479" s="38">
        <f t="shared" si="42"/>
        <v>0</v>
      </c>
      <c r="L479" s="38">
        <f t="shared" si="45"/>
        <v>0</v>
      </c>
      <c r="M479" s="38">
        <f t="shared" si="46"/>
        <v>0</v>
      </c>
      <c r="N479" s="38">
        <f t="shared" si="47"/>
        <v>0</v>
      </c>
      <c r="O479" s="38">
        <f>IF($F479=Instellingen!$I$11,ROUND(($J479-($J479/((100%+$F479)/100%))),2),0)</f>
        <v>0</v>
      </c>
      <c r="P479" s="38">
        <f>IF($F479=Instellingen!$I$12,ROUND(($J479-($J479/((100%+$F479)/100%))),2),0)</f>
        <v>0</v>
      </c>
      <c r="Q479" s="38">
        <f>IF($F479=Instellingen!$I$14,0,ROUND(($K479-($K479/((100%+$F479)/100%))),2))</f>
        <v>0</v>
      </c>
    </row>
    <row r="480" spans="1:17" x14ac:dyDescent="0.35">
      <c r="A480" s="20" t="str">
        <f t="shared" si="43"/>
        <v/>
      </c>
      <c r="B480" s="20" t="str">
        <f>IFERROR(VLOOKUP($A480,Instellingen!$K$11:$L$22,2,0),"")</f>
        <v/>
      </c>
      <c r="C480" s="51"/>
      <c r="D480" s="52"/>
      <c r="E480" s="52"/>
      <c r="F480" s="53"/>
      <c r="G480" s="50"/>
      <c r="H480" s="50"/>
      <c r="I480" s="50"/>
      <c r="J480" s="38">
        <f t="shared" si="44"/>
        <v>0</v>
      </c>
      <c r="K480" s="38">
        <f t="shared" si="42"/>
        <v>0</v>
      </c>
      <c r="L480" s="38">
        <f t="shared" si="45"/>
        <v>0</v>
      </c>
      <c r="M480" s="38">
        <f t="shared" si="46"/>
        <v>0</v>
      </c>
      <c r="N480" s="38">
        <f t="shared" si="47"/>
        <v>0</v>
      </c>
      <c r="O480" s="38">
        <f>IF($F480=Instellingen!$I$11,ROUND(($J480-($J480/((100%+$F480)/100%))),2),0)</f>
        <v>0</v>
      </c>
      <c r="P480" s="38">
        <f>IF($F480=Instellingen!$I$12,ROUND(($J480-($J480/((100%+$F480)/100%))),2),0)</f>
        <v>0</v>
      </c>
      <c r="Q480" s="38">
        <f>IF($F480=Instellingen!$I$14,0,ROUND(($K480-($K480/((100%+$F480)/100%))),2))</f>
        <v>0</v>
      </c>
    </row>
    <row r="481" spans="1:17" x14ac:dyDescent="0.35">
      <c r="A481" s="20" t="str">
        <f t="shared" si="43"/>
        <v/>
      </c>
      <c r="B481" s="20" t="str">
        <f>IFERROR(VLOOKUP($A481,Instellingen!$K$11:$L$22,2,0),"")</f>
        <v/>
      </c>
      <c r="C481" s="51"/>
      <c r="D481" s="52"/>
      <c r="E481" s="52"/>
      <c r="F481" s="53"/>
      <c r="G481" s="50"/>
      <c r="H481" s="50"/>
      <c r="I481" s="50"/>
      <c r="J481" s="38">
        <f t="shared" si="44"/>
        <v>0</v>
      </c>
      <c r="K481" s="38">
        <f t="shared" si="42"/>
        <v>0</v>
      </c>
      <c r="L481" s="38">
        <f t="shared" si="45"/>
        <v>0</v>
      </c>
      <c r="M481" s="38">
        <f t="shared" si="46"/>
        <v>0</v>
      </c>
      <c r="N481" s="38">
        <f t="shared" si="47"/>
        <v>0</v>
      </c>
      <c r="O481" s="38">
        <f>IF($F481=Instellingen!$I$11,ROUND(($J481-($J481/((100%+$F481)/100%))),2),0)</f>
        <v>0</v>
      </c>
      <c r="P481" s="38">
        <f>IF($F481=Instellingen!$I$12,ROUND(($J481-($J481/((100%+$F481)/100%))),2),0)</f>
        <v>0</v>
      </c>
      <c r="Q481" s="38">
        <f>IF($F481=Instellingen!$I$14,0,ROUND(($K481-($K481/((100%+$F481)/100%))),2))</f>
        <v>0</v>
      </c>
    </row>
    <row r="482" spans="1:17" x14ac:dyDescent="0.35">
      <c r="A482" s="20" t="str">
        <f t="shared" si="43"/>
        <v/>
      </c>
      <c r="B482" s="20" t="str">
        <f>IFERROR(VLOOKUP($A482,Instellingen!$K$11:$L$22,2,0),"")</f>
        <v/>
      </c>
      <c r="C482" s="51"/>
      <c r="D482" s="52"/>
      <c r="E482" s="52"/>
      <c r="F482" s="53"/>
      <c r="G482" s="50"/>
      <c r="H482" s="50"/>
      <c r="I482" s="50"/>
      <c r="J482" s="38">
        <f t="shared" si="44"/>
        <v>0</v>
      </c>
      <c r="K482" s="38">
        <f t="shared" si="42"/>
        <v>0</v>
      </c>
      <c r="L482" s="38">
        <f t="shared" si="45"/>
        <v>0</v>
      </c>
      <c r="M482" s="38">
        <f t="shared" si="46"/>
        <v>0</v>
      </c>
      <c r="N482" s="38">
        <f t="shared" si="47"/>
        <v>0</v>
      </c>
      <c r="O482" s="38">
        <f>IF($F482=Instellingen!$I$11,ROUND(($J482-($J482/((100%+$F482)/100%))),2),0)</f>
        <v>0</v>
      </c>
      <c r="P482" s="38">
        <f>IF($F482=Instellingen!$I$12,ROUND(($J482-($J482/((100%+$F482)/100%))),2),0)</f>
        <v>0</v>
      </c>
      <c r="Q482" s="38">
        <f>IF($F482=Instellingen!$I$14,0,ROUND(($K482-($K482/((100%+$F482)/100%))),2))</f>
        <v>0</v>
      </c>
    </row>
    <row r="483" spans="1:17" x14ac:dyDescent="0.35">
      <c r="A483" s="20" t="str">
        <f t="shared" si="43"/>
        <v/>
      </c>
      <c r="B483" s="20" t="str">
        <f>IFERROR(VLOOKUP($A483,Instellingen!$K$11:$L$22,2,0),"")</f>
        <v/>
      </c>
      <c r="C483" s="51"/>
      <c r="D483" s="52"/>
      <c r="E483" s="52"/>
      <c r="F483" s="53"/>
      <c r="G483" s="50"/>
      <c r="H483" s="50"/>
      <c r="I483" s="50"/>
      <c r="J483" s="38">
        <f t="shared" si="44"/>
        <v>0</v>
      </c>
      <c r="K483" s="38">
        <f t="shared" si="42"/>
        <v>0</v>
      </c>
      <c r="L483" s="38">
        <f t="shared" si="45"/>
        <v>0</v>
      </c>
      <c r="M483" s="38">
        <f t="shared" si="46"/>
        <v>0</v>
      </c>
      <c r="N483" s="38">
        <f t="shared" si="47"/>
        <v>0</v>
      </c>
      <c r="O483" s="38">
        <f>IF($F483=Instellingen!$I$11,ROUND(($J483-($J483/((100%+$F483)/100%))),2),0)</f>
        <v>0</v>
      </c>
      <c r="P483" s="38">
        <f>IF($F483=Instellingen!$I$12,ROUND(($J483-($J483/((100%+$F483)/100%))),2),0)</f>
        <v>0</v>
      </c>
      <c r="Q483" s="38">
        <f>IF($F483=Instellingen!$I$14,0,ROUND(($K483-($K483/((100%+$F483)/100%))),2))</f>
        <v>0</v>
      </c>
    </row>
    <row r="484" spans="1:17" x14ac:dyDescent="0.35">
      <c r="A484" s="20" t="str">
        <f t="shared" si="43"/>
        <v/>
      </c>
      <c r="B484" s="20" t="str">
        <f>IFERROR(VLOOKUP($A484,Instellingen!$K$11:$L$22,2,0),"")</f>
        <v/>
      </c>
      <c r="C484" s="51"/>
      <c r="D484" s="52"/>
      <c r="E484" s="52"/>
      <c r="F484" s="53"/>
      <c r="G484" s="50"/>
      <c r="H484" s="50"/>
      <c r="I484" s="50"/>
      <c r="J484" s="38">
        <f t="shared" si="44"/>
        <v>0</v>
      </c>
      <c r="K484" s="38">
        <f t="shared" si="42"/>
        <v>0</v>
      </c>
      <c r="L484" s="38">
        <f t="shared" si="45"/>
        <v>0</v>
      </c>
      <c r="M484" s="38">
        <f t="shared" si="46"/>
        <v>0</v>
      </c>
      <c r="N484" s="38">
        <f t="shared" si="47"/>
        <v>0</v>
      </c>
      <c r="O484" s="38">
        <f>IF($F484=Instellingen!$I$11,ROUND(($J484-($J484/((100%+$F484)/100%))),2),0)</f>
        <v>0</v>
      </c>
      <c r="P484" s="38">
        <f>IF($F484=Instellingen!$I$12,ROUND(($J484-($J484/((100%+$F484)/100%))),2),0)</f>
        <v>0</v>
      </c>
      <c r="Q484" s="38">
        <f>IF($F484=Instellingen!$I$14,0,ROUND(($K484-($K484/((100%+$F484)/100%))),2))</f>
        <v>0</v>
      </c>
    </row>
    <row r="485" spans="1:17" x14ac:dyDescent="0.35">
      <c r="A485" s="20" t="str">
        <f t="shared" si="43"/>
        <v/>
      </c>
      <c r="B485" s="20" t="str">
        <f>IFERROR(VLOOKUP($A485,Instellingen!$K$11:$L$22,2,0),"")</f>
        <v/>
      </c>
      <c r="C485" s="51"/>
      <c r="D485" s="52"/>
      <c r="E485" s="52"/>
      <c r="F485" s="53"/>
      <c r="G485" s="50"/>
      <c r="H485" s="50"/>
      <c r="I485" s="50"/>
      <c r="J485" s="38">
        <f t="shared" si="44"/>
        <v>0</v>
      </c>
      <c r="K485" s="38">
        <f t="shared" si="42"/>
        <v>0</v>
      </c>
      <c r="L485" s="38">
        <f t="shared" si="45"/>
        <v>0</v>
      </c>
      <c r="M485" s="38">
        <f t="shared" si="46"/>
        <v>0</v>
      </c>
      <c r="N485" s="38">
        <f t="shared" si="47"/>
        <v>0</v>
      </c>
      <c r="O485" s="38">
        <f>IF($F485=Instellingen!$I$11,ROUND(($J485-($J485/((100%+$F485)/100%))),2),0)</f>
        <v>0</v>
      </c>
      <c r="P485" s="38">
        <f>IF($F485=Instellingen!$I$12,ROUND(($J485-($J485/((100%+$F485)/100%))),2),0)</f>
        <v>0</v>
      </c>
      <c r="Q485" s="38">
        <f>IF($F485=Instellingen!$I$14,0,ROUND(($K485-($K485/((100%+$F485)/100%))),2))</f>
        <v>0</v>
      </c>
    </row>
    <row r="486" spans="1:17" x14ac:dyDescent="0.35">
      <c r="A486" s="20" t="str">
        <f t="shared" si="43"/>
        <v/>
      </c>
      <c r="B486" s="20" t="str">
        <f>IFERROR(VLOOKUP($A486,Instellingen!$K$11:$L$22,2,0),"")</f>
        <v/>
      </c>
      <c r="C486" s="51"/>
      <c r="D486" s="52"/>
      <c r="E486" s="52"/>
      <c r="F486" s="53"/>
      <c r="G486" s="50"/>
      <c r="H486" s="50"/>
      <c r="I486" s="50"/>
      <c r="J486" s="38">
        <f t="shared" si="44"/>
        <v>0</v>
      </c>
      <c r="K486" s="38">
        <f t="shared" si="42"/>
        <v>0</v>
      </c>
      <c r="L486" s="38">
        <f t="shared" si="45"/>
        <v>0</v>
      </c>
      <c r="M486" s="38">
        <f t="shared" si="46"/>
        <v>0</v>
      </c>
      <c r="N486" s="38">
        <f t="shared" si="47"/>
        <v>0</v>
      </c>
      <c r="O486" s="38">
        <f>IF($F486=Instellingen!$I$11,ROUND(($J486-($J486/((100%+$F486)/100%))),2),0)</f>
        <v>0</v>
      </c>
      <c r="P486" s="38">
        <f>IF($F486=Instellingen!$I$12,ROUND(($J486-($J486/((100%+$F486)/100%))),2),0)</f>
        <v>0</v>
      </c>
      <c r="Q486" s="38">
        <f>IF($F486=Instellingen!$I$14,0,ROUND(($K486-($K486/((100%+$F486)/100%))),2))</f>
        <v>0</v>
      </c>
    </row>
    <row r="487" spans="1:17" x14ac:dyDescent="0.35">
      <c r="A487" s="20" t="str">
        <f t="shared" si="43"/>
        <v/>
      </c>
      <c r="B487" s="20" t="str">
        <f>IFERROR(VLOOKUP($A487,Instellingen!$K$11:$L$22,2,0),"")</f>
        <v/>
      </c>
      <c r="C487" s="51"/>
      <c r="D487" s="52"/>
      <c r="E487" s="52"/>
      <c r="F487" s="53"/>
      <c r="G487" s="50"/>
      <c r="H487" s="50"/>
      <c r="I487" s="50"/>
      <c r="J487" s="38">
        <f t="shared" si="44"/>
        <v>0</v>
      </c>
      <c r="K487" s="38">
        <f t="shared" si="42"/>
        <v>0</v>
      </c>
      <c r="L487" s="38">
        <f t="shared" si="45"/>
        <v>0</v>
      </c>
      <c r="M487" s="38">
        <f t="shared" si="46"/>
        <v>0</v>
      </c>
      <c r="N487" s="38">
        <f t="shared" si="47"/>
        <v>0</v>
      </c>
      <c r="O487" s="38">
        <f>IF($F487=Instellingen!$I$11,ROUND(($J487-($J487/((100%+$F487)/100%))),2),0)</f>
        <v>0</v>
      </c>
      <c r="P487" s="38">
        <f>IF($F487=Instellingen!$I$12,ROUND(($J487-($J487/((100%+$F487)/100%))),2),0)</f>
        <v>0</v>
      </c>
      <c r="Q487" s="38">
        <f>IF($F487=Instellingen!$I$14,0,ROUND(($K487-($K487/((100%+$F487)/100%))),2))</f>
        <v>0</v>
      </c>
    </row>
    <row r="488" spans="1:17" x14ac:dyDescent="0.35">
      <c r="A488" s="20" t="str">
        <f t="shared" si="43"/>
        <v/>
      </c>
      <c r="B488" s="20" t="str">
        <f>IFERROR(VLOOKUP($A488,Instellingen!$K$11:$L$22,2,0),"")</f>
        <v/>
      </c>
      <c r="C488" s="51"/>
      <c r="D488" s="52"/>
      <c r="E488" s="52"/>
      <c r="F488" s="53"/>
      <c r="G488" s="50"/>
      <c r="H488" s="50"/>
      <c r="I488" s="50"/>
      <c r="J488" s="38">
        <f t="shared" si="44"/>
        <v>0</v>
      </c>
      <c r="K488" s="38">
        <f t="shared" si="42"/>
        <v>0</v>
      </c>
      <c r="L488" s="38">
        <f t="shared" si="45"/>
        <v>0</v>
      </c>
      <c r="M488" s="38">
        <f t="shared" si="46"/>
        <v>0</v>
      </c>
      <c r="N488" s="38">
        <f t="shared" si="47"/>
        <v>0</v>
      </c>
      <c r="O488" s="38">
        <f>IF($F488=Instellingen!$I$11,ROUND(($J488-($J488/((100%+$F488)/100%))),2),0)</f>
        <v>0</v>
      </c>
      <c r="P488" s="38">
        <f>IF($F488=Instellingen!$I$12,ROUND(($J488-($J488/((100%+$F488)/100%))),2),0)</f>
        <v>0</v>
      </c>
      <c r="Q488" s="38">
        <f>IF($F488=Instellingen!$I$14,0,ROUND(($K488-($K488/((100%+$F488)/100%))),2))</f>
        <v>0</v>
      </c>
    </row>
    <row r="489" spans="1:17" x14ac:dyDescent="0.35">
      <c r="A489" s="20" t="str">
        <f t="shared" si="43"/>
        <v/>
      </c>
      <c r="B489" s="20" t="str">
        <f>IFERROR(VLOOKUP($A489,Instellingen!$K$11:$L$22,2,0),"")</f>
        <v/>
      </c>
      <c r="C489" s="51"/>
      <c r="D489" s="52"/>
      <c r="E489" s="52"/>
      <c r="F489" s="53"/>
      <c r="G489" s="50"/>
      <c r="H489" s="50"/>
      <c r="I489" s="50"/>
      <c r="J489" s="38">
        <f t="shared" si="44"/>
        <v>0</v>
      </c>
      <c r="K489" s="38">
        <f t="shared" si="42"/>
        <v>0</v>
      </c>
      <c r="L489" s="38">
        <f t="shared" si="45"/>
        <v>0</v>
      </c>
      <c r="M489" s="38">
        <f t="shared" si="46"/>
        <v>0</v>
      </c>
      <c r="N489" s="38">
        <f t="shared" si="47"/>
        <v>0</v>
      </c>
      <c r="O489" s="38">
        <f>IF($F489=Instellingen!$I$11,ROUND(($J489-($J489/((100%+$F489)/100%))),2),0)</f>
        <v>0</v>
      </c>
      <c r="P489" s="38">
        <f>IF($F489=Instellingen!$I$12,ROUND(($J489-($J489/((100%+$F489)/100%))),2),0)</f>
        <v>0</v>
      </c>
      <c r="Q489" s="38">
        <f>IF($F489=Instellingen!$I$14,0,ROUND(($K489-($K489/((100%+$F489)/100%))),2))</f>
        <v>0</v>
      </c>
    </row>
    <row r="490" spans="1:17" x14ac:dyDescent="0.35">
      <c r="A490" s="20" t="str">
        <f t="shared" si="43"/>
        <v/>
      </c>
      <c r="B490" s="20" t="str">
        <f>IFERROR(VLOOKUP($A490,Instellingen!$K$11:$L$22,2,0),"")</f>
        <v/>
      </c>
      <c r="C490" s="51"/>
      <c r="D490" s="52"/>
      <c r="E490" s="52"/>
      <c r="F490" s="53"/>
      <c r="G490" s="50"/>
      <c r="H490" s="50"/>
      <c r="I490" s="50"/>
      <c r="J490" s="38">
        <f t="shared" si="44"/>
        <v>0</v>
      </c>
      <c r="K490" s="38">
        <f t="shared" si="42"/>
        <v>0</v>
      </c>
      <c r="L490" s="38">
        <f t="shared" si="45"/>
        <v>0</v>
      </c>
      <c r="M490" s="38">
        <f t="shared" si="46"/>
        <v>0</v>
      </c>
      <c r="N490" s="38">
        <f t="shared" si="47"/>
        <v>0</v>
      </c>
      <c r="O490" s="38">
        <f>IF($F490=Instellingen!$I$11,ROUND(($J490-($J490/((100%+$F490)/100%))),2),0)</f>
        <v>0</v>
      </c>
      <c r="P490" s="38">
        <f>IF($F490=Instellingen!$I$12,ROUND(($J490-($J490/((100%+$F490)/100%))),2),0)</f>
        <v>0</v>
      </c>
      <c r="Q490" s="38">
        <f>IF($F490=Instellingen!$I$14,0,ROUND(($K490-($K490/((100%+$F490)/100%))),2))</f>
        <v>0</v>
      </c>
    </row>
    <row r="491" spans="1:17" x14ac:dyDescent="0.35">
      <c r="A491" s="20" t="str">
        <f t="shared" si="43"/>
        <v/>
      </c>
      <c r="B491" s="20" t="str">
        <f>IFERROR(VLOOKUP($A491,Instellingen!$K$11:$L$22,2,0),"")</f>
        <v/>
      </c>
      <c r="C491" s="51"/>
      <c r="D491" s="52"/>
      <c r="E491" s="52"/>
      <c r="F491" s="53"/>
      <c r="G491" s="50"/>
      <c r="H491" s="50"/>
      <c r="I491" s="50"/>
      <c r="J491" s="38">
        <f t="shared" si="44"/>
        <v>0</v>
      </c>
      <c r="K491" s="38">
        <f t="shared" si="42"/>
        <v>0</v>
      </c>
      <c r="L491" s="38">
        <f t="shared" si="45"/>
        <v>0</v>
      </c>
      <c r="M491" s="38">
        <f t="shared" si="46"/>
        <v>0</v>
      </c>
      <c r="N491" s="38">
        <f t="shared" si="47"/>
        <v>0</v>
      </c>
      <c r="O491" s="38">
        <f>IF($F491=Instellingen!$I$11,ROUND(($J491-($J491/((100%+$F491)/100%))),2),0)</f>
        <v>0</v>
      </c>
      <c r="P491" s="38">
        <f>IF($F491=Instellingen!$I$12,ROUND(($J491-($J491/((100%+$F491)/100%))),2),0)</f>
        <v>0</v>
      </c>
      <c r="Q491" s="38">
        <f>IF($F491=Instellingen!$I$14,0,ROUND(($K491-($K491/((100%+$F491)/100%))),2))</f>
        <v>0</v>
      </c>
    </row>
    <row r="492" spans="1:17" x14ac:dyDescent="0.35">
      <c r="A492" s="20" t="str">
        <f t="shared" si="43"/>
        <v/>
      </c>
      <c r="B492" s="20" t="str">
        <f>IFERROR(VLOOKUP($A492,Instellingen!$K$11:$L$22,2,0),"")</f>
        <v/>
      </c>
      <c r="C492" s="51"/>
      <c r="D492" s="52"/>
      <c r="E492" s="52"/>
      <c r="F492" s="53"/>
      <c r="G492" s="50"/>
      <c r="H492" s="50"/>
      <c r="I492" s="50"/>
      <c r="J492" s="38">
        <f t="shared" si="44"/>
        <v>0</v>
      </c>
      <c r="K492" s="38">
        <f t="shared" si="42"/>
        <v>0</v>
      </c>
      <c r="L492" s="38">
        <f t="shared" si="45"/>
        <v>0</v>
      </c>
      <c r="M492" s="38">
        <f t="shared" si="46"/>
        <v>0</v>
      </c>
      <c r="N492" s="38">
        <f t="shared" si="47"/>
        <v>0</v>
      </c>
      <c r="O492" s="38">
        <f>IF($F492=Instellingen!$I$11,ROUND(($J492-($J492/((100%+$F492)/100%))),2),0)</f>
        <v>0</v>
      </c>
      <c r="P492" s="38">
        <f>IF($F492=Instellingen!$I$12,ROUND(($J492-($J492/((100%+$F492)/100%))),2),0)</f>
        <v>0</v>
      </c>
      <c r="Q492" s="38">
        <f>IF($F492=Instellingen!$I$14,0,ROUND(($K492-($K492/((100%+$F492)/100%))),2))</f>
        <v>0</v>
      </c>
    </row>
    <row r="493" spans="1:17" x14ac:dyDescent="0.35">
      <c r="A493" s="20" t="str">
        <f t="shared" si="43"/>
        <v/>
      </c>
      <c r="B493" s="20" t="str">
        <f>IFERROR(VLOOKUP($A493,Instellingen!$K$11:$L$22,2,0),"")</f>
        <v/>
      </c>
      <c r="C493" s="51"/>
      <c r="D493" s="52"/>
      <c r="E493" s="52"/>
      <c r="F493" s="53"/>
      <c r="G493" s="50"/>
      <c r="H493" s="50"/>
      <c r="I493" s="50"/>
      <c r="J493" s="38">
        <f t="shared" si="44"/>
        <v>0</v>
      </c>
      <c r="K493" s="38">
        <f t="shared" si="42"/>
        <v>0</v>
      </c>
      <c r="L493" s="38">
        <f t="shared" si="45"/>
        <v>0</v>
      </c>
      <c r="M493" s="38">
        <f t="shared" si="46"/>
        <v>0</v>
      </c>
      <c r="N493" s="38">
        <f t="shared" si="47"/>
        <v>0</v>
      </c>
      <c r="O493" s="38">
        <f>IF($F493=Instellingen!$I$11,ROUND(($J493-($J493/((100%+$F493)/100%))),2),0)</f>
        <v>0</v>
      </c>
      <c r="P493" s="38">
        <f>IF($F493=Instellingen!$I$12,ROUND(($J493-($J493/((100%+$F493)/100%))),2),0)</f>
        <v>0</v>
      </c>
      <c r="Q493" s="38">
        <f>IF($F493=Instellingen!$I$14,0,ROUND(($K493-($K493/((100%+$F493)/100%))),2))</f>
        <v>0</v>
      </c>
    </row>
    <row r="494" spans="1:17" x14ac:dyDescent="0.35">
      <c r="A494" s="20" t="str">
        <f t="shared" si="43"/>
        <v/>
      </c>
      <c r="B494" s="20" t="str">
        <f>IFERROR(VLOOKUP($A494,Instellingen!$K$11:$L$22,2,0),"")</f>
        <v/>
      </c>
      <c r="C494" s="51"/>
      <c r="D494" s="52"/>
      <c r="E494" s="52"/>
      <c r="F494" s="53"/>
      <c r="G494" s="50"/>
      <c r="H494" s="50"/>
      <c r="I494" s="50"/>
      <c r="J494" s="38">
        <f t="shared" si="44"/>
        <v>0</v>
      </c>
      <c r="K494" s="38">
        <f t="shared" si="42"/>
        <v>0</v>
      </c>
      <c r="L494" s="38">
        <f t="shared" si="45"/>
        <v>0</v>
      </c>
      <c r="M494" s="38">
        <f t="shared" si="46"/>
        <v>0</v>
      </c>
      <c r="N494" s="38">
        <f t="shared" si="47"/>
        <v>0</v>
      </c>
      <c r="O494" s="38">
        <f>IF($F494=Instellingen!$I$11,ROUND(($J494-($J494/((100%+$F494)/100%))),2),0)</f>
        <v>0</v>
      </c>
      <c r="P494" s="38">
        <f>IF($F494=Instellingen!$I$12,ROUND(($J494-($J494/((100%+$F494)/100%))),2),0)</f>
        <v>0</v>
      </c>
      <c r="Q494" s="38">
        <f>IF($F494=Instellingen!$I$14,0,ROUND(($K494-($K494/((100%+$F494)/100%))),2))</f>
        <v>0</v>
      </c>
    </row>
    <row r="495" spans="1:17" x14ac:dyDescent="0.35">
      <c r="A495" s="20" t="str">
        <f t="shared" si="43"/>
        <v/>
      </c>
      <c r="B495" s="20" t="str">
        <f>IFERROR(VLOOKUP($A495,Instellingen!$K$11:$L$22,2,0),"")</f>
        <v/>
      </c>
      <c r="C495" s="51"/>
      <c r="D495" s="52"/>
      <c r="E495" s="52"/>
      <c r="F495" s="53"/>
      <c r="G495" s="50"/>
      <c r="H495" s="50"/>
      <c r="I495" s="50"/>
      <c r="J495" s="38">
        <f t="shared" si="44"/>
        <v>0</v>
      </c>
      <c r="K495" s="38">
        <f t="shared" si="42"/>
        <v>0</v>
      </c>
      <c r="L495" s="38">
        <f t="shared" si="45"/>
        <v>0</v>
      </c>
      <c r="M495" s="38">
        <f t="shared" si="46"/>
        <v>0</v>
      </c>
      <c r="N495" s="38">
        <f t="shared" si="47"/>
        <v>0</v>
      </c>
      <c r="O495" s="38">
        <f>IF($F495=Instellingen!$I$11,ROUND(($J495-($J495/((100%+$F495)/100%))),2),0)</f>
        <v>0</v>
      </c>
      <c r="P495" s="38">
        <f>IF($F495=Instellingen!$I$12,ROUND(($J495-($J495/((100%+$F495)/100%))),2),0)</f>
        <v>0</v>
      </c>
      <c r="Q495" s="38">
        <f>IF($F495=Instellingen!$I$14,0,ROUND(($K495-($K495/((100%+$F495)/100%))),2))</f>
        <v>0</v>
      </c>
    </row>
    <row r="496" spans="1:17" x14ac:dyDescent="0.35">
      <c r="A496" s="20" t="str">
        <f t="shared" si="43"/>
        <v/>
      </c>
      <c r="B496" s="20" t="str">
        <f>IFERROR(VLOOKUP($A496,Instellingen!$K$11:$L$22,2,0),"")</f>
        <v/>
      </c>
      <c r="C496" s="51"/>
      <c r="D496" s="52"/>
      <c r="E496" s="52"/>
      <c r="F496" s="53"/>
      <c r="G496" s="50"/>
      <c r="H496" s="50"/>
      <c r="I496" s="50"/>
      <c r="J496" s="38">
        <f t="shared" si="44"/>
        <v>0</v>
      </c>
      <c r="K496" s="38">
        <f t="shared" si="42"/>
        <v>0</v>
      </c>
      <c r="L496" s="38">
        <f t="shared" si="45"/>
        <v>0</v>
      </c>
      <c r="M496" s="38">
        <f t="shared" si="46"/>
        <v>0</v>
      </c>
      <c r="N496" s="38">
        <f t="shared" si="47"/>
        <v>0</v>
      </c>
      <c r="O496" s="38">
        <f>IF($F496=Instellingen!$I$11,ROUND(($J496-($J496/((100%+$F496)/100%))),2),0)</f>
        <v>0</v>
      </c>
      <c r="P496" s="38">
        <f>IF($F496=Instellingen!$I$12,ROUND(($J496-($J496/((100%+$F496)/100%))),2),0)</f>
        <v>0</v>
      </c>
      <c r="Q496" s="38">
        <f>IF($F496=Instellingen!$I$14,0,ROUND(($K496-($K496/((100%+$F496)/100%))),2))</f>
        <v>0</v>
      </c>
    </row>
    <row r="497" spans="1:17" x14ac:dyDescent="0.35">
      <c r="A497" s="20" t="str">
        <f t="shared" si="43"/>
        <v/>
      </c>
      <c r="B497" s="20" t="str">
        <f>IFERROR(VLOOKUP($A497,Instellingen!$K$11:$L$22,2,0),"")</f>
        <v/>
      </c>
      <c r="C497" s="51"/>
      <c r="D497" s="52"/>
      <c r="E497" s="52"/>
      <c r="F497" s="53"/>
      <c r="G497" s="50"/>
      <c r="H497" s="50"/>
      <c r="I497" s="50"/>
      <c r="J497" s="38">
        <f t="shared" si="44"/>
        <v>0</v>
      </c>
      <c r="K497" s="38">
        <f t="shared" si="42"/>
        <v>0</v>
      </c>
      <c r="L497" s="38">
        <f t="shared" si="45"/>
        <v>0</v>
      </c>
      <c r="M497" s="38">
        <f t="shared" si="46"/>
        <v>0</v>
      </c>
      <c r="N497" s="38">
        <f t="shared" si="47"/>
        <v>0</v>
      </c>
      <c r="O497" s="38">
        <f>IF($F497=Instellingen!$I$11,ROUND(($J497-($J497/((100%+$F497)/100%))),2),0)</f>
        <v>0</v>
      </c>
      <c r="P497" s="38">
        <f>IF($F497=Instellingen!$I$12,ROUND(($J497-($J497/((100%+$F497)/100%))),2),0)</f>
        <v>0</v>
      </c>
      <c r="Q497" s="38">
        <f>IF($F497=Instellingen!$I$14,0,ROUND(($K497-($K497/((100%+$F497)/100%))),2))</f>
        <v>0</v>
      </c>
    </row>
    <row r="498" spans="1:17" x14ac:dyDescent="0.35">
      <c r="A498" s="20" t="str">
        <f t="shared" si="43"/>
        <v/>
      </c>
      <c r="B498" s="20" t="str">
        <f>IFERROR(VLOOKUP($A498,Instellingen!$K$11:$L$22,2,0),"")</f>
        <v/>
      </c>
      <c r="C498" s="51"/>
      <c r="D498" s="52"/>
      <c r="E498" s="52"/>
      <c r="F498" s="53"/>
      <c r="G498" s="50"/>
      <c r="H498" s="50"/>
      <c r="I498" s="50"/>
      <c r="J498" s="38">
        <f t="shared" si="44"/>
        <v>0</v>
      </c>
      <c r="K498" s="38">
        <f t="shared" si="42"/>
        <v>0</v>
      </c>
      <c r="L498" s="38">
        <f t="shared" si="45"/>
        <v>0</v>
      </c>
      <c r="M498" s="38">
        <f t="shared" si="46"/>
        <v>0</v>
      </c>
      <c r="N498" s="38">
        <f t="shared" si="47"/>
        <v>0</v>
      </c>
      <c r="O498" s="38">
        <f>IF($F498=Instellingen!$I$11,ROUND(($J498-($J498/((100%+$F498)/100%))),2),0)</f>
        <v>0</v>
      </c>
      <c r="P498" s="38">
        <f>IF($F498=Instellingen!$I$12,ROUND(($J498-($J498/((100%+$F498)/100%))),2),0)</f>
        <v>0</v>
      </c>
      <c r="Q498" s="38">
        <f>IF($F498=Instellingen!$I$14,0,ROUND(($K498-($K498/((100%+$F498)/100%))),2))</f>
        <v>0</v>
      </c>
    </row>
    <row r="499" spans="1:17" x14ac:dyDescent="0.35">
      <c r="A499" s="20" t="str">
        <f t="shared" si="43"/>
        <v/>
      </c>
      <c r="B499" s="20" t="str">
        <f>IFERROR(VLOOKUP($A499,Instellingen!$K$11:$L$22,2,0),"")</f>
        <v/>
      </c>
      <c r="C499" s="51"/>
      <c r="D499" s="52"/>
      <c r="E499" s="52"/>
      <c r="F499" s="53"/>
      <c r="G499" s="50"/>
      <c r="H499" s="50"/>
      <c r="I499" s="50"/>
      <c r="J499" s="38">
        <f t="shared" si="44"/>
        <v>0</v>
      </c>
      <c r="K499" s="38">
        <f t="shared" si="42"/>
        <v>0</v>
      </c>
      <c r="L499" s="38">
        <f t="shared" si="45"/>
        <v>0</v>
      </c>
      <c r="M499" s="38">
        <f t="shared" si="46"/>
        <v>0</v>
      </c>
      <c r="N499" s="38">
        <f t="shared" si="47"/>
        <v>0</v>
      </c>
      <c r="O499" s="38">
        <f>IF($F499=Instellingen!$I$11,ROUND(($J499-($J499/((100%+$F499)/100%))),2),0)</f>
        <v>0</v>
      </c>
      <c r="P499" s="38">
        <f>IF($F499=Instellingen!$I$12,ROUND(($J499-($J499/((100%+$F499)/100%))),2),0)</f>
        <v>0</v>
      </c>
      <c r="Q499" s="38">
        <f>IF($F499=Instellingen!$I$14,0,ROUND(($K499-($K499/((100%+$F499)/100%))),2))</f>
        <v>0</v>
      </c>
    </row>
    <row r="500" spans="1:17" x14ac:dyDescent="0.35">
      <c r="A500" s="20" t="str">
        <f t="shared" si="43"/>
        <v/>
      </c>
      <c r="B500" s="20" t="str">
        <f>IFERROR(VLOOKUP($A500,Instellingen!$K$11:$L$22,2,0),"")</f>
        <v/>
      </c>
      <c r="C500" s="51"/>
      <c r="D500" s="52"/>
      <c r="E500" s="52"/>
      <c r="F500" s="53"/>
      <c r="G500" s="50"/>
      <c r="H500" s="50"/>
      <c r="I500" s="50"/>
      <c r="J500" s="38">
        <f t="shared" si="44"/>
        <v>0</v>
      </c>
      <c r="K500" s="38">
        <f t="shared" si="42"/>
        <v>0</v>
      </c>
      <c r="L500" s="38">
        <f t="shared" si="45"/>
        <v>0</v>
      </c>
      <c r="M500" s="38">
        <f t="shared" si="46"/>
        <v>0</v>
      </c>
      <c r="N500" s="38">
        <f t="shared" si="47"/>
        <v>0</v>
      </c>
      <c r="O500" s="38">
        <f>IF($F500=Instellingen!$I$11,ROUND(($J500-($J500/((100%+$F500)/100%))),2),0)</f>
        <v>0</v>
      </c>
      <c r="P500" s="38">
        <f>IF($F500=Instellingen!$I$12,ROUND(($J500-($J500/((100%+$F500)/100%))),2),0)</f>
        <v>0</v>
      </c>
      <c r="Q500" s="38">
        <f>IF($F500=Instellingen!$I$14,0,ROUND(($K500-($K500/((100%+$F500)/100%))),2))</f>
        <v>0</v>
      </c>
    </row>
    <row r="501" spans="1:17" x14ac:dyDescent="0.35">
      <c r="A501" s="20" t="str">
        <f t="shared" si="43"/>
        <v/>
      </c>
      <c r="B501" s="20" t="str">
        <f>IFERROR(VLOOKUP($A501,Instellingen!$K$11:$L$22,2,0),"")</f>
        <v/>
      </c>
      <c r="C501" s="51"/>
      <c r="D501" s="52"/>
      <c r="E501" s="52"/>
      <c r="F501" s="53"/>
      <c r="G501" s="50"/>
      <c r="H501" s="50"/>
      <c r="I501" s="50"/>
      <c r="J501" s="38">
        <f t="shared" si="44"/>
        <v>0</v>
      </c>
      <c r="K501" s="38">
        <f t="shared" si="42"/>
        <v>0</v>
      </c>
      <c r="L501" s="38">
        <f t="shared" si="45"/>
        <v>0</v>
      </c>
      <c r="M501" s="38">
        <f t="shared" si="46"/>
        <v>0</v>
      </c>
      <c r="N501" s="38">
        <f t="shared" si="47"/>
        <v>0</v>
      </c>
      <c r="O501" s="38">
        <f>IF($F501=Instellingen!$I$11,ROUND(($J501-($J501/((100%+$F501)/100%))),2),0)</f>
        <v>0</v>
      </c>
      <c r="P501" s="38">
        <f>IF($F501=Instellingen!$I$12,ROUND(($J501-($J501/((100%+$F501)/100%))),2),0)</f>
        <v>0</v>
      </c>
      <c r="Q501" s="38">
        <f>IF($F501=Instellingen!$I$14,0,ROUND(($K501-($K501/((100%+$F501)/100%))),2))</f>
        <v>0</v>
      </c>
    </row>
    <row r="502" spans="1:17" x14ac:dyDescent="0.35">
      <c r="A502" s="20" t="str">
        <f t="shared" si="43"/>
        <v/>
      </c>
      <c r="B502" s="20" t="str">
        <f>IFERROR(VLOOKUP($A502,Instellingen!$K$11:$L$22,2,0),"")</f>
        <v/>
      </c>
      <c r="C502" s="51"/>
      <c r="D502" s="52"/>
      <c r="E502" s="52"/>
      <c r="F502" s="53"/>
      <c r="G502" s="50"/>
      <c r="H502" s="50"/>
      <c r="I502" s="50"/>
      <c r="J502" s="38">
        <f t="shared" si="44"/>
        <v>0</v>
      </c>
      <c r="K502" s="38">
        <f t="shared" si="42"/>
        <v>0</v>
      </c>
      <c r="L502" s="38">
        <f t="shared" si="45"/>
        <v>0</v>
      </c>
      <c r="M502" s="38">
        <f t="shared" si="46"/>
        <v>0</v>
      </c>
      <c r="N502" s="38">
        <f t="shared" si="47"/>
        <v>0</v>
      </c>
      <c r="O502" s="38">
        <f>IF($F502=Instellingen!$I$11,ROUND(($J502-($J502/((100%+$F502)/100%))),2),0)</f>
        <v>0</v>
      </c>
      <c r="P502" s="38">
        <f>IF($F502=Instellingen!$I$12,ROUND(($J502-($J502/((100%+$F502)/100%))),2),0)</f>
        <v>0</v>
      </c>
      <c r="Q502" s="38">
        <f>IF($F502=Instellingen!$I$14,0,ROUND(($K502-($K502/((100%+$F502)/100%))),2))</f>
        <v>0</v>
      </c>
    </row>
    <row r="503" spans="1:17" x14ac:dyDescent="0.35">
      <c r="A503" s="20" t="str">
        <f t="shared" si="43"/>
        <v/>
      </c>
      <c r="B503" s="20" t="str">
        <f>IFERROR(VLOOKUP($A503,Instellingen!$K$11:$L$22,2,0),"")</f>
        <v/>
      </c>
      <c r="C503" s="51"/>
      <c r="D503" s="52"/>
      <c r="E503" s="52"/>
      <c r="F503" s="53"/>
      <c r="G503" s="50"/>
      <c r="H503" s="50"/>
      <c r="I503" s="50"/>
      <c r="J503" s="38">
        <f t="shared" si="44"/>
        <v>0</v>
      </c>
      <c r="K503" s="38">
        <f t="shared" si="42"/>
        <v>0</v>
      </c>
      <c r="L503" s="38">
        <f t="shared" si="45"/>
        <v>0</v>
      </c>
      <c r="M503" s="38">
        <f t="shared" si="46"/>
        <v>0</v>
      </c>
      <c r="N503" s="38">
        <f t="shared" si="47"/>
        <v>0</v>
      </c>
      <c r="O503" s="38">
        <f>IF($F503=Instellingen!$I$11,ROUND(($J503-($J503/((100%+$F503)/100%))),2),0)</f>
        <v>0</v>
      </c>
      <c r="P503" s="38">
        <f>IF($F503=Instellingen!$I$12,ROUND(($J503-($J503/((100%+$F503)/100%))),2),0)</f>
        <v>0</v>
      </c>
      <c r="Q503" s="38">
        <f>IF($F503=Instellingen!$I$14,0,ROUND(($K503-($K503/((100%+$F503)/100%))),2))</f>
        <v>0</v>
      </c>
    </row>
    <row r="504" spans="1:17" x14ac:dyDescent="0.35">
      <c r="A504" s="20" t="str">
        <f t="shared" si="43"/>
        <v/>
      </c>
      <c r="B504" s="20" t="str">
        <f>IFERROR(VLOOKUP($A504,Instellingen!$K$11:$L$22,2,0),"")</f>
        <v/>
      </c>
      <c r="C504" s="51"/>
      <c r="D504" s="52"/>
      <c r="E504" s="52"/>
      <c r="F504" s="53"/>
      <c r="G504" s="50"/>
      <c r="H504" s="50"/>
      <c r="I504" s="50"/>
      <c r="J504" s="38">
        <f t="shared" si="44"/>
        <v>0</v>
      </c>
      <c r="K504" s="38">
        <f t="shared" si="42"/>
        <v>0</v>
      </c>
      <c r="L504" s="38">
        <f t="shared" si="45"/>
        <v>0</v>
      </c>
      <c r="M504" s="38">
        <f t="shared" si="46"/>
        <v>0</v>
      </c>
      <c r="N504" s="38">
        <f t="shared" si="47"/>
        <v>0</v>
      </c>
      <c r="O504" s="38">
        <f>IF($F504=Instellingen!$I$11,ROUND(($J504-($J504/((100%+$F504)/100%))),2),0)</f>
        <v>0</v>
      </c>
      <c r="P504" s="38">
        <f>IF($F504=Instellingen!$I$12,ROUND(($J504-($J504/((100%+$F504)/100%))),2),0)</f>
        <v>0</v>
      </c>
      <c r="Q504" s="38">
        <f>IF($F504=Instellingen!$I$14,0,ROUND(($K504-($K504/((100%+$F504)/100%))),2))</f>
        <v>0</v>
      </c>
    </row>
    <row r="505" spans="1:17" x14ac:dyDescent="0.35">
      <c r="A505" s="20" t="str">
        <f t="shared" si="43"/>
        <v/>
      </c>
      <c r="B505" s="20" t="str">
        <f>IFERROR(VLOOKUP($A505,Instellingen!$K$11:$L$22,2,0),"")</f>
        <v/>
      </c>
      <c r="C505" s="51"/>
      <c r="D505" s="52"/>
      <c r="E505" s="52"/>
      <c r="F505" s="53"/>
      <c r="G505" s="50"/>
      <c r="H505" s="50"/>
      <c r="I505" s="50"/>
      <c r="J505" s="38">
        <f t="shared" si="44"/>
        <v>0</v>
      </c>
      <c r="K505" s="38">
        <f t="shared" si="42"/>
        <v>0</v>
      </c>
      <c r="L505" s="38">
        <f t="shared" si="45"/>
        <v>0</v>
      </c>
      <c r="M505" s="38">
        <f t="shared" si="46"/>
        <v>0</v>
      </c>
      <c r="N505" s="38">
        <f t="shared" si="47"/>
        <v>0</v>
      </c>
      <c r="O505" s="38">
        <f>IF($F505=Instellingen!$I$11,ROUND(($J505-($J505/((100%+$F505)/100%))),2),0)</f>
        <v>0</v>
      </c>
      <c r="P505" s="38">
        <f>IF($F505=Instellingen!$I$12,ROUND(($J505-($J505/((100%+$F505)/100%))),2),0)</f>
        <v>0</v>
      </c>
      <c r="Q505" s="38">
        <f>IF($F505=Instellingen!$I$14,0,ROUND(($K505-($K505/((100%+$F505)/100%))),2))</f>
        <v>0</v>
      </c>
    </row>
    <row r="506" spans="1:17" x14ac:dyDescent="0.35">
      <c r="A506" s="20" t="str">
        <f t="shared" si="43"/>
        <v/>
      </c>
      <c r="B506" s="20" t="str">
        <f>IFERROR(VLOOKUP($A506,Instellingen!$K$11:$L$22,2,0),"")</f>
        <v/>
      </c>
      <c r="C506" s="51"/>
      <c r="D506" s="52"/>
      <c r="E506" s="52"/>
      <c r="F506" s="53"/>
      <c r="G506" s="50"/>
      <c r="H506" s="50"/>
      <c r="I506" s="50"/>
      <c r="J506" s="38">
        <f t="shared" si="44"/>
        <v>0</v>
      </c>
      <c r="K506" s="38">
        <f t="shared" si="42"/>
        <v>0</v>
      </c>
      <c r="L506" s="38">
        <f t="shared" si="45"/>
        <v>0</v>
      </c>
      <c r="M506" s="38">
        <f t="shared" si="46"/>
        <v>0</v>
      </c>
      <c r="N506" s="38">
        <f t="shared" si="47"/>
        <v>0</v>
      </c>
      <c r="O506" s="38">
        <f>IF($F506=Instellingen!$I$11,ROUND(($J506-($J506/((100%+$F506)/100%))),2),0)</f>
        <v>0</v>
      </c>
      <c r="P506" s="38">
        <f>IF($F506=Instellingen!$I$12,ROUND(($J506-($J506/((100%+$F506)/100%))),2),0)</f>
        <v>0</v>
      </c>
      <c r="Q506" s="38">
        <f>IF($F506=Instellingen!$I$14,0,ROUND(($K506-($K506/((100%+$F506)/100%))),2))</f>
        <v>0</v>
      </c>
    </row>
    <row r="507" spans="1:17" x14ac:dyDescent="0.35">
      <c r="A507" s="20" t="str">
        <f t="shared" si="43"/>
        <v/>
      </c>
      <c r="B507" s="20" t="str">
        <f>IFERROR(VLOOKUP($A507,Instellingen!$K$11:$L$22,2,0),"")</f>
        <v/>
      </c>
      <c r="C507" s="51"/>
      <c r="D507" s="52"/>
      <c r="E507" s="52"/>
      <c r="F507" s="53"/>
      <c r="G507" s="50"/>
      <c r="H507" s="50"/>
      <c r="I507" s="50"/>
      <c r="J507" s="38">
        <f t="shared" si="44"/>
        <v>0</v>
      </c>
      <c r="K507" s="38">
        <f t="shared" si="42"/>
        <v>0</v>
      </c>
      <c r="L507" s="38">
        <f t="shared" si="45"/>
        <v>0</v>
      </c>
      <c r="M507" s="38">
        <f t="shared" si="46"/>
        <v>0</v>
      </c>
      <c r="N507" s="38">
        <f t="shared" si="47"/>
        <v>0</v>
      </c>
      <c r="O507" s="38">
        <f>IF($F507=Instellingen!$I$11,ROUND(($J507-($J507/((100%+$F507)/100%))),2),0)</f>
        <v>0</v>
      </c>
      <c r="P507" s="38">
        <f>IF($F507=Instellingen!$I$12,ROUND(($J507-($J507/((100%+$F507)/100%))),2),0)</f>
        <v>0</v>
      </c>
      <c r="Q507" s="38">
        <f>IF($F507=Instellingen!$I$14,0,ROUND(($K507-($K507/((100%+$F507)/100%))),2))</f>
        <v>0</v>
      </c>
    </row>
    <row r="508" spans="1:17" x14ac:dyDescent="0.35">
      <c r="A508" s="20" t="str">
        <f t="shared" si="43"/>
        <v/>
      </c>
      <c r="B508" s="20" t="str">
        <f>IFERROR(VLOOKUP($A508,Instellingen!$K$11:$L$22,2,0),"")</f>
        <v/>
      </c>
      <c r="C508" s="51"/>
      <c r="D508" s="52"/>
      <c r="E508" s="52"/>
      <c r="F508" s="53"/>
      <c r="G508" s="50"/>
      <c r="H508" s="50"/>
      <c r="I508" s="50"/>
      <c r="J508" s="38">
        <f t="shared" si="44"/>
        <v>0</v>
      </c>
      <c r="K508" s="38">
        <f t="shared" si="42"/>
        <v>0</v>
      </c>
      <c r="L508" s="38">
        <f t="shared" si="45"/>
        <v>0</v>
      </c>
      <c r="M508" s="38">
        <f t="shared" si="46"/>
        <v>0</v>
      </c>
      <c r="N508" s="38">
        <f t="shared" si="47"/>
        <v>0</v>
      </c>
      <c r="O508" s="38">
        <f>IF($F508=Instellingen!$I$11,ROUND(($J508-($J508/((100%+$F508)/100%))),2),0)</f>
        <v>0</v>
      </c>
      <c r="P508" s="38">
        <f>IF($F508=Instellingen!$I$12,ROUND(($J508-($J508/((100%+$F508)/100%))),2),0)</f>
        <v>0</v>
      </c>
      <c r="Q508" s="38">
        <f>IF($F508=Instellingen!$I$14,0,ROUND(($K508-($K508/((100%+$F508)/100%))),2))</f>
        <v>0</v>
      </c>
    </row>
    <row r="509" spans="1:17" x14ac:dyDescent="0.35">
      <c r="A509" s="20" t="str">
        <f t="shared" si="43"/>
        <v/>
      </c>
      <c r="B509" s="20" t="str">
        <f>IFERROR(VLOOKUP($A509,Instellingen!$K$11:$L$22,2,0),"")</f>
        <v/>
      </c>
      <c r="C509" s="51"/>
      <c r="D509" s="52"/>
      <c r="E509" s="52"/>
      <c r="F509" s="53"/>
      <c r="G509" s="50"/>
      <c r="H509" s="50"/>
      <c r="I509" s="50"/>
      <c r="J509" s="38">
        <f t="shared" si="44"/>
        <v>0</v>
      </c>
      <c r="K509" s="38">
        <f t="shared" si="42"/>
        <v>0</v>
      </c>
      <c r="L509" s="38">
        <f t="shared" si="45"/>
        <v>0</v>
      </c>
      <c r="M509" s="38">
        <f t="shared" si="46"/>
        <v>0</v>
      </c>
      <c r="N509" s="38">
        <f t="shared" si="47"/>
        <v>0</v>
      </c>
      <c r="O509" s="38">
        <f>IF($F509=Instellingen!$I$11,ROUND(($J509-($J509/((100%+$F509)/100%))),2),0)</f>
        <v>0</v>
      </c>
      <c r="P509" s="38">
        <f>IF($F509=Instellingen!$I$12,ROUND(($J509-($J509/((100%+$F509)/100%))),2),0)</f>
        <v>0</v>
      </c>
      <c r="Q509" s="38">
        <f>IF($F509=Instellingen!$I$14,0,ROUND(($K509-($K509/((100%+$F509)/100%))),2))</f>
        <v>0</v>
      </c>
    </row>
    <row r="510" spans="1:17" x14ac:dyDescent="0.35">
      <c r="A510" s="20" t="str">
        <f t="shared" si="43"/>
        <v/>
      </c>
      <c r="B510" s="20" t="str">
        <f>IFERROR(VLOOKUP($A510,Instellingen!$K$11:$L$22,2,0),"")</f>
        <v/>
      </c>
      <c r="C510" s="51"/>
      <c r="D510" s="52"/>
      <c r="E510" s="52"/>
      <c r="F510" s="53"/>
      <c r="G510" s="50"/>
      <c r="H510" s="50"/>
      <c r="I510" s="50"/>
      <c r="J510" s="38">
        <f t="shared" si="44"/>
        <v>0</v>
      </c>
      <c r="K510" s="38">
        <f t="shared" si="42"/>
        <v>0</v>
      </c>
      <c r="L510" s="38">
        <f t="shared" si="45"/>
        <v>0</v>
      </c>
      <c r="M510" s="38">
        <f t="shared" si="46"/>
        <v>0</v>
      </c>
      <c r="N510" s="38">
        <f t="shared" si="47"/>
        <v>0</v>
      </c>
      <c r="O510" s="38">
        <f>IF($F510=Instellingen!$I$11,ROUND(($J510-($J510/((100%+$F510)/100%))),2),0)</f>
        <v>0</v>
      </c>
      <c r="P510" s="38">
        <f>IF($F510=Instellingen!$I$12,ROUND(($J510-($J510/((100%+$F510)/100%))),2),0)</f>
        <v>0</v>
      </c>
      <c r="Q510" s="38">
        <f>IF($F510=Instellingen!$I$14,0,ROUND(($K510-($K510/((100%+$F510)/100%))),2))</f>
        <v>0</v>
      </c>
    </row>
    <row r="511" spans="1:17" x14ac:dyDescent="0.35">
      <c r="A511" s="20" t="str">
        <f t="shared" si="43"/>
        <v/>
      </c>
      <c r="B511" s="20" t="str">
        <f>IFERROR(VLOOKUP($A511,Instellingen!$K$11:$L$22,2,0),"")</f>
        <v/>
      </c>
      <c r="C511" s="51"/>
      <c r="D511" s="52"/>
      <c r="E511" s="52"/>
      <c r="F511" s="53"/>
      <c r="G511" s="50"/>
      <c r="H511" s="50"/>
      <c r="I511" s="50"/>
      <c r="J511" s="38">
        <f t="shared" si="44"/>
        <v>0</v>
      </c>
      <c r="K511" s="38">
        <f t="shared" si="42"/>
        <v>0</v>
      </c>
      <c r="L511" s="38">
        <f t="shared" si="45"/>
        <v>0</v>
      </c>
      <c r="M511" s="38">
        <f t="shared" si="46"/>
        <v>0</v>
      </c>
      <c r="N511" s="38">
        <f t="shared" si="47"/>
        <v>0</v>
      </c>
      <c r="O511" s="38">
        <f>IF($F511=Instellingen!$I$11,ROUND(($J511-($J511/((100%+$F511)/100%))),2),0)</f>
        <v>0</v>
      </c>
      <c r="P511" s="38">
        <f>IF($F511=Instellingen!$I$12,ROUND(($J511-($J511/((100%+$F511)/100%))),2),0)</f>
        <v>0</v>
      </c>
      <c r="Q511" s="38">
        <f>IF($F511=Instellingen!$I$14,0,ROUND(($K511-($K511/((100%+$F511)/100%))),2))</f>
        <v>0</v>
      </c>
    </row>
    <row r="512" spans="1:17" x14ac:dyDescent="0.35">
      <c r="A512" s="20" t="str">
        <f t="shared" si="43"/>
        <v/>
      </c>
      <c r="B512" s="20" t="str">
        <f>IFERROR(VLOOKUP($A512,Instellingen!$K$11:$L$22,2,0),"")</f>
        <v/>
      </c>
      <c r="C512" s="51"/>
      <c r="D512" s="52"/>
      <c r="E512" s="52"/>
      <c r="F512" s="53"/>
      <c r="G512" s="50"/>
      <c r="H512" s="50"/>
      <c r="I512" s="50"/>
      <c r="J512" s="38">
        <f t="shared" si="44"/>
        <v>0</v>
      </c>
      <c r="K512" s="38">
        <f t="shared" si="42"/>
        <v>0</v>
      </c>
      <c r="L512" s="38">
        <f t="shared" si="45"/>
        <v>0</v>
      </c>
      <c r="M512" s="38">
        <f t="shared" si="46"/>
        <v>0</v>
      </c>
      <c r="N512" s="38">
        <f t="shared" si="47"/>
        <v>0</v>
      </c>
      <c r="O512" s="38">
        <f>IF($F512=Instellingen!$I$11,ROUND(($J512-($J512/((100%+$F512)/100%))),2),0)</f>
        <v>0</v>
      </c>
      <c r="P512" s="38">
        <f>IF($F512=Instellingen!$I$12,ROUND(($J512-($J512/((100%+$F512)/100%))),2),0)</f>
        <v>0</v>
      </c>
      <c r="Q512" s="38">
        <f>IF($F512=Instellingen!$I$14,0,ROUND(($K512-($K512/((100%+$F512)/100%))),2))</f>
        <v>0</v>
      </c>
    </row>
    <row r="513" spans="1:17" x14ac:dyDescent="0.35">
      <c r="A513" s="20" t="str">
        <f t="shared" si="43"/>
        <v/>
      </c>
      <c r="B513" s="20" t="str">
        <f>IFERROR(VLOOKUP($A513,Instellingen!$K$11:$L$22,2,0),"")</f>
        <v/>
      </c>
      <c r="C513" s="51"/>
      <c r="D513" s="52"/>
      <c r="E513" s="52"/>
      <c r="F513" s="53"/>
      <c r="G513" s="50"/>
      <c r="H513" s="50"/>
      <c r="I513" s="50"/>
      <c r="J513" s="38">
        <f t="shared" si="44"/>
        <v>0</v>
      </c>
      <c r="K513" s="38">
        <f t="shared" si="42"/>
        <v>0</v>
      </c>
      <c r="L513" s="38">
        <f t="shared" si="45"/>
        <v>0</v>
      </c>
      <c r="M513" s="38">
        <f t="shared" si="46"/>
        <v>0</v>
      </c>
      <c r="N513" s="38">
        <f t="shared" si="47"/>
        <v>0</v>
      </c>
      <c r="O513" s="38">
        <f>IF($F513=Instellingen!$I$11,ROUND(($J513-($J513/((100%+$F513)/100%))),2),0)</f>
        <v>0</v>
      </c>
      <c r="P513" s="38">
        <f>IF($F513=Instellingen!$I$12,ROUND(($J513-($J513/((100%+$F513)/100%))),2),0)</f>
        <v>0</v>
      </c>
      <c r="Q513" s="38">
        <f>IF($F513=Instellingen!$I$14,0,ROUND(($K513-($K513/((100%+$F513)/100%))),2))</f>
        <v>0</v>
      </c>
    </row>
    <row r="514" spans="1:17" x14ac:dyDescent="0.35">
      <c r="A514" s="20" t="str">
        <f t="shared" si="43"/>
        <v/>
      </c>
      <c r="B514" s="20" t="str">
        <f>IFERROR(VLOOKUP($A514,Instellingen!$K$11:$L$22,2,0),"")</f>
        <v/>
      </c>
      <c r="C514" s="51"/>
      <c r="D514" s="52"/>
      <c r="E514" s="52"/>
      <c r="F514" s="53"/>
      <c r="G514" s="50"/>
      <c r="H514" s="50"/>
      <c r="I514" s="50"/>
      <c r="J514" s="38">
        <f t="shared" si="44"/>
        <v>0</v>
      </c>
      <c r="K514" s="38">
        <f t="shared" si="42"/>
        <v>0</v>
      </c>
      <c r="L514" s="38">
        <f t="shared" si="45"/>
        <v>0</v>
      </c>
      <c r="M514" s="38">
        <f t="shared" si="46"/>
        <v>0</v>
      </c>
      <c r="N514" s="38">
        <f t="shared" si="47"/>
        <v>0</v>
      </c>
      <c r="O514" s="38">
        <f>IF($F514=Instellingen!$I$11,ROUND(($J514-($J514/((100%+$F514)/100%))),2),0)</f>
        <v>0</v>
      </c>
      <c r="P514" s="38">
        <f>IF($F514=Instellingen!$I$12,ROUND(($J514-($J514/((100%+$F514)/100%))),2),0)</f>
        <v>0</v>
      </c>
      <c r="Q514" s="38">
        <f>IF($F514=Instellingen!$I$14,0,ROUND(($K514-($K514/((100%+$F514)/100%))),2))</f>
        <v>0</v>
      </c>
    </row>
    <row r="515" spans="1:17" x14ac:dyDescent="0.35">
      <c r="A515" s="20" t="str">
        <f t="shared" si="43"/>
        <v/>
      </c>
      <c r="B515" s="20" t="str">
        <f>IFERROR(VLOOKUP($A515,Instellingen!$K$11:$L$22,2,0),"")</f>
        <v/>
      </c>
      <c r="C515" s="51"/>
      <c r="D515" s="52"/>
      <c r="E515" s="52"/>
      <c r="F515" s="53"/>
      <c r="G515" s="50"/>
      <c r="H515" s="50"/>
      <c r="I515" s="50"/>
      <c r="J515" s="38">
        <f t="shared" si="44"/>
        <v>0</v>
      </c>
      <c r="K515" s="38">
        <f t="shared" si="42"/>
        <v>0</v>
      </c>
      <c r="L515" s="38">
        <f t="shared" si="45"/>
        <v>0</v>
      </c>
      <c r="M515" s="38">
        <f t="shared" si="46"/>
        <v>0</v>
      </c>
      <c r="N515" s="38">
        <f t="shared" si="47"/>
        <v>0</v>
      </c>
      <c r="O515" s="38">
        <f>IF($F515=Instellingen!$I$11,ROUND(($J515-($J515/((100%+$F515)/100%))),2),0)</f>
        <v>0</v>
      </c>
      <c r="P515" s="38">
        <f>IF($F515=Instellingen!$I$12,ROUND(($J515-($J515/((100%+$F515)/100%))),2),0)</f>
        <v>0</v>
      </c>
      <c r="Q515" s="38">
        <f>IF($F515=Instellingen!$I$14,0,ROUND(($K515-($K515/((100%+$F515)/100%))),2))</f>
        <v>0</v>
      </c>
    </row>
    <row r="516" spans="1:17" x14ac:dyDescent="0.35">
      <c r="A516" s="20" t="str">
        <f t="shared" si="43"/>
        <v/>
      </c>
      <c r="B516" s="20" t="str">
        <f>IFERROR(VLOOKUP($A516,Instellingen!$K$11:$L$22,2,0),"")</f>
        <v/>
      </c>
      <c r="C516" s="51"/>
      <c r="D516" s="52"/>
      <c r="E516" s="52"/>
      <c r="F516" s="53"/>
      <c r="G516" s="50"/>
      <c r="H516" s="50"/>
      <c r="I516" s="50"/>
      <c r="J516" s="38">
        <f t="shared" si="44"/>
        <v>0</v>
      </c>
      <c r="K516" s="38">
        <f t="shared" si="42"/>
        <v>0</v>
      </c>
      <c r="L516" s="38">
        <f t="shared" si="45"/>
        <v>0</v>
      </c>
      <c r="M516" s="38">
        <f t="shared" si="46"/>
        <v>0</v>
      </c>
      <c r="N516" s="38">
        <f t="shared" si="47"/>
        <v>0</v>
      </c>
      <c r="O516" s="38">
        <f>IF($F516=Instellingen!$I$11,ROUND(($J516-($J516/((100%+$F516)/100%))),2),0)</f>
        <v>0</v>
      </c>
      <c r="P516" s="38">
        <f>IF($F516=Instellingen!$I$12,ROUND(($J516-($J516/((100%+$F516)/100%))),2),0)</f>
        <v>0</v>
      </c>
      <c r="Q516" s="38">
        <f>IF($F516=Instellingen!$I$14,0,ROUND(($K516-($K516/((100%+$F516)/100%))),2))</f>
        <v>0</v>
      </c>
    </row>
    <row r="517" spans="1:17" x14ac:dyDescent="0.35">
      <c r="A517" s="20" t="str">
        <f t="shared" si="43"/>
        <v/>
      </c>
      <c r="B517" s="20" t="str">
        <f>IFERROR(VLOOKUP($A517,Instellingen!$K$11:$L$22,2,0),"")</f>
        <v/>
      </c>
      <c r="C517" s="51"/>
      <c r="D517" s="52"/>
      <c r="E517" s="52"/>
      <c r="F517" s="53"/>
      <c r="G517" s="50"/>
      <c r="H517" s="50"/>
      <c r="I517" s="50"/>
      <c r="J517" s="38">
        <f t="shared" si="44"/>
        <v>0</v>
      </c>
      <c r="K517" s="38">
        <f t="shared" si="42"/>
        <v>0</v>
      </c>
      <c r="L517" s="38">
        <f t="shared" si="45"/>
        <v>0</v>
      </c>
      <c r="M517" s="38">
        <f t="shared" si="46"/>
        <v>0</v>
      </c>
      <c r="N517" s="38">
        <f t="shared" si="47"/>
        <v>0</v>
      </c>
      <c r="O517" s="38">
        <f>IF($F517=Instellingen!$I$11,ROUND(($J517-($J517/((100%+$F517)/100%))),2),0)</f>
        <v>0</v>
      </c>
      <c r="P517" s="38">
        <f>IF($F517=Instellingen!$I$12,ROUND(($J517-($J517/((100%+$F517)/100%))),2),0)</f>
        <v>0</v>
      </c>
      <c r="Q517" s="38">
        <f>IF($F517=Instellingen!$I$14,0,ROUND(($K517-($K517/((100%+$F517)/100%))),2))</f>
        <v>0</v>
      </c>
    </row>
    <row r="518" spans="1:17" x14ac:dyDescent="0.35">
      <c r="A518" s="20" t="str">
        <f t="shared" si="43"/>
        <v/>
      </c>
      <c r="B518" s="20" t="str">
        <f>IFERROR(VLOOKUP($A518,Instellingen!$K$11:$L$22,2,0),"")</f>
        <v/>
      </c>
      <c r="C518" s="51"/>
      <c r="D518" s="52"/>
      <c r="E518" s="52"/>
      <c r="F518" s="53"/>
      <c r="G518" s="50"/>
      <c r="H518" s="50"/>
      <c r="I518" s="50"/>
      <c r="J518" s="38">
        <f t="shared" si="44"/>
        <v>0</v>
      </c>
      <c r="K518" s="38">
        <f t="shared" si="42"/>
        <v>0</v>
      </c>
      <c r="L518" s="38">
        <f t="shared" si="45"/>
        <v>0</v>
      </c>
      <c r="M518" s="38">
        <f t="shared" si="46"/>
        <v>0</v>
      </c>
      <c r="N518" s="38">
        <f t="shared" si="47"/>
        <v>0</v>
      </c>
      <c r="O518" s="38">
        <f>IF($F518=Instellingen!$I$11,ROUND(($J518-($J518/((100%+$F518)/100%))),2),0)</f>
        <v>0</v>
      </c>
      <c r="P518" s="38">
        <f>IF($F518=Instellingen!$I$12,ROUND(($J518-($J518/((100%+$F518)/100%))),2),0)</f>
        <v>0</v>
      </c>
      <c r="Q518" s="38">
        <f>IF($F518=Instellingen!$I$14,0,ROUND(($K518-($K518/((100%+$F518)/100%))),2))</f>
        <v>0</v>
      </c>
    </row>
    <row r="519" spans="1:17" x14ac:dyDescent="0.35">
      <c r="A519" s="20" t="str">
        <f t="shared" si="43"/>
        <v/>
      </c>
      <c r="B519" s="20" t="str">
        <f>IFERROR(VLOOKUP($A519,Instellingen!$K$11:$L$22,2,0),"")</f>
        <v/>
      </c>
      <c r="C519" s="51"/>
      <c r="D519" s="52"/>
      <c r="E519" s="52"/>
      <c r="F519" s="53"/>
      <c r="G519" s="50"/>
      <c r="H519" s="50"/>
      <c r="I519" s="50"/>
      <c r="J519" s="38">
        <f t="shared" si="44"/>
        <v>0</v>
      </c>
      <c r="K519" s="38">
        <f t="shared" ref="K519:K582" si="48">IF(OR($G519="Kosten",$G519="Investering"),$E519-$D519,0)</f>
        <v>0</v>
      </c>
      <c r="L519" s="38">
        <f t="shared" si="45"/>
        <v>0</v>
      </c>
      <c r="M519" s="38">
        <f t="shared" si="46"/>
        <v>0</v>
      </c>
      <c r="N519" s="38">
        <f t="shared" si="47"/>
        <v>0</v>
      </c>
      <c r="O519" s="38">
        <f>IF($F519=Instellingen!$I$11,ROUND(($J519-($J519/((100%+$F519)/100%))),2),0)</f>
        <v>0</v>
      </c>
      <c r="P519" s="38">
        <f>IF($F519=Instellingen!$I$12,ROUND(($J519-($J519/((100%+$F519)/100%))),2),0)</f>
        <v>0</v>
      </c>
      <c r="Q519" s="38">
        <f>IF($F519=Instellingen!$I$14,0,ROUND(($K519-($K519/((100%+$F519)/100%))),2))</f>
        <v>0</v>
      </c>
    </row>
    <row r="520" spans="1:17" x14ac:dyDescent="0.35">
      <c r="A520" s="20" t="str">
        <f t="shared" ref="A520:A583" si="49">IF($C520="","",PROPER(TEXT($C520,"mmmm")))</f>
        <v/>
      </c>
      <c r="B520" s="20" t="str">
        <f>IFERROR(VLOOKUP($A520,Instellingen!$K$11:$L$22,2,0),"")</f>
        <v/>
      </c>
      <c r="C520" s="51"/>
      <c r="D520" s="52"/>
      <c r="E520" s="52"/>
      <c r="F520" s="53"/>
      <c r="G520" s="50"/>
      <c r="H520" s="50"/>
      <c r="I520" s="50"/>
      <c r="J520" s="38">
        <f t="shared" ref="J520:J583" si="50">IF($G520="Omzet",$D520-$E520,0)</f>
        <v>0</v>
      </c>
      <c r="K520" s="38">
        <f t="shared" si="48"/>
        <v>0</v>
      </c>
      <c r="L520" s="38">
        <f t="shared" ref="L520:L583" si="51">IF(OR($G520="Omzet",$G520="Kosten",$G520="Investering"),0,$D520-$E520)</f>
        <v>0</v>
      </c>
      <c r="M520" s="38">
        <f t="shared" ref="M520:M583" si="52">J520-O520-P520</f>
        <v>0</v>
      </c>
      <c r="N520" s="38">
        <f t="shared" ref="N520:N583" si="53">K520-Q520</f>
        <v>0</v>
      </c>
      <c r="O520" s="38">
        <f>IF($F520=Instellingen!$I$11,ROUND(($J520-($J520/((100%+$F520)/100%))),2),0)</f>
        <v>0</v>
      </c>
      <c r="P520" s="38">
        <f>IF($F520=Instellingen!$I$12,ROUND(($J520-($J520/((100%+$F520)/100%))),2),0)</f>
        <v>0</v>
      </c>
      <c r="Q520" s="38">
        <f>IF($F520=Instellingen!$I$14,0,ROUND(($K520-($K520/((100%+$F520)/100%))),2))</f>
        <v>0</v>
      </c>
    </row>
    <row r="521" spans="1:17" x14ac:dyDescent="0.35">
      <c r="A521" s="20" t="str">
        <f t="shared" si="49"/>
        <v/>
      </c>
      <c r="B521" s="20" t="str">
        <f>IFERROR(VLOOKUP($A521,Instellingen!$K$11:$L$22,2,0),"")</f>
        <v/>
      </c>
      <c r="C521" s="51"/>
      <c r="D521" s="52"/>
      <c r="E521" s="52"/>
      <c r="F521" s="53"/>
      <c r="G521" s="50"/>
      <c r="H521" s="50"/>
      <c r="I521" s="50"/>
      <c r="J521" s="38">
        <f t="shared" si="50"/>
        <v>0</v>
      </c>
      <c r="K521" s="38">
        <f t="shared" si="48"/>
        <v>0</v>
      </c>
      <c r="L521" s="38">
        <f t="shared" si="51"/>
        <v>0</v>
      </c>
      <c r="M521" s="38">
        <f t="shared" si="52"/>
        <v>0</v>
      </c>
      <c r="N521" s="38">
        <f t="shared" si="53"/>
        <v>0</v>
      </c>
      <c r="O521" s="38">
        <f>IF($F521=Instellingen!$I$11,ROUND(($J521-($J521/((100%+$F521)/100%))),2),0)</f>
        <v>0</v>
      </c>
      <c r="P521" s="38">
        <f>IF($F521=Instellingen!$I$12,ROUND(($J521-($J521/((100%+$F521)/100%))),2),0)</f>
        <v>0</v>
      </c>
      <c r="Q521" s="38">
        <f>IF($F521=Instellingen!$I$14,0,ROUND(($K521-($K521/((100%+$F521)/100%))),2))</f>
        <v>0</v>
      </c>
    </row>
    <row r="522" spans="1:17" x14ac:dyDescent="0.35">
      <c r="A522" s="20" t="str">
        <f t="shared" si="49"/>
        <v/>
      </c>
      <c r="B522" s="20" t="str">
        <f>IFERROR(VLOOKUP($A522,Instellingen!$K$11:$L$22,2,0),"")</f>
        <v/>
      </c>
      <c r="C522" s="51"/>
      <c r="D522" s="52"/>
      <c r="E522" s="52"/>
      <c r="F522" s="53"/>
      <c r="G522" s="50"/>
      <c r="H522" s="50"/>
      <c r="I522" s="50"/>
      <c r="J522" s="38">
        <f t="shared" si="50"/>
        <v>0</v>
      </c>
      <c r="K522" s="38">
        <f t="shared" si="48"/>
        <v>0</v>
      </c>
      <c r="L522" s="38">
        <f t="shared" si="51"/>
        <v>0</v>
      </c>
      <c r="M522" s="38">
        <f t="shared" si="52"/>
        <v>0</v>
      </c>
      <c r="N522" s="38">
        <f t="shared" si="53"/>
        <v>0</v>
      </c>
      <c r="O522" s="38">
        <f>IF($F522=Instellingen!$I$11,ROUND(($J522-($J522/((100%+$F522)/100%))),2),0)</f>
        <v>0</v>
      </c>
      <c r="P522" s="38">
        <f>IF($F522=Instellingen!$I$12,ROUND(($J522-($J522/((100%+$F522)/100%))),2),0)</f>
        <v>0</v>
      </c>
      <c r="Q522" s="38">
        <f>IF($F522=Instellingen!$I$14,0,ROUND(($K522-($K522/((100%+$F522)/100%))),2))</f>
        <v>0</v>
      </c>
    </row>
    <row r="523" spans="1:17" x14ac:dyDescent="0.35">
      <c r="A523" s="20" t="str">
        <f t="shared" si="49"/>
        <v/>
      </c>
      <c r="B523" s="20" t="str">
        <f>IFERROR(VLOOKUP($A523,Instellingen!$K$11:$L$22,2,0),"")</f>
        <v/>
      </c>
      <c r="C523" s="51"/>
      <c r="D523" s="52"/>
      <c r="E523" s="52"/>
      <c r="F523" s="53"/>
      <c r="G523" s="50"/>
      <c r="H523" s="50"/>
      <c r="I523" s="50"/>
      <c r="J523" s="38">
        <f t="shared" si="50"/>
        <v>0</v>
      </c>
      <c r="K523" s="38">
        <f t="shared" si="48"/>
        <v>0</v>
      </c>
      <c r="L523" s="38">
        <f t="shared" si="51"/>
        <v>0</v>
      </c>
      <c r="M523" s="38">
        <f t="shared" si="52"/>
        <v>0</v>
      </c>
      <c r="N523" s="38">
        <f t="shared" si="53"/>
        <v>0</v>
      </c>
      <c r="O523" s="38">
        <f>IF($F523=Instellingen!$I$11,ROUND(($J523-($J523/((100%+$F523)/100%))),2),0)</f>
        <v>0</v>
      </c>
      <c r="P523" s="38">
        <f>IF($F523=Instellingen!$I$12,ROUND(($J523-($J523/((100%+$F523)/100%))),2),0)</f>
        <v>0</v>
      </c>
      <c r="Q523" s="38">
        <f>IF($F523=Instellingen!$I$14,0,ROUND(($K523-($K523/((100%+$F523)/100%))),2))</f>
        <v>0</v>
      </c>
    </row>
    <row r="524" spans="1:17" x14ac:dyDescent="0.35">
      <c r="A524" s="20" t="str">
        <f t="shared" si="49"/>
        <v/>
      </c>
      <c r="B524" s="20" t="str">
        <f>IFERROR(VLOOKUP($A524,Instellingen!$K$11:$L$22,2,0),"")</f>
        <v/>
      </c>
      <c r="C524" s="51"/>
      <c r="D524" s="52"/>
      <c r="E524" s="52"/>
      <c r="F524" s="53"/>
      <c r="G524" s="50"/>
      <c r="H524" s="50"/>
      <c r="I524" s="50"/>
      <c r="J524" s="38">
        <f t="shared" si="50"/>
        <v>0</v>
      </c>
      <c r="K524" s="38">
        <f t="shared" si="48"/>
        <v>0</v>
      </c>
      <c r="L524" s="38">
        <f t="shared" si="51"/>
        <v>0</v>
      </c>
      <c r="M524" s="38">
        <f t="shared" si="52"/>
        <v>0</v>
      </c>
      <c r="N524" s="38">
        <f t="shared" si="53"/>
        <v>0</v>
      </c>
      <c r="O524" s="38">
        <f>IF($F524=Instellingen!$I$11,ROUND(($J524-($J524/((100%+$F524)/100%))),2),0)</f>
        <v>0</v>
      </c>
      <c r="P524" s="38">
        <f>IF($F524=Instellingen!$I$12,ROUND(($J524-($J524/((100%+$F524)/100%))),2),0)</f>
        <v>0</v>
      </c>
      <c r="Q524" s="38">
        <f>IF($F524=Instellingen!$I$14,0,ROUND(($K524-($K524/((100%+$F524)/100%))),2))</f>
        <v>0</v>
      </c>
    </row>
    <row r="525" spans="1:17" x14ac:dyDescent="0.35">
      <c r="A525" s="20" t="str">
        <f t="shared" si="49"/>
        <v/>
      </c>
      <c r="B525" s="20" t="str">
        <f>IFERROR(VLOOKUP($A525,Instellingen!$K$11:$L$22,2,0),"")</f>
        <v/>
      </c>
      <c r="C525" s="51"/>
      <c r="D525" s="52"/>
      <c r="E525" s="52"/>
      <c r="F525" s="53"/>
      <c r="G525" s="50"/>
      <c r="H525" s="50"/>
      <c r="I525" s="50"/>
      <c r="J525" s="38">
        <f t="shared" si="50"/>
        <v>0</v>
      </c>
      <c r="K525" s="38">
        <f t="shared" si="48"/>
        <v>0</v>
      </c>
      <c r="L525" s="38">
        <f t="shared" si="51"/>
        <v>0</v>
      </c>
      <c r="M525" s="38">
        <f t="shared" si="52"/>
        <v>0</v>
      </c>
      <c r="N525" s="38">
        <f t="shared" si="53"/>
        <v>0</v>
      </c>
      <c r="O525" s="38">
        <f>IF($F525=Instellingen!$I$11,ROUND(($J525-($J525/((100%+$F525)/100%))),2),0)</f>
        <v>0</v>
      </c>
      <c r="P525" s="38">
        <f>IF($F525=Instellingen!$I$12,ROUND(($J525-($J525/((100%+$F525)/100%))),2),0)</f>
        <v>0</v>
      </c>
      <c r="Q525" s="38">
        <f>IF($F525=Instellingen!$I$14,0,ROUND(($K525-($K525/((100%+$F525)/100%))),2))</f>
        <v>0</v>
      </c>
    </row>
    <row r="526" spans="1:17" x14ac:dyDescent="0.35">
      <c r="A526" s="20" t="str">
        <f t="shared" si="49"/>
        <v/>
      </c>
      <c r="B526" s="20" t="str">
        <f>IFERROR(VLOOKUP($A526,Instellingen!$K$11:$L$22,2,0),"")</f>
        <v/>
      </c>
      <c r="C526" s="51"/>
      <c r="D526" s="52"/>
      <c r="E526" s="52"/>
      <c r="F526" s="53"/>
      <c r="G526" s="50"/>
      <c r="H526" s="50"/>
      <c r="I526" s="50"/>
      <c r="J526" s="38">
        <f t="shared" si="50"/>
        <v>0</v>
      </c>
      <c r="K526" s="38">
        <f t="shared" si="48"/>
        <v>0</v>
      </c>
      <c r="L526" s="38">
        <f t="shared" si="51"/>
        <v>0</v>
      </c>
      <c r="M526" s="38">
        <f t="shared" si="52"/>
        <v>0</v>
      </c>
      <c r="N526" s="38">
        <f t="shared" si="53"/>
        <v>0</v>
      </c>
      <c r="O526" s="38">
        <f>IF($F526=Instellingen!$I$11,ROUND(($J526-($J526/((100%+$F526)/100%))),2),0)</f>
        <v>0</v>
      </c>
      <c r="P526" s="38">
        <f>IF($F526=Instellingen!$I$12,ROUND(($J526-($J526/((100%+$F526)/100%))),2),0)</f>
        <v>0</v>
      </c>
      <c r="Q526" s="38">
        <f>IF($F526=Instellingen!$I$14,0,ROUND(($K526-($K526/((100%+$F526)/100%))),2))</f>
        <v>0</v>
      </c>
    </row>
    <row r="527" spans="1:17" x14ac:dyDescent="0.35">
      <c r="A527" s="20" t="str">
        <f t="shared" si="49"/>
        <v/>
      </c>
      <c r="B527" s="20" t="str">
        <f>IFERROR(VLOOKUP($A527,Instellingen!$K$11:$L$22,2,0),"")</f>
        <v/>
      </c>
      <c r="C527" s="51"/>
      <c r="D527" s="52"/>
      <c r="E527" s="52"/>
      <c r="F527" s="53"/>
      <c r="G527" s="50"/>
      <c r="H527" s="50"/>
      <c r="I527" s="50"/>
      <c r="J527" s="38">
        <f t="shared" si="50"/>
        <v>0</v>
      </c>
      <c r="K527" s="38">
        <f t="shared" si="48"/>
        <v>0</v>
      </c>
      <c r="L527" s="38">
        <f t="shared" si="51"/>
        <v>0</v>
      </c>
      <c r="M527" s="38">
        <f t="shared" si="52"/>
        <v>0</v>
      </c>
      <c r="N527" s="38">
        <f t="shared" si="53"/>
        <v>0</v>
      </c>
      <c r="O527" s="38">
        <f>IF($F527=Instellingen!$I$11,ROUND(($J527-($J527/((100%+$F527)/100%))),2),0)</f>
        <v>0</v>
      </c>
      <c r="P527" s="38">
        <f>IF($F527=Instellingen!$I$12,ROUND(($J527-($J527/((100%+$F527)/100%))),2),0)</f>
        <v>0</v>
      </c>
      <c r="Q527" s="38">
        <f>IF($F527=Instellingen!$I$14,0,ROUND(($K527-($K527/((100%+$F527)/100%))),2))</f>
        <v>0</v>
      </c>
    </row>
    <row r="528" spans="1:17" x14ac:dyDescent="0.35">
      <c r="A528" s="20" t="str">
        <f t="shared" si="49"/>
        <v/>
      </c>
      <c r="B528" s="20" t="str">
        <f>IFERROR(VLOOKUP($A528,Instellingen!$K$11:$L$22,2,0),"")</f>
        <v/>
      </c>
      <c r="C528" s="51"/>
      <c r="D528" s="52"/>
      <c r="E528" s="52"/>
      <c r="F528" s="53"/>
      <c r="G528" s="50"/>
      <c r="H528" s="50"/>
      <c r="I528" s="50"/>
      <c r="J528" s="38">
        <f t="shared" si="50"/>
        <v>0</v>
      </c>
      <c r="K528" s="38">
        <f t="shared" si="48"/>
        <v>0</v>
      </c>
      <c r="L528" s="38">
        <f t="shared" si="51"/>
        <v>0</v>
      </c>
      <c r="M528" s="38">
        <f t="shared" si="52"/>
        <v>0</v>
      </c>
      <c r="N528" s="38">
        <f t="shared" si="53"/>
        <v>0</v>
      </c>
      <c r="O528" s="38">
        <f>IF($F528=Instellingen!$I$11,ROUND(($J528-($J528/((100%+$F528)/100%))),2),0)</f>
        <v>0</v>
      </c>
      <c r="P528" s="38">
        <f>IF($F528=Instellingen!$I$12,ROUND(($J528-($J528/((100%+$F528)/100%))),2),0)</f>
        <v>0</v>
      </c>
      <c r="Q528" s="38">
        <f>IF($F528=Instellingen!$I$14,0,ROUND(($K528-($K528/((100%+$F528)/100%))),2))</f>
        <v>0</v>
      </c>
    </row>
    <row r="529" spans="1:17" x14ac:dyDescent="0.35">
      <c r="A529" s="20" t="str">
        <f t="shared" si="49"/>
        <v/>
      </c>
      <c r="B529" s="20" t="str">
        <f>IFERROR(VLOOKUP($A529,Instellingen!$K$11:$L$22,2,0),"")</f>
        <v/>
      </c>
      <c r="C529" s="51"/>
      <c r="D529" s="52"/>
      <c r="E529" s="52"/>
      <c r="F529" s="53"/>
      <c r="G529" s="50"/>
      <c r="H529" s="50"/>
      <c r="I529" s="50"/>
      <c r="J529" s="38">
        <f t="shared" si="50"/>
        <v>0</v>
      </c>
      <c r="K529" s="38">
        <f t="shared" si="48"/>
        <v>0</v>
      </c>
      <c r="L529" s="38">
        <f t="shared" si="51"/>
        <v>0</v>
      </c>
      <c r="M529" s="38">
        <f t="shared" si="52"/>
        <v>0</v>
      </c>
      <c r="N529" s="38">
        <f t="shared" si="53"/>
        <v>0</v>
      </c>
      <c r="O529" s="38">
        <f>IF($F529=Instellingen!$I$11,ROUND(($J529-($J529/((100%+$F529)/100%))),2),0)</f>
        <v>0</v>
      </c>
      <c r="P529" s="38">
        <f>IF($F529=Instellingen!$I$12,ROUND(($J529-($J529/((100%+$F529)/100%))),2),0)</f>
        <v>0</v>
      </c>
      <c r="Q529" s="38">
        <f>IF($F529=Instellingen!$I$14,0,ROUND(($K529-($K529/((100%+$F529)/100%))),2))</f>
        <v>0</v>
      </c>
    </row>
    <row r="530" spans="1:17" x14ac:dyDescent="0.35">
      <c r="A530" s="20" t="str">
        <f t="shared" si="49"/>
        <v/>
      </c>
      <c r="B530" s="20" t="str">
        <f>IFERROR(VLOOKUP($A530,Instellingen!$K$11:$L$22,2,0),"")</f>
        <v/>
      </c>
      <c r="C530" s="51"/>
      <c r="D530" s="52"/>
      <c r="E530" s="52"/>
      <c r="F530" s="53"/>
      <c r="G530" s="50"/>
      <c r="H530" s="50"/>
      <c r="I530" s="50"/>
      <c r="J530" s="38">
        <f t="shared" si="50"/>
        <v>0</v>
      </c>
      <c r="K530" s="38">
        <f t="shared" si="48"/>
        <v>0</v>
      </c>
      <c r="L530" s="38">
        <f t="shared" si="51"/>
        <v>0</v>
      </c>
      <c r="M530" s="38">
        <f t="shared" si="52"/>
        <v>0</v>
      </c>
      <c r="N530" s="38">
        <f t="shared" si="53"/>
        <v>0</v>
      </c>
      <c r="O530" s="38">
        <f>IF($F530=Instellingen!$I$11,ROUND(($J530-($J530/((100%+$F530)/100%))),2),0)</f>
        <v>0</v>
      </c>
      <c r="P530" s="38">
        <f>IF($F530=Instellingen!$I$12,ROUND(($J530-($J530/((100%+$F530)/100%))),2),0)</f>
        <v>0</v>
      </c>
      <c r="Q530" s="38">
        <f>IF($F530=Instellingen!$I$14,0,ROUND(($K530-($K530/((100%+$F530)/100%))),2))</f>
        <v>0</v>
      </c>
    </row>
    <row r="531" spans="1:17" x14ac:dyDescent="0.35">
      <c r="A531" s="20" t="str">
        <f t="shared" si="49"/>
        <v/>
      </c>
      <c r="B531" s="20" t="str">
        <f>IFERROR(VLOOKUP($A531,Instellingen!$K$11:$L$22,2,0),"")</f>
        <v/>
      </c>
      <c r="C531" s="51"/>
      <c r="D531" s="52"/>
      <c r="E531" s="52"/>
      <c r="F531" s="53"/>
      <c r="G531" s="50"/>
      <c r="H531" s="50"/>
      <c r="I531" s="50"/>
      <c r="J531" s="38">
        <f t="shared" si="50"/>
        <v>0</v>
      </c>
      <c r="K531" s="38">
        <f t="shared" si="48"/>
        <v>0</v>
      </c>
      <c r="L531" s="38">
        <f t="shared" si="51"/>
        <v>0</v>
      </c>
      <c r="M531" s="38">
        <f t="shared" si="52"/>
        <v>0</v>
      </c>
      <c r="N531" s="38">
        <f t="shared" si="53"/>
        <v>0</v>
      </c>
      <c r="O531" s="38">
        <f>IF($F531=Instellingen!$I$11,ROUND(($J531-($J531/((100%+$F531)/100%))),2),0)</f>
        <v>0</v>
      </c>
      <c r="P531" s="38">
        <f>IF($F531=Instellingen!$I$12,ROUND(($J531-($J531/((100%+$F531)/100%))),2),0)</f>
        <v>0</v>
      </c>
      <c r="Q531" s="38">
        <f>IF($F531=Instellingen!$I$14,0,ROUND(($K531-($K531/((100%+$F531)/100%))),2))</f>
        <v>0</v>
      </c>
    </row>
    <row r="532" spans="1:17" x14ac:dyDescent="0.35">
      <c r="A532" s="20" t="str">
        <f t="shared" si="49"/>
        <v/>
      </c>
      <c r="B532" s="20" t="str">
        <f>IFERROR(VLOOKUP($A532,Instellingen!$K$11:$L$22,2,0),"")</f>
        <v/>
      </c>
      <c r="C532" s="51"/>
      <c r="D532" s="52"/>
      <c r="E532" s="52"/>
      <c r="F532" s="53"/>
      <c r="G532" s="50"/>
      <c r="H532" s="50"/>
      <c r="I532" s="50"/>
      <c r="J532" s="38">
        <f t="shared" si="50"/>
        <v>0</v>
      </c>
      <c r="K532" s="38">
        <f t="shared" si="48"/>
        <v>0</v>
      </c>
      <c r="L532" s="38">
        <f t="shared" si="51"/>
        <v>0</v>
      </c>
      <c r="M532" s="38">
        <f t="shared" si="52"/>
        <v>0</v>
      </c>
      <c r="N532" s="38">
        <f t="shared" si="53"/>
        <v>0</v>
      </c>
      <c r="O532" s="38">
        <f>IF($F532=Instellingen!$I$11,ROUND(($J532-($J532/((100%+$F532)/100%))),2),0)</f>
        <v>0</v>
      </c>
      <c r="P532" s="38">
        <f>IF($F532=Instellingen!$I$12,ROUND(($J532-($J532/((100%+$F532)/100%))),2),0)</f>
        <v>0</v>
      </c>
      <c r="Q532" s="38">
        <f>IF($F532=Instellingen!$I$14,0,ROUND(($K532-($K532/((100%+$F532)/100%))),2))</f>
        <v>0</v>
      </c>
    </row>
    <row r="533" spans="1:17" x14ac:dyDescent="0.35">
      <c r="A533" s="20" t="str">
        <f t="shared" si="49"/>
        <v/>
      </c>
      <c r="B533" s="20" t="str">
        <f>IFERROR(VLOOKUP($A533,Instellingen!$K$11:$L$22,2,0),"")</f>
        <v/>
      </c>
      <c r="C533" s="51"/>
      <c r="D533" s="52"/>
      <c r="E533" s="52"/>
      <c r="F533" s="53"/>
      <c r="G533" s="50"/>
      <c r="H533" s="50"/>
      <c r="I533" s="50"/>
      <c r="J533" s="38">
        <f t="shared" si="50"/>
        <v>0</v>
      </c>
      <c r="K533" s="38">
        <f t="shared" si="48"/>
        <v>0</v>
      </c>
      <c r="L533" s="38">
        <f t="shared" si="51"/>
        <v>0</v>
      </c>
      <c r="M533" s="38">
        <f t="shared" si="52"/>
        <v>0</v>
      </c>
      <c r="N533" s="38">
        <f t="shared" si="53"/>
        <v>0</v>
      </c>
      <c r="O533" s="38">
        <f>IF($F533=Instellingen!$I$11,ROUND(($J533-($J533/((100%+$F533)/100%))),2),0)</f>
        <v>0</v>
      </c>
      <c r="P533" s="38">
        <f>IF($F533=Instellingen!$I$12,ROUND(($J533-($J533/((100%+$F533)/100%))),2),0)</f>
        <v>0</v>
      </c>
      <c r="Q533" s="38">
        <f>IF($F533=Instellingen!$I$14,0,ROUND(($K533-($K533/((100%+$F533)/100%))),2))</f>
        <v>0</v>
      </c>
    </row>
    <row r="534" spans="1:17" x14ac:dyDescent="0.35">
      <c r="A534" s="20" t="str">
        <f t="shared" si="49"/>
        <v/>
      </c>
      <c r="B534" s="20" t="str">
        <f>IFERROR(VLOOKUP($A534,Instellingen!$K$11:$L$22,2,0),"")</f>
        <v/>
      </c>
      <c r="C534" s="51"/>
      <c r="D534" s="52"/>
      <c r="E534" s="52"/>
      <c r="F534" s="53"/>
      <c r="G534" s="50"/>
      <c r="H534" s="50"/>
      <c r="I534" s="50"/>
      <c r="J534" s="38">
        <f t="shared" si="50"/>
        <v>0</v>
      </c>
      <c r="K534" s="38">
        <f t="shared" si="48"/>
        <v>0</v>
      </c>
      <c r="L534" s="38">
        <f t="shared" si="51"/>
        <v>0</v>
      </c>
      <c r="M534" s="38">
        <f t="shared" si="52"/>
        <v>0</v>
      </c>
      <c r="N534" s="38">
        <f t="shared" si="53"/>
        <v>0</v>
      </c>
      <c r="O534" s="38">
        <f>IF($F534=Instellingen!$I$11,ROUND(($J534-($J534/((100%+$F534)/100%))),2),0)</f>
        <v>0</v>
      </c>
      <c r="P534" s="38">
        <f>IF($F534=Instellingen!$I$12,ROUND(($J534-($J534/((100%+$F534)/100%))),2),0)</f>
        <v>0</v>
      </c>
      <c r="Q534" s="38">
        <f>IF($F534=Instellingen!$I$14,0,ROUND(($K534-($K534/((100%+$F534)/100%))),2))</f>
        <v>0</v>
      </c>
    </row>
    <row r="535" spans="1:17" x14ac:dyDescent="0.35">
      <c r="A535" s="20" t="str">
        <f t="shared" si="49"/>
        <v/>
      </c>
      <c r="B535" s="20" t="str">
        <f>IFERROR(VLOOKUP($A535,Instellingen!$K$11:$L$22,2,0),"")</f>
        <v/>
      </c>
      <c r="C535" s="51"/>
      <c r="D535" s="52"/>
      <c r="E535" s="52"/>
      <c r="F535" s="53"/>
      <c r="G535" s="50"/>
      <c r="H535" s="50"/>
      <c r="I535" s="50"/>
      <c r="J535" s="38">
        <f t="shared" si="50"/>
        <v>0</v>
      </c>
      <c r="K535" s="38">
        <f t="shared" si="48"/>
        <v>0</v>
      </c>
      <c r="L535" s="38">
        <f t="shared" si="51"/>
        <v>0</v>
      </c>
      <c r="M535" s="38">
        <f t="shared" si="52"/>
        <v>0</v>
      </c>
      <c r="N535" s="38">
        <f t="shared" si="53"/>
        <v>0</v>
      </c>
      <c r="O535" s="38">
        <f>IF($F535=Instellingen!$I$11,ROUND(($J535-($J535/((100%+$F535)/100%))),2),0)</f>
        <v>0</v>
      </c>
      <c r="P535" s="38">
        <f>IF($F535=Instellingen!$I$12,ROUND(($J535-($J535/((100%+$F535)/100%))),2),0)</f>
        <v>0</v>
      </c>
      <c r="Q535" s="38">
        <f>IF($F535=Instellingen!$I$14,0,ROUND(($K535-($K535/((100%+$F535)/100%))),2))</f>
        <v>0</v>
      </c>
    </row>
    <row r="536" spans="1:17" x14ac:dyDescent="0.35">
      <c r="A536" s="20" t="str">
        <f t="shared" si="49"/>
        <v/>
      </c>
      <c r="B536" s="20" t="str">
        <f>IFERROR(VLOOKUP($A536,Instellingen!$K$11:$L$22,2,0),"")</f>
        <v/>
      </c>
      <c r="C536" s="51"/>
      <c r="D536" s="52"/>
      <c r="E536" s="52"/>
      <c r="F536" s="53"/>
      <c r="G536" s="50"/>
      <c r="H536" s="50"/>
      <c r="I536" s="50"/>
      <c r="J536" s="38">
        <f t="shared" si="50"/>
        <v>0</v>
      </c>
      <c r="K536" s="38">
        <f t="shared" si="48"/>
        <v>0</v>
      </c>
      <c r="L536" s="38">
        <f t="shared" si="51"/>
        <v>0</v>
      </c>
      <c r="M536" s="38">
        <f t="shared" si="52"/>
        <v>0</v>
      </c>
      <c r="N536" s="38">
        <f t="shared" si="53"/>
        <v>0</v>
      </c>
      <c r="O536" s="38">
        <f>IF($F536=Instellingen!$I$11,ROUND(($J536-($J536/((100%+$F536)/100%))),2),0)</f>
        <v>0</v>
      </c>
      <c r="P536" s="38">
        <f>IF($F536=Instellingen!$I$12,ROUND(($J536-($J536/((100%+$F536)/100%))),2),0)</f>
        <v>0</v>
      </c>
      <c r="Q536" s="38">
        <f>IF($F536=Instellingen!$I$14,0,ROUND(($K536-($K536/((100%+$F536)/100%))),2))</f>
        <v>0</v>
      </c>
    </row>
    <row r="537" spans="1:17" x14ac:dyDescent="0.35">
      <c r="A537" s="20" t="str">
        <f t="shared" si="49"/>
        <v/>
      </c>
      <c r="B537" s="20" t="str">
        <f>IFERROR(VLOOKUP($A537,Instellingen!$K$11:$L$22,2,0),"")</f>
        <v/>
      </c>
      <c r="C537" s="51"/>
      <c r="D537" s="52"/>
      <c r="E537" s="52"/>
      <c r="F537" s="53"/>
      <c r="G537" s="50"/>
      <c r="H537" s="50"/>
      <c r="I537" s="50"/>
      <c r="J537" s="38">
        <f t="shared" si="50"/>
        <v>0</v>
      </c>
      <c r="K537" s="38">
        <f t="shared" si="48"/>
        <v>0</v>
      </c>
      <c r="L537" s="38">
        <f t="shared" si="51"/>
        <v>0</v>
      </c>
      <c r="M537" s="38">
        <f t="shared" si="52"/>
        <v>0</v>
      </c>
      <c r="N537" s="38">
        <f t="shared" si="53"/>
        <v>0</v>
      </c>
      <c r="O537" s="38">
        <f>IF($F537=Instellingen!$I$11,ROUND(($J537-($J537/((100%+$F537)/100%))),2),0)</f>
        <v>0</v>
      </c>
      <c r="P537" s="38">
        <f>IF($F537=Instellingen!$I$12,ROUND(($J537-($J537/((100%+$F537)/100%))),2),0)</f>
        <v>0</v>
      </c>
      <c r="Q537" s="38">
        <f>IF($F537=Instellingen!$I$14,0,ROUND(($K537-($K537/((100%+$F537)/100%))),2))</f>
        <v>0</v>
      </c>
    </row>
    <row r="538" spans="1:17" x14ac:dyDescent="0.35">
      <c r="A538" s="20" t="str">
        <f t="shared" si="49"/>
        <v/>
      </c>
      <c r="B538" s="20" t="str">
        <f>IFERROR(VLOOKUP($A538,Instellingen!$K$11:$L$22,2,0),"")</f>
        <v/>
      </c>
      <c r="C538" s="51"/>
      <c r="D538" s="52"/>
      <c r="E538" s="52"/>
      <c r="F538" s="53"/>
      <c r="G538" s="50"/>
      <c r="H538" s="50"/>
      <c r="I538" s="50"/>
      <c r="J538" s="38">
        <f t="shared" si="50"/>
        <v>0</v>
      </c>
      <c r="K538" s="38">
        <f t="shared" si="48"/>
        <v>0</v>
      </c>
      <c r="L538" s="38">
        <f t="shared" si="51"/>
        <v>0</v>
      </c>
      <c r="M538" s="38">
        <f t="shared" si="52"/>
        <v>0</v>
      </c>
      <c r="N538" s="38">
        <f t="shared" si="53"/>
        <v>0</v>
      </c>
      <c r="O538" s="38">
        <f>IF($F538=Instellingen!$I$11,ROUND(($J538-($J538/((100%+$F538)/100%))),2),0)</f>
        <v>0</v>
      </c>
      <c r="P538" s="38">
        <f>IF($F538=Instellingen!$I$12,ROUND(($J538-($J538/((100%+$F538)/100%))),2),0)</f>
        <v>0</v>
      </c>
      <c r="Q538" s="38">
        <f>IF($F538=Instellingen!$I$14,0,ROUND(($K538-($K538/((100%+$F538)/100%))),2))</f>
        <v>0</v>
      </c>
    </row>
    <row r="539" spans="1:17" x14ac:dyDescent="0.35">
      <c r="A539" s="20" t="str">
        <f t="shared" si="49"/>
        <v/>
      </c>
      <c r="B539" s="20" t="str">
        <f>IFERROR(VLOOKUP($A539,Instellingen!$K$11:$L$22,2,0),"")</f>
        <v/>
      </c>
      <c r="C539" s="51"/>
      <c r="D539" s="52"/>
      <c r="E539" s="52"/>
      <c r="F539" s="53"/>
      <c r="G539" s="50"/>
      <c r="H539" s="50"/>
      <c r="I539" s="50"/>
      <c r="J539" s="38">
        <f t="shared" si="50"/>
        <v>0</v>
      </c>
      <c r="K539" s="38">
        <f t="shared" si="48"/>
        <v>0</v>
      </c>
      <c r="L539" s="38">
        <f t="shared" si="51"/>
        <v>0</v>
      </c>
      <c r="M539" s="38">
        <f t="shared" si="52"/>
        <v>0</v>
      </c>
      <c r="N539" s="38">
        <f t="shared" si="53"/>
        <v>0</v>
      </c>
      <c r="O539" s="38">
        <f>IF($F539=Instellingen!$I$11,ROUND(($J539-($J539/((100%+$F539)/100%))),2),0)</f>
        <v>0</v>
      </c>
      <c r="P539" s="38">
        <f>IF($F539=Instellingen!$I$12,ROUND(($J539-($J539/((100%+$F539)/100%))),2),0)</f>
        <v>0</v>
      </c>
      <c r="Q539" s="38">
        <f>IF($F539=Instellingen!$I$14,0,ROUND(($K539-($K539/((100%+$F539)/100%))),2))</f>
        <v>0</v>
      </c>
    </row>
    <row r="540" spans="1:17" x14ac:dyDescent="0.35">
      <c r="A540" s="20" t="str">
        <f t="shared" si="49"/>
        <v/>
      </c>
      <c r="B540" s="20" t="str">
        <f>IFERROR(VLOOKUP($A540,Instellingen!$K$11:$L$22,2,0),"")</f>
        <v/>
      </c>
      <c r="C540" s="51"/>
      <c r="D540" s="52"/>
      <c r="E540" s="52"/>
      <c r="F540" s="53"/>
      <c r="G540" s="50"/>
      <c r="H540" s="50"/>
      <c r="I540" s="50"/>
      <c r="J540" s="38">
        <f t="shared" si="50"/>
        <v>0</v>
      </c>
      <c r="K540" s="38">
        <f t="shared" si="48"/>
        <v>0</v>
      </c>
      <c r="L540" s="38">
        <f t="shared" si="51"/>
        <v>0</v>
      </c>
      <c r="M540" s="38">
        <f t="shared" si="52"/>
        <v>0</v>
      </c>
      <c r="N540" s="38">
        <f t="shared" si="53"/>
        <v>0</v>
      </c>
      <c r="O540" s="38">
        <f>IF($F540=Instellingen!$I$11,ROUND(($J540-($J540/((100%+$F540)/100%))),2),0)</f>
        <v>0</v>
      </c>
      <c r="P540" s="38">
        <f>IF($F540=Instellingen!$I$12,ROUND(($J540-($J540/((100%+$F540)/100%))),2),0)</f>
        <v>0</v>
      </c>
      <c r="Q540" s="38">
        <f>IF($F540=Instellingen!$I$14,0,ROUND(($K540-($K540/((100%+$F540)/100%))),2))</f>
        <v>0</v>
      </c>
    </row>
    <row r="541" spans="1:17" x14ac:dyDescent="0.35">
      <c r="A541" s="20" t="str">
        <f t="shared" si="49"/>
        <v/>
      </c>
      <c r="B541" s="20" t="str">
        <f>IFERROR(VLOOKUP($A541,Instellingen!$K$11:$L$22,2,0),"")</f>
        <v/>
      </c>
      <c r="C541" s="51"/>
      <c r="D541" s="52"/>
      <c r="E541" s="52"/>
      <c r="F541" s="53"/>
      <c r="G541" s="50"/>
      <c r="H541" s="50"/>
      <c r="I541" s="50"/>
      <c r="J541" s="38">
        <f t="shared" si="50"/>
        <v>0</v>
      </c>
      <c r="K541" s="38">
        <f t="shared" si="48"/>
        <v>0</v>
      </c>
      <c r="L541" s="38">
        <f t="shared" si="51"/>
        <v>0</v>
      </c>
      <c r="M541" s="38">
        <f t="shared" si="52"/>
        <v>0</v>
      </c>
      <c r="N541" s="38">
        <f t="shared" si="53"/>
        <v>0</v>
      </c>
      <c r="O541" s="38">
        <f>IF($F541=Instellingen!$I$11,ROUND(($J541-($J541/((100%+$F541)/100%))),2),0)</f>
        <v>0</v>
      </c>
      <c r="P541" s="38">
        <f>IF($F541=Instellingen!$I$12,ROUND(($J541-($J541/((100%+$F541)/100%))),2),0)</f>
        <v>0</v>
      </c>
      <c r="Q541" s="38">
        <f>IF($F541=Instellingen!$I$14,0,ROUND(($K541-($K541/((100%+$F541)/100%))),2))</f>
        <v>0</v>
      </c>
    </row>
    <row r="542" spans="1:17" x14ac:dyDescent="0.35">
      <c r="A542" s="20" t="str">
        <f t="shared" si="49"/>
        <v/>
      </c>
      <c r="B542" s="20" t="str">
        <f>IFERROR(VLOOKUP($A542,Instellingen!$K$11:$L$22,2,0),"")</f>
        <v/>
      </c>
      <c r="C542" s="51"/>
      <c r="D542" s="52"/>
      <c r="E542" s="52"/>
      <c r="F542" s="53"/>
      <c r="G542" s="50"/>
      <c r="H542" s="50"/>
      <c r="I542" s="50"/>
      <c r="J542" s="38">
        <f t="shared" si="50"/>
        <v>0</v>
      </c>
      <c r="K542" s="38">
        <f t="shared" si="48"/>
        <v>0</v>
      </c>
      <c r="L542" s="38">
        <f t="shared" si="51"/>
        <v>0</v>
      </c>
      <c r="M542" s="38">
        <f t="shared" si="52"/>
        <v>0</v>
      </c>
      <c r="N542" s="38">
        <f t="shared" si="53"/>
        <v>0</v>
      </c>
      <c r="O542" s="38">
        <f>IF($F542=Instellingen!$I$11,ROUND(($J542-($J542/((100%+$F542)/100%))),2),0)</f>
        <v>0</v>
      </c>
      <c r="P542" s="38">
        <f>IF($F542=Instellingen!$I$12,ROUND(($J542-($J542/((100%+$F542)/100%))),2),0)</f>
        <v>0</v>
      </c>
      <c r="Q542" s="38">
        <f>IF($F542=Instellingen!$I$14,0,ROUND(($K542-($K542/((100%+$F542)/100%))),2))</f>
        <v>0</v>
      </c>
    </row>
    <row r="543" spans="1:17" x14ac:dyDescent="0.35">
      <c r="A543" s="20" t="str">
        <f t="shared" si="49"/>
        <v/>
      </c>
      <c r="B543" s="20" t="str">
        <f>IFERROR(VLOOKUP($A543,Instellingen!$K$11:$L$22,2,0),"")</f>
        <v/>
      </c>
      <c r="C543" s="51"/>
      <c r="D543" s="52"/>
      <c r="E543" s="52"/>
      <c r="F543" s="53"/>
      <c r="G543" s="50"/>
      <c r="H543" s="50"/>
      <c r="I543" s="50"/>
      <c r="J543" s="38">
        <f t="shared" si="50"/>
        <v>0</v>
      </c>
      <c r="K543" s="38">
        <f t="shared" si="48"/>
        <v>0</v>
      </c>
      <c r="L543" s="38">
        <f t="shared" si="51"/>
        <v>0</v>
      </c>
      <c r="M543" s="38">
        <f t="shared" si="52"/>
        <v>0</v>
      </c>
      <c r="N543" s="38">
        <f t="shared" si="53"/>
        <v>0</v>
      </c>
      <c r="O543" s="38">
        <f>IF($F543=Instellingen!$I$11,ROUND(($J543-($J543/((100%+$F543)/100%))),2),0)</f>
        <v>0</v>
      </c>
      <c r="P543" s="38">
        <f>IF($F543=Instellingen!$I$12,ROUND(($J543-($J543/((100%+$F543)/100%))),2),0)</f>
        <v>0</v>
      </c>
      <c r="Q543" s="38">
        <f>IF($F543=Instellingen!$I$14,0,ROUND(($K543-($K543/((100%+$F543)/100%))),2))</f>
        <v>0</v>
      </c>
    </row>
    <row r="544" spans="1:17" x14ac:dyDescent="0.35">
      <c r="A544" s="20" t="str">
        <f t="shared" si="49"/>
        <v/>
      </c>
      <c r="B544" s="20" t="str">
        <f>IFERROR(VLOOKUP($A544,Instellingen!$K$11:$L$22,2,0),"")</f>
        <v/>
      </c>
      <c r="C544" s="51"/>
      <c r="D544" s="52"/>
      <c r="E544" s="52"/>
      <c r="F544" s="53"/>
      <c r="G544" s="50"/>
      <c r="H544" s="50"/>
      <c r="I544" s="50"/>
      <c r="J544" s="38">
        <f t="shared" si="50"/>
        <v>0</v>
      </c>
      <c r="K544" s="38">
        <f t="shared" si="48"/>
        <v>0</v>
      </c>
      <c r="L544" s="38">
        <f t="shared" si="51"/>
        <v>0</v>
      </c>
      <c r="M544" s="38">
        <f t="shared" si="52"/>
        <v>0</v>
      </c>
      <c r="N544" s="38">
        <f t="shared" si="53"/>
        <v>0</v>
      </c>
      <c r="O544" s="38">
        <f>IF($F544=Instellingen!$I$11,ROUND(($J544-($J544/((100%+$F544)/100%))),2),0)</f>
        <v>0</v>
      </c>
      <c r="P544" s="38">
        <f>IF($F544=Instellingen!$I$12,ROUND(($J544-($J544/((100%+$F544)/100%))),2),0)</f>
        <v>0</v>
      </c>
      <c r="Q544" s="38">
        <f>IF($F544=Instellingen!$I$14,0,ROUND(($K544-($K544/((100%+$F544)/100%))),2))</f>
        <v>0</v>
      </c>
    </row>
    <row r="545" spans="1:17" x14ac:dyDescent="0.35">
      <c r="A545" s="20" t="str">
        <f t="shared" si="49"/>
        <v/>
      </c>
      <c r="B545" s="20" t="str">
        <f>IFERROR(VLOOKUP($A545,Instellingen!$K$11:$L$22,2,0),"")</f>
        <v/>
      </c>
      <c r="C545" s="51"/>
      <c r="D545" s="52"/>
      <c r="E545" s="52"/>
      <c r="F545" s="53"/>
      <c r="G545" s="50"/>
      <c r="H545" s="50"/>
      <c r="I545" s="50"/>
      <c r="J545" s="38">
        <f t="shared" si="50"/>
        <v>0</v>
      </c>
      <c r="K545" s="38">
        <f t="shared" si="48"/>
        <v>0</v>
      </c>
      <c r="L545" s="38">
        <f t="shared" si="51"/>
        <v>0</v>
      </c>
      <c r="M545" s="38">
        <f t="shared" si="52"/>
        <v>0</v>
      </c>
      <c r="N545" s="38">
        <f t="shared" si="53"/>
        <v>0</v>
      </c>
      <c r="O545" s="38">
        <f>IF($F545=Instellingen!$I$11,ROUND(($J545-($J545/((100%+$F545)/100%))),2),0)</f>
        <v>0</v>
      </c>
      <c r="P545" s="38">
        <f>IF($F545=Instellingen!$I$12,ROUND(($J545-($J545/((100%+$F545)/100%))),2),0)</f>
        <v>0</v>
      </c>
      <c r="Q545" s="38">
        <f>IF($F545=Instellingen!$I$14,0,ROUND(($K545-($K545/((100%+$F545)/100%))),2))</f>
        <v>0</v>
      </c>
    </row>
    <row r="546" spans="1:17" x14ac:dyDescent="0.35">
      <c r="A546" s="20" t="str">
        <f t="shared" si="49"/>
        <v/>
      </c>
      <c r="B546" s="20" t="str">
        <f>IFERROR(VLOOKUP($A546,Instellingen!$K$11:$L$22,2,0),"")</f>
        <v/>
      </c>
      <c r="C546" s="51"/>
      <c r="D546" s="52"/>
      <c r="E546" s="52"/>
      <c r="F546" s="53"/>
      <c r="G546" s="50"/>
      <c r="H546" s="50"/>
      <c r="I546" s="50"/>
      <c r="J546" s="38">
        <f t="shared" si="50"/>
        <v>0</v>
      </c>
      <c r="K546" s="38">
        <f t="shared" si="48"/>
        <v>0</v>
      </c>
      <c r="L546" s="38">
        <f t="shared" si="51"/>
        <v>0</v>
      </c>
      <c r="M546" s="38">
        <f t="shared" si="52"/>
        <v>0</v>
      </c>
      <c r="N546" s="38">
        <f t="shared" si="53"/>
        <v>0</v>
      </c>
      <c r="O546" s="38">
        <f>IF($F546=Instellingen!$I$11,ROUND(($J546-($J546/((100%+$F546)/100%))),2),0)</f>
        <v>0</v>
      </c>
      <c r="P546" s="38">
        <f>IF($F546=Instellingen!$I$12,ROUND(($J546-($J546/((100%+$F546)/100%))),2),0)</f>
        <v>0</v>
      </c>
      <c r="Q546" s="38">
        <f>IF($F546=Instellingen!$I$14,0,ROUND(($K546-($K546/((100%+$F546)/100%))),2))</f>
        <v>0</v>
      </c>
    </row>
    <row r="547" spans="1:17" x14ac:dyDescent="0.35">
      <c r="A547" s="20" t="str">
        <f t="shared" si="49"/>
        <v/>
      </c>
      <c r="B547" s="20" t="str">
        <f>IFERROR(VLOOKUP($A547,Instellingen!$K$11:$L$22,2,0),"")</f>
        <v/>
      </c>
      <c r="C547" s="51"/>
      <c r="D547" s="52"/>
      <c r="E547" s="52"/>
      <c r="F547" s="53"/>
      <c r="G547" s="50"/>
      <c r="H547" s="50"/>
      <c r="I547" s="50"/>
      <c r="J547" s="38">
        <f t="shared" si="50"/>
        <v>0</v>
      </c>
      <c r="K547" s="38">
        <f t="shared" si="48"/>
        <v>0</v>
      </c>
      <c r="L547" s="38">
        <f t="shared" si="51"/>
        <v>0</v>
      </c>
      <c r="M547" s="38">
        <f t="shared" si="52"/>
        <v>0</v>
      </c>
      <c r="N547" s="38">
        <f t="shared" si="53"/>
        <v>0</v>
      </c>
      <c r="O547" s="38">
        <f>IF($F547=Instellingen!$I$11,ROUND(($J547-($J547/((100%+$F547)/100%))),2),0)</f>
        <v>0</v>
      </c>
      <c r="P547" s="38">
        <f>IF($F547=Instellingen!$I$12,ROUND(($J547-($J547/((100%+$F547)/100%))),2),0)</f>
        <v>0</v>
      </c>
      <c r="Q547" s="38">
        <f>IF($F547=Instellingen!$I$14,0,ROUND(($K547-($K547/((100%+$F547)/100%))),2))</f>
        <v>0</v>
      </c>
    </row>
    <row r="548" spans="1:17" x14ac:dyDescent="0.35">
      <c r="A548" s="20" t="str">
        <f t="shared" si="49"/>
        <v/>
      </c>
      <c r="B548" s="20" t="str">
        <f>IFERROR(VLOOKUP($A548,Instellingen!$K$11:$L$22,2,0),"")</f>
        <v/>
      </c>
      <c r="C548" s="51"/>
      <c r="D548" s="52"/>
      <c r="E548" s="52"/>
      <c r="F548" s="53"/>
      <c r="G548" s="50"/>
      <c r="H548" s="50"/>
      <c r="I548" s="50"/>
      <c r="J548" s="38">
        <f t="shared" si="50"/>
        <v>0</v>
      </c>
      <c r="K548" s="38">
        <f t="shared" si="48"/>
        <v>0</v>
      </c>
      <c r="L548" s="38">
        <f t="shared" si="51"/>
        <v>0</v>
      </c>
      <c r="M548" s="38">
        <f t="shared" si="52"/>
        <v>0</v>
      </c>
      <c r="N548" s="38">
        <f t="shared" si="53"/>
        <v>0</v>
      </c>
      <c r="O548" s="38">
        <f>IF($F548=Instellingen!$I$11,ROUND(($J548-($J548/((100%+$F548)/100%))),2),0)</f>
        <v>0</v>
      </c>
      <c r="P548" s="38">
        <f>IF($F548=Instellingen!$I$12,ROUND(($J548-($J548/((100%+$F548)/100%))),2),0)</f>
        <v>0</v>
      </c>
      <c r="Q548" s="38">
        <f>IF($F548=Instellingen!$I$14,0,ROUND(($K548-($K548/((100%+$F548)/100%))),2))</f>
        <v>0</v>
      </c>
    </row>
    <row r="549" spans="1:17" x14ac:dyDescent="0.35">
      <c r="A549" s="20" t="str">
        <f t="shared" si="49"/>
        <v/>
      </c>
      <c r="B549" s="20" t="str">
        <f>IFERROR(VLOOKUP($A549,Instellingen!$K$11:$L$22,2,0),"")</f>
        <v/>
      </c>
      <c r="C549" s="51"/>
      <c r="D549" s="52"/>
      <c r="E549" s="52"/>
      <c r="F549" s="53"/>
      <c r="G549" s="50"/>
      <c r="H549" s="50"/>
      <c r="I549" s="50"/>
      <c r="J549" s="38">
        <f t="shared" si="50"/>
        <v>0</v>
      </c>
      <c r="K549" s="38">
        <f t="shared" si="48"/>
        <v>0</v>
      </c>
      <c r="L549" s="38">
        <f t="shared" si="51"/>
        <v>0</v>
      </c>
      <c r="M549" s="38">
        <f t="shared" si="52"/>
        <v>0</v>
      </c>
      <c r="N549" s="38">
        <f t="shared" si="53"/>
        <v>0</v>
      </c>
      <c r="O549" s="38">
        <f>IF($F549=Instellingen!$I$11,ROUND(($J549-($J549/((100%+$F549)/100%))),2),0)</f>
        <v>0</v>
      </c>
      <c r="P549" s="38">
        <f>IF($F549=Instellingen!$I$12,ROUND(($J549-($J549/((100%+$F549)/100%))),2),0)</f>
        <v>0</v>
      </c>
      <c r="Q549" s="38">
        <f>IF($F549=Instellingen!$I$14,0,ROUND(($K549-($K549/((100%+$F549)/100%))),2))</f>
        <v>0</v>
      </c>
    </row>
    <row r="550" spans="1:17" x14ac:dyDescent="0.35">
      <c r="A550" s="20" t="str">
        <f t="shared" si="49"/>
        <v/>
      </c>
      <c r="B550" s="20" t="str">
        <f>IFERROR(VLOOKUP($A550,Instellingen!$K$11:$L$22,2,0),"")</f>
        <v/>
      </c>
      <c r="C550" s="51"/>
      <c r="D550" s="52"/>
      <c r="E550" s="52"/>
      <c r="F550" s="53"/>
      <c r="G550" s="50"/>
      <c r="H550" s="50"/>
      <c r="I550" s="50"/>
      <c r="J550" s="38">
        <f t="shared" si="50"/>
        <v>0</v>
      </c>
      <c r="K550" s="38">
        <f t="shared" si="48"/>
        <v>0</v>
      </c>
      <c r="L550" s="38">
        <f t="shared" si="51"/>
        <v>0</v>
      </c>
      <c r="M550" s="38">
        <f t="shared" si="52"/>
        <v>0</v>
      </c>
      <c r="N550" s="38">
        <f t="shared" si="53"/>
        <v>0</v>
      </c>
      <c r="O550" s="38">
        <f>IF($F550=Instellingen!$I$11,ROUND(($J550-($J550/((100%+$F550)/100%))),2),0)</f>
        <v>0</v>
      </c>
      <c r="P550" s="38">
        <f>IF($F550=Instellingen!$I$12,ROUND(($J550-($J550/((100%+$F550)/100%))),2),0)</f>
        <v>0</v>
      </c>
      <c r="Q550" s="38">
        <f>IF($F550=Instellingen!$I$14,0,ROUND(($K550-($K550/((100%+$F550)/100%))),2))</f>
        <v>0</v>
      </c>
    </row>
    <row r="551" spans="1:17" x14ac:dyDescent="0.35">
      <c r="A551" s="20" t="str">
        <f t="shared" si="49"/>
        <v/>
      </c>
      <c r="B551" s="20" t="str">
        <f>IFERROR(VLOOKUP($A551,Instellingen!$K$11:$L$22,2,0),"")</f>
        <v/>
      </c>
      <c r="C551" s="51"/>
      <c r="D551" s="52"/>
      <c r="E551" s="52"/>
      <c r="F551" s="53"/>
      <c r="G551" s="50"/>
      <c r="H551" s="50"/>
      <c r="I551" s="50"/>
      <c r="J551" s="38">
        <f t="shared" si="50"/>
        <v>0</v>
      </c>
      <c r="K551" s="38">
        <f t="shared" si="48"/>
        <v>0</v>
      </c>
      <c r="L551" s="38">
        <f t="shared" si="51"/>
        <v>0</v>
      </c>
      <c r="M551" s="38">
        <f t="shared" si="52"/>
        <v>0</v>
      </c>
      <c r="N551" s="38">
        <f t="shared" si="53"/>
        <v>0</v>
      </c>
      <c r="O551" s="38">
        <f>IF($F551=Instellingen!$I$11,ROUND(($J551-($J551/((100%+$F551)/100%))),2),0)</f>
        <v>0</v>
      </c>
      <c r="P551" s="38">
        <f>IF($F551=Instellingen!$I$12,ROUND(($J551-($J551/((100%+$F551)/100%))),2),0)</f>
        <v>0</v>
      </c>
      <c r="Q551" s="38">
        <f>IF($F551=Instellingen!$I$14,0,ROUND(($K551-($K551/((100%+$F551)/100%))),2))</f>
        <v>0</v>
      </c>
    </row>
    <row r="552" spans="1:17" x14ac:dyDescent="0.35">
      <c r="A552" s="20" t="str">
        <f t="shared" si="49"/>
        <v/>
      </c>
      <c r="B552" s="20" t="str">
        <f>IFERROR(VLOOKUP($A552,Instellingen!$K$11:$L$22,2,0),"")</f>
        <v/>
      </c>
      <c r="C552" s="51"/>
      <c r="D552" s="52"/>
      <c r="E552" s="52"/>
      <c r="F552" s="53"/>
      <c r="G552" s="50"/>
      <c r="H552" s="50"/>
      <c r="I552" s="50"/>
      <c r="J552" s="38">
        <f t="shared" si="50"/>
        <v>0</v>
      </c>
      <c r="K552" s="38">
        <f t="shared" si="48"/>
        <v>0</v>
      </c>
      <c r="L552" s="38">
        <f t="shared" si="51"/>
        <v>0</v>
      </c>
      <c r="M552" s="38">
        <f t="shared" si="52"/>
        <v>0</v>
      </c>
      <c r="N552" s="38">
        <f t="shared" si="53"/>
        <v>0</v>
      </c>
      <c r="O552" s="38">
        <f>IF($F552=Instellingen!$I$11,ROUND(($J552-($J552/((100%+$F552)/100%))),2),0)</f>
        <v>0</v>
      </c>
      <c r="P552" s="38">
        <f>IF($F552=Instellingen!$I$12,ROUND(($J552-($J552/((100%+$F552)/100%))),2),0)</f>
        <v>0</v>
      </c>
      <c r="Q552" s="38">
        <f>IF($F552=Instellingen!$I$14,0,ROUND(($K552-($K552/((100%+$F552)/100%))),2))</f>
        <v>0</v>
      </c>
    </row>
    <row r="553" spans="1:17" x14ac:dyDescent="0.35">
      <c r="A553" s="20" t="str">
        <f t="shared" si="49"/>
        <v/>
      </c>
      <c r="B553" s="20" t="str">
        <f>IFERROR(VLOOKUP($A553,Instellingen!$K$11:$L$22,2,0),"")</f>
        <v/>
      </c>
      <c r="C553" s="51"/>
      <c r="D553" s="52"/>
      <c r="E553" s="52"/>
      <c r="F553" s="53"/>
      <c r="G553" s="50"/>
      <c r="H553" s="50"/>
      <c r="I553" s="50"/>
      <c r="J553" s="38">
        <f t="shared" si="50"/>
        <v>0</v>
      </c>
      <c r="K553" s="38">
        <f t="shared" si="48"/>
        <v>0</v>
      </c>
      <c r="L553" s="38">
        <f t="shared" si="51"/>
        <v>0</v>
      </c>
      <c r="M553" s="38">
        <f t="shared" si="52"/>
        <v>0</v>
      </c>
      <c r="N553" s="38">
        <f t="shared" si="53"/>
        <v>0</v>
      </c>
      <c r="O553" s="38">
        <f>IF($F553=Instellingen!$I$11,ROUND(($J553-($J553/((100%+$F553)/100%))),2),0)</f>
        <v>0</v>
      </c>
      <c r="P553" s="38">
        <f>IF($F553=Instellingen!$I$12,ROUND(($J553-($J553/((100%+$F553)/100%))),2),0)</f>
        <v>0</v>
      </c>
      <c r="Q553" s="38">
        <f>IF($F553=Instellingen!$I$14,0,ROUND(($K553-($K553/((100%+$F553)/100%))),2))</f>
        <v>0</v>
      </c>
    </row>
    <row r="554" spans="1:17" x14ac:dyDescent="0.35">
      <c r="A554" s="20" t="str">
        <f t="shared" si="49"/>
        <v/>
      </c>
      <c r="B554" s="20" t="str">
        <f>IFERROR(VLOOKUP($A554,Instellingen!$K$11:$L$22,2,0),"")</f>
        <v/>
      </c>
      <c r="C554" s="51"/>
      <c r="D554" s="52"/>
      <c r="E554" s="52"/>
      <c r="F554" s="53"/>
      <c r="G554" s="50"/>
      <c r="H554" s="50"/>
      <c r="I554" s="50"/>
      <c r="J554" s="38">
        <f t="shared" si="50"/>
        <v>0</v>
      </c>
      <c r="K554" s="38">
        <f t="shared" si="48"/>
        <v>0</v>
      </c>
      <c r="L554" s="38">
        <f t="shared" si="51"/>
        <v>0</v>
      </c>
      <c r="M554" s="38">
        <f t="shared" si="52"/>
        <v>0</v>
      </c>
      <c r="N554" s="38">
        <f t="shared" si="53"/>
        <v>0</v>
      </c>
      <c r="O554" s="38">
        <f>IF($F554=Instellingen!$I$11,ROUND(($J554-($J554/((100%+$F554)/100%))),2),0)</f>
        <v>0</v>
      </c>
      <c r="P554" s="38">
        <f>IF($F554=Instellingen!$I$12,ROUND(($J554-($J554/((100%+$F554)/100%))),2),0)</f>
        <v>0</v>
      </c>
      <c r="Q554" s="38">
        <f>IF($F554=Instellingen!$I$14,0,ROUND(($K554-($K554/((100%+$F554)/100%))),2))</f>
        <v>0</v>
      </c>
    </row>
    <row r="555" spans="1:17" x14ac:dyDescent="0.35">
      <c r="A555" s="20" t="str">
        <f t="shared" si="49"/>
        <v/>
      </c>
      <c r="B555" s="20" t="str">
        <f>IFERROR(VLOOKUP($A555,Instellingen!$K$11:$L$22,2,0),"")</f>
        <v/>
      </c>
      <c r="C555" s="51"/>
      <c r="D555" s="52"/>
      <c r="E555" s="52"/>
      <c r="F555" s="53"/>
      <c r="G555" s="50"/>
      <c r="H555" s="50"/>
      <c r="I555" s="50"/>
      <c r="J555" s="38">
        <f t="shared" si="50"/>
        <v>0</v>
      </c>
      <c r="K555" s="38">
        <f t="shared" si="48"/>
        <v>0</v>
      </c>
      <c r="L555" s="38">
        <f t="shared" si="51"/>
        <v>0</v>
      </c>
      <c r="M555" s="38">
        <f t="shared" si="52"/>
        <v>0</v>
      </c>
      <c r="N555" s="38">
        <f t="shared" si="53"/>
        <v>0</v>
      </c>
      <c r="O555" s="38">
        <f>IF($F555=Instellingen!$I$11,ROUND(($J555-($J555/((100%+$F555)/100%))),2),0)</f>
        <v>0</v>
      </c>
      <c r="P555" s="38">
        <f>IF($F555=Instellingen!$I$12,ROUND(($J555-($J555/((100%+$F555)/100%))),2),0)</f>
        <v>0</v>
      </c>
      <c r="Q555" s="38">
        <f>IF($F555=Instellingen!$I$14,0,ROUND(($K555-($K555/((100%+$F555)/100%))),2))</f>
        <v>0</v>
      </c>
    </row>
    <row r="556" spans="1:17" x14ac:dyDescent="0.35">
      <c r="A556" s="20" t="str">
        <f t="shared" si="49"/>
        <v/>
      </c>
      <c r="B556" s="20" t="str">
        <f>IFERROR(VLOOKUP($A556,Instellingen!$K$11:$L$22,2,0),"")</f>
        <v/>
      </c>
      <c r="C556" s="51"/>
      <c r="D556" s="52"/>
      <c r="E556" s="52"/>
      <c r="F556" s="53"/>
      <c r="G556" s="50"/>
      <c r="H556" s="50"/>
      <c r="I556" s="50"/>
      <c r="J556" s="38">
        <f t="shared" si="50"/>
        <v>0</v>
      </c>
      <c r="K556" s="38">
        <f t="shared" si="48"/>
        <v>0</v>
      </c>
      <c r="L556" s="38">
        <f t="shared" si="51"/>
        <v>0</v>
      </c>
      <c r="M556" s="38">
        <f t="shared" si="52"/>
        <v>0</v>
      </c>
      <c r="N556" s="38">
        <f t="shared" si="53"/>
        <v>0</v>
      </c>
      <c r="O556" s="38">
        <f>IF($F556=Instellingen!$I$11,ROUND(($J556-($J556/((100%+$F556)/100%))),2),0)</f>
        <v>0</v>
      </c>
      <c r="P556" s="38">
        <f>IF($F556=Instellingen!$I$12,ROUND(($J556-($J556/((100%+$F556)/100%))),2),0)</f>
        <v>0</v>
      </c>
      <c r="Q556" s="38">
        <f>IF($F556=Instellingen!$I$14,0,ROUND(($K556-($K556/((100%+$F556)/100%))),2))</f>
        <v>0</v>
      </c>
    </row>
    <row r="557" spans="1:17" x14ac:dyDescent="0.35">
      <c r="A557" s="20" t="str">
        <f t="shared" si="49"/>
        <v/>
      </c>
      <c r="B557" s="20" t="str">
        <f>IFERROR(VLOOKUP($A557,Instellingen!$K$11:$L$22,2,0),"")</f>
        <v/>
      </c>
      <c r="C557" s="51"/>
      <c r="D557" s="52"/>
      <c r="E557" s="52"/>
      <c r="F557" s="53"/>
      <c r="G557" s="50"/>
      <c r="H557" s="50"/>
      <c r="I557" s="50"/>
      <c r="J557" s="38">
        <f t="shared" si="50"/>
        <v>0</v>
      </c>
      <c r="K557" s="38">
        <f t="shared" si="48"/>
        <v>0</v>
      </c>
      <c r="L557" s="38">
        <f t="shared" si="51"/>
        <v>0</v>
      </c>
      <c r="M557" s="38">
        <f t="shared" si="52"/>
        <v>0</v>
      </c>
      <c r="N557" s="38">
        <f t="shared" si="53"/>
        <v>0</v>
      </c>
      <c r="O557" s="38">
        <f>IF($F557=Instellingen!$I$11,ROUND(($J557-($J557/((100%+$F557)/100%))),2),0)</f>
        <v>0</v>
      </c>
      <c r="P557" s="38">
        <f>IF($F557=Instellingen!$I$12,ROUND(($J557-($J557/((100%+$F557)/100%))),2),0)</f>
        <v>0</v>
      </c>
      <c r="Q557" s="38">
        <f>IF($F557=Instellingen!$I$14,0,ROUND(($K557-($K557/((100%+$F557)/100%))),2))</f>
        <v>0</v>
      </c>
    </row>
    <row r="558" spans="1:17" x14ac:dyDescent="0.35">
      <c r="A558" s="20" t="str">
        <f t="shared" si="49"/>
        <v/>
      </c>
      <c r="B558" s="20" t="str">
        <f>IFERROR(VLOOKUP($A558,Instellingen!$K$11:$L$22,2,0),"")</f>
        <v/>
      </c>
      <c r="C558" s="51"/>
      <c r="D558" s="52"/>
      <c r="E558" s="52"/>
      <c r="F558" s="53"/>
      <c r="G558" s="50"/>
      <c r="H558" s="50"/>
      <c r="I558" s="50"/>
      <c r="J558" s="38">
        <f t="shared" si="50"/>
        <v>0</v>
      </c>
      <c r="K558" s="38">
        <f t="shared" si="48"/>
        <v>0</v>
      </c>
      <c r="L558" s="38">
        <f t="shared" si="51"/>
        <v>0</v>
      </c>
      <c r="M558" s="38">
        <f t="shared" si="52"/>
        <v>0</v>
      </c>
      <c r="N558" s="38">
        <f t="shared" si="53"/>
        <v>0</v>
      </c>
      <c r="O558" s="38">
        <f>IF($F558=Instellingen!$I$11,ROUND(($J558-($J558/((100%+$F558)/100%))),2),0)</f>
        <v>0</v>
      </c>
      <c r="P558" s="38">
        <f>IF($F558=Instellingen!$I$12,ROUND(($J558-($J558/((100%+$F558)/100%))),2),0)</f>
        <v>0</v>
      </c>
      <c r="Q558" s="38">
        <f>IF($F558=Instellingen!$I$14,0,ROUND(($K558-($K558/((100%+$F558)/100%))),2))</f>
        <v>0</v>
      </c>
    </row>
    <row r="559" spans="1:17" x14ac:dyDescent="0.35">
      <c r="A559" s="20" t="str">
        <f t="shared" si="49"/>
        <v/>
      </c>
      <c r="B559" s="20" t="str">
        <f>IFERROR(VLOOKUP($A559,Instellingen!$K$11:$L$22,2,0),"")</f>
        <v/>
      </c>
      <c r="C559" s="51"/>
      <c r="D559" s="52"/>
      <c r="E559" s="52"/>
      <c r="F559" s="53"/>
      <c r="G559" s="50"/>
      <c r="H559" s="50"/>
      <c r="I559" s="50"/>
      <c r="J559" s="38">
        <f t="shared" si="50"/>
        <v>0</v>
      </c>
      <c r="K559" s="38">
        <f t="shared" si="48"/>
        <v>0</v>
      </c>
      <c r="L559" s="38">
        <f t="shared" si="51"/>
        <v>0</v>
      </c>
      <c r="M559" s="38">
        <f t="shared" si="52"/>
        <v>0</v>
      </c>
      <c r="N559" s="38">
        <f t="shared" si="53"/>
        <v>0</v>
      </c>
      <c r="O559" s="38">
        <f>IF($F559=Instellingen!$I$11,ROUND(($J559-($J559/((100%+$F559)/100%))),2),0)</f>
        <v>0</v>
      </c>
      <c r="P559" s="38">
        <f>IF($F559=Instellingen!$I$12,ROUND(($J559-($J559/((100%+$F559)/100%))),2),0)</f>
        <v>0</v>
      </c>
      <c r="Q559" s="38">
        <f>IF($F559=Instellingen!$I$14,0,ROUND(($K559-($K559/((100%+$F559)/100%))),2))</f>
        <v>0</v>
      </c>
    </row>
    <row r="560" spans="1:17" x14ac:dyDescent="0.35">
      <c r="A560" s="20" t="str">
        <f t="shared" si="49"/>
        <v/>
      </c>
      <c r="B560" s="20" t="str">
        <f>IFERROR(VLOOKUP($A560,Instellingen!$K$11:$L$22,2,0),"")</f>
        <v/>
      </c>
      <c r="C560" s="51"/>
      <c r="D560" s="52"/>
      <c r="E560" s="52"/>
      <c r="F560" s="53"/>
      <c r="G560" s="50"/>
      <c r="H560" s="50"/>
      <c r="I560" s="50"/>
      <c r="J560" s="38">
        <f t="shared" si="50"/>
        <v>0</v>
      </c>
      <c r="K560" s="38">
        <f t="shared" si="48"/>
        <v>0</v>
      </c>
      <c r="L560" s="38">
        <f t="shared" si="51"/>
        <v>0</v>
      </c>
      <c r="M560" s="38">
        <f t="shared" si="52"/>
        <v>0</v>
      </c>
      <c r="N560" s="38">
        <f t="shared" si="53"/>
        <v>0</v>
      </c>
      <c r="O560" s="38">
        <f>IF($F560=Instellingen!$I$11,ROUND(($J560-($J560/((100%+$F560)/100%))),2),0)</f>
        <v>0</v>
      </c>
      <c r="P560" s="38">
        <f>IF($F560=Instellingen!$I$12,ROUND(($J560-($J560/((100%+$F560)/100%))),2),0)</f>
        <v>0</v>
      </c>
      <c r="Q560" s="38">
        <f>IF($F560=Instellingen!$I$14,0,ROUND(($K560-($K560/((100%+$F560)/100%))),2))</f>
        <v>0</v>
      </c>
    </row>
    <row r="561" spans="1:17" x14ac:dyDescent="0.35">
      <c r="A561" s="20" t="str">
        <f t="shared" si="49"/>
        <v/>
      </c>
      <c r="B561" s="20" t="str">
        <f>IFERROR(VLOOKUP($A561,Instellingen!$K$11:$L$22,2,0),"")</f>
        <v/>
      </c>
      <c r="C561" s="51"/>
      <c r="D561" s="52"/>
      <c r="E561" s="52"/>
      <c r="F561" s="53"/>
      <c r="G561" s="50"/>
      <c r="H561" s="50"/>
      <c r="I561" s="50"/>
      <c r="J561" s="38">
        <f t="shared" si="50"/>
        <v>0</v>
      </c>
      <c r="K561" s="38">
        <f t="shared" si="48"/>
        <v>0</v>
      </c>
      <c r="L561" s="38">
        <f t="shared" si="51"/>
        <v>0</v>
      </c>
      <c r="M561" s="38">
        <f t="shared" si="52"/>
        <v>0</v>
      </c>
      <c r="N561" s="38">
        <f t="shared" si="53"/>
        <v>0</v>
      </c>
      <c r="O561" s="38">
        <f>IF($F561=Instellingen!$I$11,ROUND(($J561-($J561/((100%+$F561)/100%))),2),0)</f>
        <v>0</v>
      </c>
      <c r="P561" s="38">
        <f>IF($F561=Instellingen!$I$12,ROUND(($J561-($J561/((100%+$F561)/100%))),2),0)</f>
        <v>0</v>
      </c>
      <c r="Q561" s="38">
        <f>IF($F561=Instellingen!$I$14,0,ROUND(($K561-($K561/((100%+$F561)/100%))),2))</f>
        <v>0</v>
      </c>
    </row>
    <row r="562" spans="1:17" x14ac:dyDescent="0.35">
      <c r="A562" s="20" t="str">
        <f t="shared" si="49"/>
        <v/>
      </c>
      <c r="B562" s="20" t="str">
        <f>IFERROR(VLOOKUP($A562,Instellingen!$K$11:$L$22,2,0),"")</f>
        <v/>
      </c>
      <c r="C562" s="51"/>
      <c r="D562" s="52"/>
      <c r="E562" s="52"/>
      <c r="F562" s="53"/>
      <c r="G562" s="50"/>
      <c r="H562" s="50"/>
      <c r="I562" s="50"/>
      <c r="J562" s="38">
        <f t="shared" si="50"/>
        <v>0</v>
      </c>
      <c r="K562" s="38">
        <f t="shared" si="48"/>
        <v>0</v>
      </c>
      <c r="L562" s="38">
        <f t="shared" si="51"/>
        <v>0</v>
      </c>
      <c r="M562" s="38">
        <f t="shared" si="52"/>
        <v>0</v>
      </c>
      <c r="N562" s="38">
        <f t="shared" si="53"/>
        <v>0</v>
      </c>
      <c r="O562" s="38">
        <f>IF($F562=Instellingen!$I$11,ROUND(($J562-($J562/((100%+$F562)/100%))),2),0)</f>
        <v>0</v>
      </c>
      <c r="P562" s="38">
        <f>IF($F562=Instellingen!$I$12,ROUND(($J562-($J562/((100%+$F562)/100%))),2),0)</f>
        <v>0</v>
      </c>
      <c r="Q562" s="38">
        <f>IF($F562=Instellingen!$I$14,0,ROUND(($K562-($K562/((100%+$F562)/100%))),2))</f>
        <v>0</v>
      </c>
    </row>
    <row r="563" spans="1:17" x14ac:dyDescent="0.35">
      <c r="A563" s="20" t="str">
        <f t="shared" si="49"/>
        <v/>
      </c>
      <c r="B563" s="20" t="str">
        <f>IFERROR(VLOOKUP($A563,Instellingen!$K$11:$L$22,2,0),"")</f>
        <v/>
      </c>
      <c r="C563" s="51"/>
      <c r="D563" s="52"/>
      <c r="E563" s="52"/>
      <c r="F563" s="53"/>
      <c r="G563" s="50"/>
      <c r="H563" s="50"/>
      <c r="I563" s="50"/>
      <c r="J563" s="38">
        <f t="shared" si="50"/>
        <v>0</v>
      </c>
      <c r="K563" s="38">
        <f t="shared" si="48"/>
        <v>0</v>
      </c>
      <c r="L563" s="38">
        <f t="shared" si="51"/>
        <v>0</v>
      </c>
      <c r="M563" s="38">
        <f t="shared" si="52"/>
        <v>0</v>
      </c>
      <c r="N563" s="38">
        <f t="shared" si="53"/>
        <v>0</v>
      </c>
      <c r="O563" s="38">
        <f>IF($F563=Instellingen!$I$11,ROUND(($J563-($J563/((100%+$F563)/100%))),2),0)</f>
        <v>0</v>
      </c>
      <c r="P563" s="38">
        <f>IF($F563=Instellingen!$I$12,ROUND(($J563-($J563/((100%+$F563)/100%))),2),0)</f>
        <v>0</v>
      </c>
      <c r="Q563" s="38">
        <f>IF($F563=Instellingen!$I$14,0,ROUND(($K563-($K563/((100%+$F563)/100%))),2))</f>
        <v>0</v>
      </c>
    </row>
    <row r="564" spans="1:17" x14ac:dyDescent="0.35">
      <c r="A564" s="20" t="str">
        <f t="shared" si="49"/>
        <v/>
      </c>
      <c r="B564" s="20" t="str">
        <f>IFERROR(VLOOKUP($A564,Instellingen!$K$11:$L$22,2,0),"")</f>
        <v/>
      </c>
      <c r="C564" s="51"/>
      <c r="D564" s="52"/>
      <c r="E564" s="52"/>
      <c r="F564" s="53"/>
      <c r="G564" s="50"/>
      <c r="H564" s="50"/>
      <c r="I564" s="50"/>
      <c r="J564" s="38">
        <f t="shared" si="50"/>
        <v>0</v>
      </c>
      <c r="K564" s="38">
        <f t="shared" si="48"/>
        <v>0</v>
      </c>
      <c r="L564" s="38">
        <f t="shared" si="51"/>
        <v>0</v>
      </c>
      <c r="M564" s="38">
        <f t="shared" si="52"/>
        <v>0</v>
      </c>
      <c r="N564" s="38">
        <f t="shared" si="53"/>
        <v>0</v>
      </c>
      <c r="O564" s="38">
        <f>IF($F564=Instellingen!$I$11,ROUND(($J564-($J564/((100%+$F564)/100%))),2),0)</f>
        <v>0</v>
      </c>
      <c r="P564" s="38">
        <f>IF($F564=Instellingen!$I$12,ROUND(($J564-($J564/((100%+$F564)/100%))),2),0)</f>
        <v>0</v>
      </c>
      <c r="Q564" s="38">
        <f>IF($F564=Instellingen!$I$14,0,ROUND(($K564-($K564/((100%+$F564)/100%))),2))</f>
        <v>0</v>
      </c>
    </row>
    <row r="565" spans="1:17" x14ac:dyDescent="0.35">
      <c r="A565" s="20" t="str">
        <f t="shared" si="49"/>
        <v/>
      </c>
      <c r="B565" s="20" t="str">
        <f>IFERROR(VLOOKUP($A565,Instellingen!$K$11:$L$22,2,0),"")</f>
        <v/>
      </c>
      <c r="C565" s="51"/>
      <c r="D565" s="52"/>
      <c r="E565" s="52"/>
      <c r="F565" s="53"/>
      <c r="G565" s="50"/>
      <c r="H565" s="50"/>
      <c r="I565" s="50"/>
      <c r="J565" s="38">
        <f t="shared" si="50"/>
        <v>0</v>
      </c>
      <c r="K565" s="38">
        <f t="shared" si="48"/>
        <v>0</v>
      </c>
      <c r="L565" s="38">
        <f t="shared" si="51"/>
        <v>0</v>
      </c>
      <c r="M565" s="38">
        <f t="shared" si="52"/>
        <v>0</v>
      </c>
      <c r="N565" s="38">
        <f t="shared" si="53"/>
        <v>0</v>
      </c>
      <c r="O565" s="38">
        <f>IF($F565=Instellingen!$I$11,ROUND(($J565-($J565/((100%+$F565)/100%))),2),0)</f>
        <v>0</v>
      </c>
      <c r="P565" s="38">
        <f>IF($F565=Instellingen!$I$12,ROUND(($J565-($J565/((100%+$F565)/100%))),2),0)</f>
        <v>0</v>
      </c>
      <c r="Q565" s="38">
        <f>IF($F565=Instellingen!$I$14,0,ROUND(($K565-($K565/((100%+$F565)/100%))),2))</f>
        <v>0</v>
      </c>
    </row>
    <row r="566" spans="1:17" x14ac:dyDescent="0.35">
      <c r="A566" s="20" t="str">
        <f t="shared" si="49"/>
        <v/>
      </c>
      <c r="B566" s="20" t="str">
        <f>IFERROR(VLOOKUP($A566,Instellingen!$K$11:$L$22,2,0),"")</f>
        <v/>
      </c>
      <c r="C566" s="51"/>
      <c r="D566" s="52"/>
      <c r="E566" s="52"/>
      <c r="F566" s="53"/>
      <c r="G566" s="50"/>
      <c r="H566" s="50"/>
      <c r="I566" s="50"/>
      <c r="J566" s="38">
        <f t="shared" si="50"/>
        <v>0</v>
      </c>
      <c r="K566" s="38">
        <f t="shared" si="48"/>
        <v>0</v>
      </c>
      <c r="L566" s="38">
        <f t="shared" si="51"/>
        <v>0</v>
      </c>
      <c r="M566" s="38">
        <f t="shared" si="52"/>
        <v>0</v>
      </c>
      <c r="N566" s="38">
        <f t="shared" si="53"/>
        <v>0</v>
      </c>
      <c r="O566" s="38">
        <f>IF($F566=Instellingen!$I$11,ROUND(($J566-($J566/((100%+$F566)/100%))),2),0)</f>
        <v>0</v>
      </c>
      <c r="P566" s="38">
        <f>IF($F566=Instellingen!$I$12,ROUND(($J566-($J566/((100%+$F566)/100%))),2),0)</f>
        <v>0</v>
      </c>
      <c r="Q566" s="38">
        <f>IF($F566=Instellingen!$I$14,0,ROUND(($K566-($K566/((100%+$F566)/100%))),2))</f>
        <v>0</v>
      </c>
    </row>
    <row r="567" spans="1:17" x14ac:dyDescent="0.35">
      <c r="A567" s="20" t="str">
        <f t="shared" si="49"/>
        <v/>
      </c>
      <c r="B567" s="20" t="str">
        <f>IFERROR(VLOOKUP($A567,Instellingen!$K$11:$L$22,2,0),"")</f>
        <v/>
      </c>
      <c r="C567" s="51"/>
      <c r="D567" s="52"/>
      <c r="E567" s="52"/>
      <c r="F567" s="53"/>
      <c r="G567" s="50"/>
      <c r="H567" s="50"/>
      <c r="I567" s="50"/>
      <c r="J567" s="38">
        <f t="shared" si="50"/>
        <v>0</v>
      </c>
      <c r="K567" s="38">
        <f t="shared" si="48"/>
        <v>0</v>
      </c>
      <c r="L567" s="38">
        <f t="shared" si="51"/>
        <v>0</v>
      </c>
      <c r="M567" s="38">
        <f t="shared" si="52"/>
        <v>0</v>
      </c>
      <c r="N567" s="38">
        <f t="shared" si="53"/>
        <v>0</v>
      </c>
      <c r="O567" s="38">
        <f>IF($F567=Instellingen!$I$11,ROUND(($J567-($J567/((100%+$F567)/100%))),2),0)</f>
        <v>0</v>
      </c>
      <c r="P567" s="38">
        <f>IF($F567=Instellingen!$I$12,ROUND(($J567-($J567/((100%+$F567)/100%))),2),0)</f>
        <v>0</v>
      </c>
      <c r="Q567" s="38">
        <f>IF($F567=Instellingen!$I$14,0,ROUND(($K567-($K567/((100%+$F567)/100%))),2))</f>
        <v>0</v>
      </c>
    </row>
    <row r="568" spans="1:17" x14ac:dyDescent="0.35">
      <c r="A568" s="20" t="str">
        <f t="shared" si="49"/>
        <v/>
      </c>
      <c r="B568" s="20" t="str">
        <f>IFERROR(VLOOKUP($A568,Instellingen!$K$11:$L$22,2,0),"")</f>
        <v/>
      </c>
      <c r="C568" s="51"/>
      <c r="D568" s="52"/>
      <c r="E568" s="52"/>
      <c r="F568" s="53"/>
      <c r="G568" s="50"/>
      <c r="H568" s="50"/>
      <c r="I568" s="50"/>
      <c r="J568" s="38">
        <f t="shared" si="50"/>
        <v>0</v>
      </c>
      <c r="K568" s="38">
        <f t="shared" si="48"/>
        <v>0</v>
      </c>
      <c r="L568" s="38">
        <f t="shared" si="51"/>
        <v>0</v>
      </c>
      <c r="M568" s="38">
        <f t="shared" si="52"/>
        <v>0</v>
      </c>
      <c r="N568" s="38">
        <f t="shared" si="53"/>
        <v>0</v>
      </c>
      <c r="O568" s="38">
        <f>IF($F568=Instellingen!$I$11,ROUND(($J568-($J568/((100%+$F568)/100%))),2),0)</f>
        <v>0</v>
      </c>
      <c r="P568" s="38">
        <f>IF($F568=Instellingen!$I$12,ROUND(($J568-($J568/((100%+$F568)/100%))),2),0)</f>
        <v>0</v>
      </c>
      <c r="Q568" s="38">
        <f>IF($F568=Instellingen!$I$14,0,ROUND(($K568-($K568/((100%+$F568)/100%))),2))</f>
        <v>0</v>
      </c>
    </row>
    <row r="569" spans="1:17" x14ac:dyDescent="0.35">
      <c r="A569" s="20" t="str">
        <f t="shared" si="49"/>
        <v/>
      </c>
      <c r="B569" s="20" t="str">
        <f>IFERROR(VLOOKUP($A569,Instellingen!$K$11:$L$22,2,0),"")</f>
        <v/>
      </c>
      <c r="C569" s="51"/>
      <c r="D569" s="52"/>
      <c r="E569" s="52"/>
      <c r="F569" s="53"/>
      <c r="G569" s="50"/>
      <c r="H569" s="50"/>
      <c r="I569" s="50"/>
      <c r="J569" s="38">
        <f t="shared" si="50"/>
        <v>0</v>
      </c>
      <c r="K569" s="38">
        <f t="shared" si="48"/>
        <v>0</v>
      </c>
      <c r="L569" s="38">
        <f t="shared" si="51"/>
        <v>0</v>
      </c>
      <c r="M569" s="38">
        <f t="shared" si="52"/>
        <v>0</v>
      </c>
      <c r="N569" s="38">
        <f t="shared" si="53"/>
        <v>0</v>
      </c>
      <c r="O569" s="38">
        <f>IF($F569=Instellingen!$I$11,ROUND(($J569-($J569/((100%+$F569)/100%))),2),0)</f>
        <v>0</v>
      </c>
      <c r="P569" s="38">
        <f>IF($F569=Instellingen!$I$12,ROUND(($J569-($J569/((100%+$F569)/100%))),2),0)</f>
        <v>0</v>
      </c>
      <c r="Q569" s="38">
        <f>IF($F569=Instellingen!$I$14,0,ROUND(($K569-($K569/((100%+$F569)/100%))),2))</f>
        <v>0</v>
      </c>
    </row>
    <row r="570" spans="1:17" x14ac:dyDescent="0.35">
      <c r="A570" s="20" t="str">
        <f t="shared" si="49"/>
        <v/>
      </c>
      <c r="B570" s="20" t="str">
        <f>IFERROR(VLOOKUP($A570,Instellingen!$K$11:$L$22,2,0),"")</f>
        <v/>
      </c>
      <c r="C570" s="51"/>
      <c r="D570" s="52"/>
      <c r="E570" s="52"/>
      <c r="F570" s="53"/>
      <c r="G570" s="50"/>
      <c r="H570" s="50"/>
      <c r="I570" s="50"/>
      <c r="J570" s="38">
        <f t="shared" si="50"/>
        <v>0</v>
      </c>
      <c r="K570" s="38">
        <f t="shared" si="48"/>
        <v>0</v>
      </c>
      <c r="L570" s="38">
        <f t="shared" si="51"/>
        <v>0</v>
      </c>
      <c r="M570" s="38">
        <f t="shared" si="52"/>
        <v>0</v>
      </c>
      <c r="N570" s="38">
        <f t="shared" si="53"/>
        <v>0</v>
      </c>
      <c r="O570" s="38">
        <f>IF($F570=Instellingen!$I$11,ROUND(($J570-($J570/((100%+$F570)/100%))),2),0)</f>
        <v>0</v>
      </c>
      <c r="P570" s="38">
        <f>IF($F570=Instellingen!$I$12,ROUND(($J570-($J570/((100%+$F570)/100%))),2),0)</f>
        <v>0</v>
      </c>
      <c r="Q570" s="38">
        <f>IF($F570=Instellingen!$I$14,0,ROUND(($K570-($K570/((100%+$F570)/100%))),2))</f>
        <v>0</v>
      </c>
    </row>
    <row r="571" spans="1:17" x14ac:dyDescent="0.35">
      <c r="A571" s="20" t="str">
        <f t="shared" si="49"/>
        <v/>
      </c>
      <c r="B571" s="20" t="str">
        <f>IFERROR(VLOOKUP($A571,Instellingen!$K$11:$L$22,2,0),"")</f>
        <v/>
      </c>
      <c r="C571" s="51"/>
      <c r="D571" s="52"/>
      <c r="E571" s="52"/>
      <c r="F571" s="53"/>
      <c r="G571" s="50"/>
      <c r="H571" s="50"/>
      <c r="I571" s="50"/>
      <c r="J571" s="38">
        <f t="shared" si="50"/>
        <v>0</v>
      </c>
      <c r="K571" s="38">
        <f t="shared" si="48"/>
        <v>0</v>
      </c>
      <c r="L571" s="38">
        <f t="shared" si="51"/>
        <v>0</v>
      </c>
      <c r="M571" s="38">
        <f t="shared" si="52"/>
        <v>0</v>
      </c>
      <c r="N571" s="38">
        <f t="shared" si="53"/>
        <v>0</v>
      </c>
      <c r="O571" s="38">
        <f>IF($F571=Instellingen!$I$11,ROUND(($J571-($J571/((100%+$F571)/100%))),2),0)</f>
        <v>0</v>
      </c>
      <c r="P571" s="38">
        <f>IF($F571=Instellingen!$I$12,ROUND(($J571-($J571/((100%+$F571)/100%))),2),0)</f>
        <v>0</v>
      </c>
      <c r="Q571" s="38">
        <f>IF($F571=Instellingen!$I$14,0,ROUND(($K571-($K571/((100%+$F571)/100%))),2))</f>
        <v>0</v>
      </c>
    </row>
    <row r="572" spans="1:17" x14ac:dyDescent="0.35">
      <c r="A572" s="20" t="str">
        <f t="shared" si="49"/>
        <v/>
      </c>
      <c r="B572" s="20" t="str">
        <f>IFERROR(VLOOKUP($A572,Instellingen!$K$11:$L$22,2,0),"")</f>
        <v/>
      </c>
      <c r="C572" s="51"/>
      <c r="D572" s="52"/>
      <c r="E572" s="52"/>
      <c r="F572" s="53"/>
      <c r="G572" s="50"/>
      <c r="H572" s="50"/>
      <c r="I572" s="50"/>
      <c r="J572" s="38">
        <f t="shared" si="50"/>
        <v>0</v>
      </c>
      <c r="K572" s="38">
        <f t="shared" si="48"/>
        <v>0</v>
      </c>
      <c r="L572" s="38">
        <f t="shared" si="51"/>
        <v>0</v>
      </c>
      <c r="M572" s="38">
        <f t="shared" si="52"/>
        <v>0</v>
      </c>
      <c r="N572" s="38">
        <f t="shared" si="53"/>
        <v>0</v>
      </c>
      <c r="O572" s="38">
        <f>IF($F572=Instellingen!$I$11,ROUND(($J572-($J572/((100%+$F572)/100%))),2),0)</f>
        <v>0</v>
      </c>
      <c r="P572" s="38">
        <f>IF($F572=Instellingen!$I$12,ROUND(($J572-($J572/((100%+$F572)/100%))),2),0)</f>
        <v>0</v>
      </c>
      <c r="Q572" s="38">
        <f>IF($F572=Instellingen!$I$14,0,ROUND(($K572-($K572/((100%+$F572)/100%))),2))</f>
        <v>0</v>
      </c>
    </row>
    <row r="573" spans="1:17" x14ac:dyDescent="0.35">
      <c r="A573" s="20" t="str">
        <f t="shared" si="49"/>
        <v/>
      </c>
      <c r="B573" s="20" t="str">
        <f>IFERROR(VLOOKUP($A573,Instellingen!$K$11:$L$22,2,0),"")</f>
        <v/>
      </c>
      <c r="C573" s="51"/>
      <c r="D573" s="52"/>
      <c r="E573" s="52"/>
      <c r="F573" s="53"/>
      <c r="G573" s="50"/>
      <c r="H573" s="50"/>
      <c r="I573" s="50"/>
      <c r="J573" s="38">
        <f t="shared" si="50"/>
        <v>0</v>
      </c>
      <c r="K573" s="38">
        <f t="shared" si="48"/>
        <v>0</v>
      </c>
      <c r="L573" s="38">
        <f t="shared" si="51"/>
        <v>0</v>
      </c>
      <c r="M573" s="38">
        <f t="shared" si="52"/>
        <v>0</v>
      </c>
      <c r="N573" s="38">
        <f t="shared" si="53"/>
        <v>0</v>
      </c>
      <c r="O573" s="38">
        <f>IF($F573=Instellingen!$I$11,ROUND(($J573-($J573/((100%+$F573)/100%))),2),0)</f>
        <v>0</v>
      </c>
      <c r="P573" s="38">
        <f>IF($F573=Instellingen!$I$12,ROUND(($J573-($J573/((100%+$F573)/100%))),2),0)</f>
        <v>0</v>
      </c>
      <c r="Q573" s="38">
        <f>IF($F573=Instellingen!$I$14,0,ROUND(($K573-($K573/((100%+$F573)/100%))),2))</f>
        <v>0</v>
      </c>
    </row>
    <row r="574" spans="1:17" x14ac:dyDescent="0.35">
      <c r="A574" s="20" t="str">
        <f t="shared" si="49"/>
        <v/>
      </c>
      <c r="B574" s="20" t="str">
        <f>IFERROR(VLOOKUP($A574,Instellingen!$K$11:$L$22,2,0),"")</f>
        <v/>
      </c>
      <c r="C574" s="51"/>
      <c r="D574" s="52"/>
      <c r="E574" s="52"/>
      <c r="F574" s="53"/>
      <c r="G574" s="50"/>
      <c r="H574" s="50"/>
      <c r="I574" s="50"/>
      <c r="J574" s="38">
        <f t="shared" si="50"/>
        <v>0</v>
      </c>
      <c r="K574" s="38">
        <f t="shared" si="48"/>
        <v>0</v>
      </c>
      <c r="L574" s="38">
        <f t="shared" si="51"/>
        <v>0</v>
      </c>
      <c r="M574" s="38">
        <f t="shared" si="52"/>
        <v>0</v>
      </c>
      <c r="N574" s="38">
        <f t="shared" si="53"/>
        <v>0</v>
      </c>
      <c r="O574" s="38">
        <f>IF($F574=Instellingen!$I$11,ROUND(($J574-($J574/((100%+$F574)/100%))),2),0)</f>
        <v>0</v>
      </c>
      <c r="P574" s="38">
        <f>IF($F574=Instellingen!$I$12,ROUND(($J574-($J574/((100%+$F574)/100%))),2),0)</f>
        <v>0</v>
      </c>
      <c r="Q574" s="38">
        <f>IF($F574=Instellingen!$I$14,0,ROUND(($K574-($K574/((100%+$F574)/100%))),2))</f>
        <v>0</v>
      </c>
    </row>
    <row r="575" spans="1:17" x14ac:dyDescent="0.35">
      <c r="A575" s="20" t="str">
        <f t="shared" si="49"/>
        <v/>
      </c>
      <c r="B575" s="20" t="str">
        <f>IFERROR(VLOOKUP($A575,Instellingen!$K$11:$L$22,2,0),"")</f>
        <v/>
      </c>
      <c r="C575" s="51"/>
      <c r="D575" s="52"/>
      <c r="E575" s="52"/>
      <c r="F575" s="53"/>
      <c r="G575" s="50"/>
      <c r="H575" s="50"/>
      <c r="I575" s="50"/>
      <c r="J575" s="38">
        <f t="shared" si="50"/>
        <v>0</v>
      </c>
      <c r="K575" s="38">
        <f t="shared" si="48"/>
        <v>0</v>
      </c>
      <c r="L575" s="38">
        <f t="shared" si="51"/>
        <v>0</v>
      </c>
      <c r="M575" s="38">
        <f t="shared" si="52"/>
        <v>0</v>
      </c>
      <c r="N575" s="38">
        <f t="shared" si="53"/>
        <v>0</v>
      </c>
      <c r="O575" s="38">
        <f>IF($F575=Instellingen!$I$11,ROUND(($J575-($J575/((100%+$F575)/100%))),2),0)</f>
        <v>0</v>
      </c>
      <c r="P575" s="38">
        <f>IF($F575=Instellingen!$I$12,ROUND(($J575-($J575/((100%+$F575)/100%))),2),0)</f>
        <v>0</v>
      </c>
      <c r="Q575" s="38">
        <f>IF($F575=Instellingen!$I$14,0,ROUND(($K575-($K575/((100%+$F575)/100%))),2))</f>
        <v>0</v>
      </c>
    </row>
    <row r="576" spans="1:17" x14ac:dyDescent="0.35">
      <c r="A576" s="20" t="str">
        <f t="shared" si="49"/>
        <v/>
      </c>
      <c r="B576" s="20" t="str">
        <f>IFERROR(VLOOKUP($A576,Instellingen!$K$11:$L$22,2,0),"")</f>
        <v/>
      </c>
      <c r="C576" s="51"/>
      <c r="D576" s="52"/>
      <c r="E576" s="52"/>
      <c r="F576" s="53"/>
      <c r="G576" s="50"/>
      <c r="H576" s="50"/>
      <c r="I576" s="50"/>
      <c r="J576" s="38">
        <f t="shared" si="50"/>
        <v>0</v>
      </c>
      <c r="K576" s="38">
        <f t="shared" si="48"/>
        <v>0</v>
      </c>
      <c r="L576" s="38">
        <f t="shared" si="51"/>
        <v>0</v>
      </c>
      <c r="M576" s="38">
        <f t="shared" si="52"/>
        <v>0</v>
      </c>
      <c r="N576" s="38">
        <f t="shared" si="53"/>
        <v>0</v>
      </c>
      <c r="O576" s="38">
        <f>IF($F576=Instellingen!$I$11,ROUND(($J576-($J576/((100%+$F576)/100%))),2),0)</f>
        <v>0</v>
      </c>
      <c r="P576" s="38">
        <f>IF($F576=Instellingen!$I$12,ROUND(($J576-($J576/((100%+$F576)/100%))),2),0)</f>
        <v>0</v>
      </c>
      <c r="Q576" s="38">
        <f>IF($F576=Instellingen!$I$14,0,ROUND(($K576-($K576/((100%+$F576)/100%))),2))</f>
        <v>0</v>
      </c>
    </row>
    <row r="577" spans="1:17" x14ac:dyDescent="0.35">
      <c r="A577" s="20" t="str">
        <f t="shared" si="49"/>
        <v/>
      </c>
      <c r="B577" s="20" t="str">
        <f>IFERROR(VLOOKUP($A577,Instellingen!$K$11:$L$22,2,0),"")</f>
        <v/>
      </c>
      <c r="C577" s="51"/>
      <c r="D577" s="52"/>
      <c r="E577" s="52"/>
      <c r="F577" s="53"/>
      <c r="G577" s="50"/>
      <c r="H577" s="50"/>
      <c r="I577" s="50"/>
      <c r="J577" s="38">
        <f t="shared" si="50"/>
        <v>0</v>
      </c>
      <c r="K577" s="38">
        <f t="shared" si="48"/>
        <v>0</v>
      </c>
      <c r="L577" s="38">
        <f t="shared" si="51"/>
        <v>0</v>
      </c>
      <c r="M577" s="38">
        <f t="shared" si="52"/>
        <v>0</v>
      </c>
      <c r="N577" s="38">
        <f t="shared" si="53"/>
        <v>0</v>
      </c>
      <c r="O577" s="38">
        <f>IF($F577=Instellingen!$I$11,ROUND(($J577-($J577/((100%+$F577)/100%))),2),0)</f>
        <v>0</v>
      </c>
      <c r="P577" s="38">
        <f>IF($F577=Instellingen!$I$12,ROUND(($J577-($J577/((100%+$F577)/100%))),2),0)</f>
        <v>0</v>
      </c>
      <c r="Q577" s="38">
        <f>IF($F577=Instellingen!$I$14,0,ROUND(($K577-($K577/((100%+$F577)/100%))),2))</f>
        <v>0</v>
      </c>
    </row>
    <row r="578" spans="1:17" x14ac:dyDescent="0.35">
      <c r="A578" s="20" t="str">
        <f t="shared" si="49"/>
        <v/>
      </c>
      <c r="B578" s="20" t="str">
        <f>IFERROR(VLOOKUP($A578,Instellingen!$K$11:$L$22,2,0),"")</f>
        <v/>
      </c>
      <c r="C578" s="51"/>
      <c r="D578" s="52"/>
      <c r="E578" s="52"/>
      <c r="F578" s="53"/>
      <c r="G578" s="50"/>
      <c r="H578" s="50"/>
      <c r="I578" s="50"/>
      <c r="J578" s="38">
        <f t="shared" si="50"/>
        <v>0</v>
      </c>
      <c r="K578" s="38">
        <f t="shared" si="48"/>
        <v>0</v>
      </c>
      <c r="L578" s="38">
        <f t="shared" si="51"/>
        <v>0</v>
      </c>
      <c r="M578" s="38">
        <f t="shared" si="52"/>
        <v>0</v>
      </c>
      <c r="N578" s="38">
        <f t="shared" si="53"/>
        <v>0</v>
      </c>
      <c r="O578" s="38">
        <f>IF($F578=Instellingen!$I$11,ROUND(($J578-($J578/((100%+$F578)/100%))),2),0)</f>
        <v>0</v>
      </c>
      <c r="P578" s="38">
        <f>IF($F578=Instellingen!$I$12,ROUND(($J578-($J578/((100%+$F578)/100%))),2),0)</f>
        <v>0</v>
      </c>
      <c r="Q578" s="38">
        <f>IF($F578=Instellingen!$I$14,0,ROUND(($K578-($K578/((100%+$F578)/100%))),2))</f>
        <v>0</v>
      </c>
    </row>
    <row r="579" spans="1:17" x14ac:dyDescent="0.35">
      <c r="A579" s="20" t="str">
        <f t="shared" si="49"/>
        <v/>
      </c>
      <c r="B579" s="20" t="str">
        <f>IFERROR(VLOOKUP($A579,Instellingen!$K$11:$L$22,2,0),"")</f>
        <v/>
      </c>
      <c r="C579" s="51"/>
      <c r="D579" s="52"/>
      <c r="E579" s="52"/>
      <c r="F579" s="53"/>
      <c r="G579" s="50"/>
      <c r="H579" s="50"/>
      <c r="I579" s="50"/>
      <c r="J579" s="38">
        <f t="shared" si="50"/>
        <v>0</v>
      </c>
      <c r="K579" s="38">
        <f t="shared" si="48"/>
        <v>0</v>
      </c>
      <c r="L579" s="38">
        <f t="shared" si="51"/>
        <v>0</v>
      </c>
      <c r="M579" s="38">
        <f t="shared" si="52"/>
        <v>0</v>
      </c>
      <c r="N579" s="38">
        <f t="shared" si="53"/>
        <v>0</v>
      </c>
      <c r="O579" s="38">
        <f>IF($F579=Instellingen!$I$11,ROUND(($J579-($J579/((100%+$F579)/100%))),2),0)</f>
        <v>0</v>
      </c>
      <c r="P579" s="38">
        <f>IF($F579=Instellingen!$I$12,ROUND(($J579-($J579/((100%+$F579)/100%))),2),0)</f>
        <v>0</v>
      </c>
      <c r="Q579" s="38">
        <f>IF($F579=Instellingen!$I$14,0,ROUND(($K579-($K579/((100%+$F579)/100%))),2))</f>
        <v>0</v>
      </c>
    </row>
    <row r="580" spans="1:17" x14ac:dyDescent="0.35">
      <c r="A580" s="20" t="str">
        <f t="shared" si="49"/>
        <v/>
      </c>
      <c r="B580" s="20" t="str">
        <f>IFERROR(VLOOKUP($A580,Instellingen!$K$11:$L$22,2,0),"")</f>
        <v/>
      </c>
      <c r="C580" s="51"/>
      <c r="D580" s="52"/>
      <c r="E580" s="52"/>
      <c r="F580" s="53"/>
      <c r="G580" s="50"/>
      <c r="H580" s="50"/>
      <c r="I580" s="50"/>
      <c r="J580" s="38">
        <f t="shared" si="50"/>
        <v>0</v>
      </c>
      <c r="K580" s="38">
        <f t="shared" si="48"/>
        <v>0</v>
      </c>
      <c r="L580" s="38">
        <f t="shared" si="51"/>
        <v>0</v>
      </c>
      <c r="M580" s="38">
        <f t="shared" si="52"/>
        <v>0</v>
      </c>
      <c r="N580" s="38">
        <f t="shared" si="53"/>
        <v>0</v>
      </c>
      <c r="O580" s="38">
        <f>IF($F580=Instellingen!$I$11,ROUND(($J580-($J580/((100%+$F580)/100%))),2),0)</f>
        <v>0</v>
      </c>
      <c r="P580" s="38">
        <f>IF($F580=Instellingen!$I$12,ROUND(($J580-($J580/((100%+$F580)/100%))),2),0)</f>
        <v>0</v>
      </c>
      <c r="Q580" s="38">
        <f>IF($F580=Instellingen!$I$14,0,ROUND(($K580-($K580/((100%+$F580)/100%))),2))</f>
        <v>0</v>
      </c>
    </row>
    <row r="581" spans="1:17" x14ac:dyDescent="0.35">
      <c r="A581" s="20" t="str">
        <f t="shared" si="49"/>
        <v/>
      </c>
      <c r="B581" s="20" t="str">
        <f>IFERROR(VLOOKUP($A581,Instellingen!$K$11:$L$22,2,0),"")</f>
        <v/>
      </c>
      <c r="C581" s="51"/>
      <c r="D581" s="52"/>
      <c r="E581" s="52"/>
      <c r="F581" s="53"/>
      <c r="G581" s="50"/>
      <c r="H581" s="50"/>
      <c r="I581" s="50"/>
      <c r="J581" s="38">
        <f t="shared" si="50"/>
        <v>0</v>
      </c>
      <c r="K581" s="38">
        <f t="shared" si="48"/>
        <v>0</v>
      </c>
      <c r="L581" s="38">
        <f t="shared" si="51"/>
        <v>0</v>
      </c>
      <c r="M581" s="38">
        <f t="shared" si="52"/>
        <v>0</v>
      </c>
      <c r="N581" s="38">
        <f t="shared" si="53"/>
        <v>0</v>
      </c>
      <c r="O581" s="38">
        <f>IF($F581=Instellingen!$I$11,ROUND(($J581-($J581/((100%+$F581)/100%))),2),0)</f>
        <v>0</v>
      </c>
      <c r="P581" s="38">
        <f>IF($F581=Instellingen!$I$12,ROUND(($J581-($J581/((100%+$F581)/100%))),2),0)</f>
        <v>0</v>
      </c>
      <c r="Q581" s="38">
        <f>IF($F581=Instellingen!$I$14,0,ROUND(($K581-($K581/((100%+$F581)/100%))),2))</f>
        <v>0</v>
      </c>
    </row>
    <row r="582" spans="1:17" x14ac:dyDescent="0.35">
      <c r="A582" s="20" t="str">
        <f t="shared" si="49"/>
        <v/>
      </c>
      <c r="B582" s="20" t="str">
        <f>IFERROR(VLOOKUP($A582,Instellingen!$K$11:$L$22,2,0),"")</f>
        <v/>
      </c>
      <c r="C582" s="51"/>
      <c r="D582" s="52"/>
      <c r="E582" s="52"/>
      <c r="F582" s="53"/>
      <c r="G582" s="50"/>
      <c r="H582" s="50"/>
      <c r="I582" s="50"/>
      <c r="J582" s="38">
        <f t="shared" si="50"/>
        <v>0</v>
      </c>
      <c r="K582" s="38">
        <f t="shared" si="48"/>
        <v>0</v>
      </c>
      <c r="L582" s="38">
        <f t="shared" si="51"/>
        <v>0</v>
      </c>
      <c r="M582" s="38">
        <f t="shared" si="52"/>
        <v>0</v>
      </c>
      <c r="N582" s="38">
        <f t="shared" si="53"/>
        <v>0</v>
      </c>
      <c r="O582" s="38">
        <f>IF($F582=Instellingen!$I$11,ROUND(($J582-($J582/((100%+$F582)/100%))),2),0)</f>
        <v>0</v>
      </c>
      <c r="P582" s="38">
        <f>IF($F582=Instellingen!$I$12,ROUND(($J582-($J582/((100%+$F582)/100%))),2),0)</f>
        <v>0</v>
      </c>
      <c r="Q582" s="38">
        <f>IF($F582=Instellingen!$I$14,0,ROUND(($K582-($K582/((100%+$F582)/100%))),2))</f>
        <v>0</v>
      </c>
    </row>
    <row r="583" spans="1:17" x14ac:dyDescent="0.35">
      <c r="A583" s="20" t="str">
        <f t="shared" si="49"/>
        <v/>
      </c>
      <c r="B583" s="20" t="str">
        <f>IFERROR(VLOOKUP($A583,Instellingen!$K$11:$L$22,2,0),"")</f>
        <v/>
      </c>
      <c r="C583" s="51"/>
      <c r="D583" s="52"/>
      <c r="E583" s="52"/>
      <c r="F583" s="53"/>
      <c r="G583" s="50"/>
      <c r="H583" s="50"/>
      <c r="I583" s="50"/>
      <c r="J583" s="38">
        <f t="shared" si="50"/>
        <v>0</v>
      </c>
      <c r="K583" s="38">
        <f t="shared" ref="K583:K646" si="54">IF(OR($G583="Kosten",$G583="Investering"),$E583-$D583,0)</f>
        <v>0</v>
      </c>
      <c r="L583" s="38">
        <f t="shared" si="51"/>
        <v>0</v>
      </c>
      <c r="M583" s="38">
        <f t="shared" si="52"/>
        <v>0</v>
      </c>
      <c r="N583" s="38">
        <f t="shared" si="53"/>
        <v>0</v>
      </c>
      <c r="O583" s="38">
        <f>IF($F583=Instellingen!$I$11,ROUND(($J583-($J583/((100%+$F583)/100%))),2),0)</f>
        <v>0</v>
      </c>
      <c r="P583" s="38">
        <f>IF($F583=Instellingen!$I$12,ROUND(($J583-($J583/((100%+$F583)/100%))),2),0)</f>
        <v>0</v>
      </c>
      <c r="Q583" s="38">
        <f>IF($F583=Instellingen!$I$14,0,ROUND(($K583-($K583/((100%+$F583)/100%))),2))</f>
        <v>0</v>
      </c>
    </row>
    <row r="584" spans="1:17" x14ac:dyDescent="0.35">
      <c r="A584" s="20" t="str">
        <f t="shared" ref="A584:A647" si="55">IF($C584="","",PROPER(TEXT($C584,"mmmm")))</f>
        <v/>
      </c>
      <c r="B584" s="20" t="str">
        <f>IFERROR(VLOOKUP($A584,Instellingen!$K$11:$L$22,2,0),"")</f>
        <v/>
      </c>
      <c r="C584" s="51"/>
      <c r="D584" s="52"/>
      <c r="E584" s="52"/>
      <c r="F584" s="53"/>
      <c r="G584" s="50"/>
      <c r="H584" s="50"/>
      <c r="I584" s="50"/>
      <c r="J584" s="38">
        <f t="shared" ref="J584:J647" si="56">IF($G584="Omzet",$D584-$E584,0)</f>
        <v>0</v>
      </c>
      <c r="K584" s="38">
        <f t="shared" si="54"/>
        <v>0</v>
      </c>
      <c r="L584" s="38">
        <f t="shared" ref="L584:L647" si="57">IF(OR($G584="Omzet",$G584="Kosten",$G584="Investering"),0,$D584-$E584)</f>
        <v>0</v>
      </c>
      <c r="M584" s="38">
        <f t="shared" ref="M584:M647" si="58">J584-O584-P584</f>
        <v>0</v>
      </c>
      <c r="N584" s="38">
        <f t="shared" ref="N584:N647" si="59">K584-Q584</f>
        <v>0</v>
      </c>
      <c r="O584" s="38">
        <f>IF($F584=Instellingen!$I$11,ROUND(($J584-($J584/((100%+$F584)/100%))),2),0)</f>
        <v>0</v>
      </c>
      <c r="P584" s="38">
        <f>IF($F584=Instellingen!$I$12,ROUND(($J584-($J584/((100%+$F584)/100%))),2),0)</f>
        <v>0</v>
      </c>
      <c r="Q584" s="38">
        <f>IF($F584=Instellingen!$I$14,0,ROUND(($K584-($K584/((100%+$F584)/100%))),2))</f>
        <v>0</v>
      </c>
    </row>
    <row r="585" spans="1:17" x14ac:dyDescent="0.35">
      <c r="A585" s="20" t="str">
        <f t="shared" si="55"/>
        <v/>
      </c>
      <c r="B585" s="20" t="str">
        <f>IFERROR(VLOOKUP($A585,Instellingen!$K$11:$L$22,2,0),"")</f>
        <v/>
      </c>
      <c r="C585" s="51"/>
      <c r="D585" s="52"/>
      <c r="E585" s="52"/>
      <c r="F585" s="53"/>
      <c r="G585" s="50"/>
      <c r="H585" s="50"/>
      <c r="I585" s="50"/>
      <c r="J585" s="38">
        <f t="shared" si="56"/>
        <v>0</v>
      </c>
      <c r="K585" s="38">
        <f t="shared" si="54"/>
        <v>0</v>
      </c>
      <c r="L585" s="38">
        <f t="shared" si="57"/>
        <v>0</v>
      </c>
      <c r="M585" s="38">
        <f t="shared" si="58"/>
        <v>0</v>
      </c>
      <c r="N585" s="38">
        <f t="shared" si="59"/>
        <v>0</v>
      </c>
      <c r="O585" s="38">
        <f>IF($F585=Instellingen!$I$11,ROUND(($J585-($J585/((100%+$F585)/100%))),2),0)</f>
        <v>0</v>
      </c>
      <c r="P585" s="38">
        <f>IF($F585=Instellingen!$I$12,ROUND(($J585-($J585/((100%+$F585)/100%))),2),0)</f>
        <v>0</v>
      </c>
      <c r="Q585" s="38">
        <f>IF($F585=Instellingen!$I$14,0,ROUND(($K585-($K585/((100%+$F585)/100%))),2))</f>
        <v>0</v>
      </c>
    </row>
    <row r="586" spans="1:17" x14ac:dyDescent="0.35">
      <c r="A586" s="20" t="str">
        <f t="shared" si="55"/>
        <v/>
      </c>
      <c r="B586" s="20" t="str">
        <f>IFERROR(VLOOKUP($A586,Instellingen!$K$11:$L$22,2,0),"")</f>
        <v/>
      </c>
      <c r="C586" s="51"/>
      <c r="D586" s="52"/>
      <c r="E586" s="52"/>
      <c r="F586" s="53"/>
      <c r="G586" s="50"/>
      <c r="H586" s="50"/>
      <c r="I586" s="50"/>
      <c r="J586" s="38">
        <f t="shared" si="56"/>
        <v>0</v>
      </c>
      <c r="K586" s="38">
        <f t="shared" si="54"/>
        <v>0</v>
      </c>
      <c r="L586" s="38">
        <f t="shared" si="57"/>
        <v>0</v>
      </c>
      <c r="M586" s="38">
        <f t="shared" si="58"/>
        <v>0</v>
      </c>
      <c r="N586" s="38">
        <f t="shared" si="59"/>
        <v>0</v>
      </c>
      <c r="O586" s="38">
        <f>IF($F586=Instellingen!$I$11,ROUND(($J586-($J586/((100%+$F586)/100%))),2),0)</f>
        <v>0</v>
      </c>
      <c r="P586" s="38">
        <f>IF($F586=Instellingen!$I$12,ROUND(($J586-($J586/((100%+$F586)/100%))),2),0)</f>
        <v>0</v>
      </c>
      <c r="Q586" s="38">
        <f>IF($F586=Instellingen!$I$14,0,ROUND(($K586-($K586/((100%+$F586)/100%))),2))</f>
        <v>0</v>
      </c>
    </row>
    <row r="587" spans="1:17" x14ac:dyDescent="0.35">
      <c r="A587" s="20" t="str">
        <f t="shared" si="55"/>
        <v/>
      </c>
      <c r="B587" s="20" t="str">
        <f>IFERROR(VLOOKUP($A587,Instellingen!$K$11:$L$22,2,0),"")</f>
        <v/>
      </c>
      <c r="C587" s="51"/>
      <c r="D587" s="52"/>
      <c r="E587" s="52"/>
      <c r="F587" s="53"/>
      <c r="G587" s="50"/>
      <c r="H587" s="50"/>
      <c r="I587" s="50"/>
      <c r="J587" s="38">
        <f t="shared" si="56"/>
        <v>0</v>
      </c>
      <c r="K587" s="38">
        <f t="shared" si="54"/>
        <v>0</v>
      </c>
      <c r="L587" s="38">
        <f t="shared" si="57"/>
        <v>0</v>
      </c>
      <c r="M587" s="38">
        <f t="shared" si="58"/>
        <v>0</v>
      </c>
      <c r="N587" s="38">
        <f t="shared" si="59"/>
        <v>0</v>
      </c>
      <c r="O587" s="38">
        <f>IF($F587=Instellingen!$I$11,ROUND(($J587-($J587/((100%+$F587)/100%))),2),0)</f>
        <v>0</v>
      </c>
      <c r="P587" s="38">
        <f>IF($F587=Instellingen!$I$12,ROUND(($J587-($J587/((100%+$F587)/100%))),2),0)</f>
        <v>0</v>
      </c>
      <c r="Q587" s="38">
        <f>IF($F587=Instellingen!$I$14,0,ROUND(($K587-($K587/((100%+$F587)/100%))),2))</f>
        <v>0</v>
      </c>
    </row>
    <row r="588" spans="1:17" x14ac:dyDescent="0.35">
      <c r="A588" s="20" t="str">
        <f t="shared" si="55"/>
        <v/>
      </c>
      <c r="B588" s="20" t="str">
        <f>IFERROR(VLOOKUP($A588,Instellingen!$K$11:$L$22,2,0),"")</f>
        <v/>
      </c>
      <c r="C588" s="51"/>
      <c r="D588" s="52"/>
      <c r="E588" s="52"/>
      <c r="F588" s="53"/>
      <c r="G588" s="50"/>
      <c r="H588" s="50"/>
      <c r="I588" s="50"/>
      <c r="J588" s="38">
        <f t="shared" si="56"/>
        <v>0</v>
      </c>
      <c r="K588" s="38">
        <f t="shared" si="54"/>
        <v>0</v>
      </c>
      <c r="L588" s="38">
        <f t="shared" si="57"/>
        <v>0</v>
      </c>
      <c r="M588" s="38">
        <f t="shared" si="58"/>
        <v>0</v>
      </c>
      <c r="N588" s="38">
        <f t="shared" si="59"/>
        <v>0</v>
      </c>
      <c r="O588" s="38">
        <f>IF($F588=Instellingen!$I$11,ROUND(($J588-($J588/((100%+$F588)/100%))),2),0)</f>
        <v>0</v>
      </c>
      <c r="P588" s="38">
        <f>IF($F588=Instellingen!$I$12,ROUND(($J588-($J588/((100%+$F588)/100%))),2),0)</f>
        <v>0</v>
      </c>
      <c r="Q588" s="38">
        <f>IF($F588=Instellingen!$I$14,0,ROUND(($K588-($K588/((100%+$F588)/100%))),2))</f>
        <v>0</v>
      </c>
    </row>
    <row r="589" spans="1:17" x14ac:dyDescent="0.35">
      <c r="A589" s="20" t="str">
        <f t="shared" si="55"/>
        <v/>
      </c>
      <c r="B589" s="20" t="str">
        <f>IFERROR(VLOOKUP($A589,Instellingen!$K$11:$L$22,2,0),"")</f>
        <v/>
      </c>
      <c r="C589" s="51"/>
      <c r="D589" s="52"/>
      <c r="E589" s="52"/>
      <c r="F589" s="53"/>
      <c r="G589" s="50"/>
      <c r="H589" s="50"/>
      <c r="I589" s="50"/>
      <c r="J589" s="38">
        <f t="shared" si="56"/>
        <v>0</v>
      </c>
      <c r="K589" s="38">
        <f t="shared" si="54"/>
        <v>0</v>
      </c>
      <c r="L589" s="38">
        <f t="shared" si="57"/>
        <v>0</v>
      </c>
      <c r="M589" s="38">
        <f t="shared" si="58"/>
        <v>0</v>
      </c>
      <c r="N589" s="38">
        <f t="shared" si="59"/>
        <v>0</v>
      </c>
      <c r="O589" s="38">
        <f>IF($F589=Instellingen!$I$11,ROUND(($J589-($J589/((100%+$F589)/100%))),2),0)</f>
        <v>0</v>
      </c>
      <c r="P589" s="38">
        <f>IF($F589=Instellingen!$I$12,ROUND(($J589-($J589/((100%+$F589)/100%))),2),0)</f>
        <v>0</v>
      </c>
      <c r="Q589" s="38">
        <f>IF($F589=Instellingen!$I$14,0,ROUND(($K589-($K589/((100%+$F589)/100%))),2))</f>
        <v>0</v>
      </c>
    </row>
    <row r="590" spans="1:17" x14ac:dyDescent="0.35">
      <c r="A590" s="20" t="str">
        <f t="shared" si="55"/>
        <v/>
      </c>
      <c r="B590" s="20" t="str">
        <f>IFERROR(VLOOKUP($A590,Instellingen!$K$11:$L$22,2,0),"")</f>
        <v/>
      </c>
      <c r="C590" s="51"/>
      <c r="D590" s="52"/>
      <c r="E590" s="52"/>
      <c r="F590" s="53"/>
      <c r="G590" s="50"/>
      <c r="H590" s="50"/>
      <c r="I590" s="50"/>
      <c r="J590" s="38">
        <f t="shared" si="56"/>
        <v>0</v>
      </c>
      <c r="K590" s="38">
        <f t="shared" si="54"/>
        <v>0</v>
      </c>
      <c r="L590" s="38">
        <f t="shared" si="57"/>
        <v>0</v>
      </c>
      <c r="M590" s="38">
        <f t="shared" si="58"/>
        <v>0</v>
      </c>
      <c r="N590" s="38">
        <f t="shared" si="59"/>
        <v>0</v>
      </c>
      <c r="O590" s="38">
        <f>IF($F590=Instellingen!$I$11,ROUND(($J590-($J590/((100%+$F590)/100%))),2),0)</f>
        <v>0</v>
      </c>
      <c r="P590" s="38">
        <f>IF($F590=Instellingen!$I$12,ROUND(($J590-($J590/((100%+$F590)/100%))),2),0)</f>
        <v>0</v>
      </c>
      <c r="Q590" s="38">
        <f>IF($F590=Instellingen!$I$14,0,ROUND(($K590-($K590/((100%+$F590)/100%))),2))</f>
        <v>0</v>
      </c>
    </row>
    <row r="591" spans="1:17" x14ac:dyDescent="0.35">
      <c r="A591" s="20" t="str">
        <f t="shared" si="55"/>
        <v/>
      </c>
      <c r="B591" s="20" t="str">
        <f>IFERROR(VLOOKUP($A591,Instellingen!$K$11:$L$22,2,0),"")</f>
        <v/>
      </c>
      <c r="C591" s="51"/>
      <c r="D591" s="52"/>
      <c r="E591" s="52"/>
      <c r="F591" s="53"/>
      <c r="G591" s="50"/>
      <c r="H591" s="50"/>
      <c r="I591" s="50"/>
      <c r="J591" s="38">
        <f t="shared" si="56"/>
        <v>0</v>
      </c>
      <c r="K591" s="38">
        <f t="shared" si="54"/>
        <v>0</v>
      </c>
      <c r="L591" s="38">
        <f t="shared" si="57"/>
        <v>0</v>
      </c>
      <c r="M591" s="38">
        <f t="shared" si="58"/>
        <v>0</v>
      </c>
      <c r="N591" s="38">
        <f t="shared" si="59"/>
        <v>0</v>
      </c>
      <c r="O591" s="38">
        <f>IF($F591=Instellingen!$I$11,ROUND(($J591-($J591/((100%+$F591)/100%))),2),0)</f>
        <v>0</v>
      </c>
      <c r="P591" s="38">
        <f>IF($F591=Instellingen!$I$12,ROUND(($J591-($J591/((100%+$F591)/100%))),2),0)</f>
        <v>0</v>
      </c>
      <c r="Q591" s="38">
        <f>IF($F591=Instellingen!$I$14,0,ROUND(($K591-($K591/((100%+$F591)/100%))),2))</f>
        <v>0</v>
      </c>
    </row>
    <row r="592" spans="1:17" x14ac:dyDescent="0.35">
      <c r="A592" s="20" t="str">
        <f t="shared" si="55"/>
        <v/>
      </c>
      <c r="B592" s="20" t="str">
        <f>IFERROR(VLOOKUP($A592,Instellingen!$K$11:$L$22,2,0),"")</f>
        <v/>
      </c>
      <c r="C592" s="51"/>
      <c r="D592" s="52"/>
      <c r="E592" s="52"/>
      <c r="F592" s="53"/>
      <c r="G592" s="50"/>
      <c r="H592" s="50"/>
      <c r="I592" s="50"/>
      <c r="J592" s="38">
        <f t="shared" si="56"/>
        <v>0</v>
      </c>
      <c r="K592" s="38">
        <f t="shared" si="54"/>
        <v>0</v>
      </c>
      <c r="L592" s="38">
        <f t="shared" si="57"/>
        <v>0</v>
      </c>
      <c r="M592" s="38">
        <f t="shared" si="58"/>
        <v>0</v>
      </c>
      <c r="N592" s="38">
        <f t="shared" si="59"/>
        <v>0</v>
      </c>
      <c r="O592" s="38">
        <f>IF($F592=Instellingen!$I$11,ROUND(($J592-($J592/((100%+$F592)/100%))),2),0)</f>
        <v>0</v>
      </c>
      <c r="P592" s="38">
        <f>IF($F592=Instellingen!$I$12,ROUND(($J592-($J592/((100%+$F592)/100%))),2),0)</f>
        <v>0</v>
      </c>
      <c r="Q592" s="38">
        <f>IF($F592=Instellingen!$I$14,0,ROUND(($K592-($K592/((100%+$F592)/100%))),2))</f>
        <v>0</v>
      </c>
    </row>
    <row r="593" spans="1:17" x14ac:dyDescent="0.35">
      <c r="A593" s="20" t="str">
        <f t="shared" si="55"/>
        <v/>
      </c>
      <c r="B593" s="20" t="str">
        <f>IFERROR(VLOOKUP($A593,Instellingen!$K$11:$L$22,2,0),"")</f>
        <v/>
      </c>
      <c r="C593" s="51"/>
      <c r="D593" s="52"/>
      <c r="E593" s="52"/>
      <c r="F593" s="53"/>
      <c r="G593" s="50"/>
      <c r="H593" s="50"/>
      <c r="I593" s="50"/>
      <c r="J593" s="38">
        <f t="shared" si="56"/>
        <v>0</v>
      </c>
      <c r="K593" s="38">
        <f t="shared" si="54"/>
        <v>0</v>
      </c>
      <c r="L593" s="38">
        <f t="shared" si="57"/>
        <v>0</v>
      </c>
      <c r="M593" s="38">
        <f t="shared" si="58"/>
        <v>0</v>
      </c>
      <c r="N593" s="38">
        <f t="shared" si="59"/>
        <v>0</v>
      </c>
      <c r="O593" s="38">
        <f>IF($F593=Instellingen!$I$11,ROUND(($J593-($J593/((100%+$F593)/100%))),2),0)</f>
        <v>0</v>
      </c>
      <c r="P593" s="38">
        <f>IF($F593=Instellingen!$I$12,ROUND(($J593-($J593/((100%+$F593)/100%))),2),0)</f>
        <v>0</v>
      </c>
      <c r="Q593" s="38">
        <f>IF($F593=Instellingen!$I$14,0,ROUND(($K593-($K593/((100%+$F593)/100%))),2))</f>
        <v>0</v>
      </c>
    </row>
    <row r="594" spans="1:17" x14ac:dyDescent="0.35">
      <c r="A594" s="20" t="str">
        <f t="shared" si="55"/>
        <v/>
      </c>
      <c r="B594" s="20" t="str">
        <f>IFERROR(VLOOKUP($A594,Instellingen!$K$11:$L$22,2,0),"")</f>
        <v/>
      </c>
      <c r="C594" s="51"/>
      <c r="D594" s="52"/>
      <c r="E594" s="52"/>
      <c r="F594" s="53"/>
      <c r="G594" s="50"/>
      <c r="H594" s="50"/>
      <c r="I594" s="50"/>
      <c r="J594" s="38">
        <f t="shared" si="56"/>
        <v>0</v>
      </c>
      <c r="K594" s="38">
        <f t="shared" si="54"/>
        <v>0</v>
      </c>
      <c r="L594" s="38">
        <f t="shared" si="57"/>
        <v>0</v>
      </c>
      <c r="M594" s="38">
        <f t="shared" si="58"/>
        <v>0</v>
      </c>
      <c r="N594" s="38">
        <f t="shared" si="59"/>
        <v>0</v>
      </c>
      <c r="O594" s="38">
        <f>IF($F594=Instellingen!$I$11,ROUND(($J594-($J594/((100%+$F594)/100%))),2),0)</f>
        <v>0</v>
      </c>
      <c r="P594" s="38">
        <f>IF($F594=Instellingen!$I$12,ROUND(($J594-($J594/((100%+$F594)/100%))),2),0)</f>
        <v>0</v>
      </c>
      <c r="Q594" s="38">
        <f>IF($F594=Instellingen!$I$14,0,ROUND(($K594-($K594/((100%+$F594)/100%))),2))</f>
        <v>0</v>
      </c>
    </row>
    <row r="595" spans="1:17" x14ac:dyDescent="0.35">
      <c r="A595" s="20" t="str">
        <f t="shared" si="55"/>
        <v/>
      </c>
      <c r="B595" s="20" t="str">
        <f>IFERROR(VLOOKUP($A595,Instellingen!$K$11:$L$22,2,0),"")</f>
        <v/>
      </c>
      <c r="C595" s="51"/>
      <c r="D595" s="52"/>
      <c r="E595" s="52"/>
      <c r="F595" s="53"/>
      <c r="G595" s="50"/>
      <c r="H595" s="50"/>
      <c r="I595" s="50"/>
      <c r="J595" s="38">
        <f t="shared" si="56"/>
        <v>0</v>
      </c>
      <c r="K595" s="38">
        <f t="shared" si="54"/>
        <v>0</v>
      </c>
      <c r="L595" s="38">
        <f t="shared" si="57"/>
        <v>0</v>
      </c>
      <c r="M595" s="38">
        <f t="shared" si="58"/>
        <v>0</v>
      </c>
      <c r="N595" s="38">
        <f t="shared" si="59"/>
        <v>0</v>
      </c>
      <c r="O595" s="38">
        <f>IF($F595=Instellingen!$I$11,ROUND(($J595-($J595/((100%+$F595)/100%))),2),0)</f>
        <v>0</v>
      </c>
      <c r="P595" s="38">
        <f>IF($F595=Instellingen!$I$12,ROUND(($J595-($J595/((100%+$F595)/100%))),2),0)</f>
        <v>0</v>
      </c>
      <c r="Q595" s="38">
        <f>IF($F595=Instellingen!$I$14,0,ROUND(($K595-($K595/((100%+$F595)/100%))),2))</f>
        <v>0</v>
      </c>
    </row>
    <row r="596" spans="1:17" x14ac:dyDescent="0.35">
      <c r="A596" s="20" t="str">
        <f t="shared" si="55"/>
        <v/>
      </c>
      <c r="B596" s="20" t="str">
        <f>IFERROR(VLOOKUP($A596,Instellingen!$K$11:$L$22,2,0),"")</f>
        <v/>
      </c>
      <c r="C596" s="51"/>
      <c r="D596" s="52"/>
      <c r="E596" s="52"/>
      <c r="F596" s="53"/>
      <c r="G596" s="50"/>
      <c r="H596" s="50"/>
      <c r="I596" s="50"/>
      <c r="J596" s="38">
        <f t="shared" si="56"/>
        <v>0</v>
      </c>
      <c r="K596" s="38">
        <f t="shared" si="54"/>
        <v>0</v>
      </c>
      <c r="L596" s="38">
        <f t="shared" si="57"/>
        <v>0</v>
      </c>
      <c r="M596" s="38">
        <f t="shared" si="58"/>
        <v>0</v>
      </c>
      <c r="N596" s="38">
        <f t="shared" si="59"/>
        <v>0</v>
      </c>
      <c r="O596" s="38">
        <f>IF($F596=Instellingen!$I$11,ROUND(($J596-($J596/((100%+$F596)/100%))),2),0)</f>
        <v>0</v>
      </c>
      <c r="P596" s="38">
        <f>IF($F596=Instellingen!$I$12,ROUND(($J596-($J596/((100%+$F596)/100%))),2),0)</f>
        <v>0</v>
      </c>
      <c r="Q596" s="38">
        <f>IF($F596=Instellingen!$I$14,0,ROUND(($K596-($K596/((100%+$F596)/100%))),2))</f>
        <v>0</v>
      </c>
    </row>
    <row r="597" spans="1:17" x14ac:dyDescent="0.35">
      <c r="A597" s="20" t="str">
        <f t="shared" si="55"/>
        <v/>
      </c>
      <c r="B597" s="20" t="str">
        <f>IFERROR(VLOOKUP($A597,Instellingen!$K$11:$L$22,2,0),"")</f>
        <v/>
      </c>
      <c r="C597" s="51"/>
      <c r="D597" s="52"/>
      <c r="E597" s="52"/>
      <c r="F597" s="53"/>
      <c r="G597" s="50"/>
      <c r="H597" s="50"/>
      <c r="I597" s="50"/>
      <c r="J597" s="38">
        <f t="shared" si="56"/>
        <v>0</v>
      </c>
      <c r="K597" s="38">
        <f t="shared" si="54"/>
        <v>0</v>
      </c>
      <c r="L597" s="38">
        <f t="shared" si="57"/>
        <v>0</v>
      </c>
      <c r="M597" s="38">
        <f t="shared" si="58"/>
        <v>0</v>
      </c>
      <c r="N597" s="38">
        <f t="shared" si="59"/>
        <v>0</v>
      </c>
      <c r="O597" s="38">
        <f>IF($F597=Instellingen!$I$11,ROUND(($J597-($J597/((100%+$F597)/100%))),2),0)</f>
        <v>0</v>
      </c>
      <c r="P597" s="38">
        <f>IF($F597=Instellingen!$I$12,ROUND(($J597-($J597/((100%+$F597)/100%))),2),0)</f>
        <v>0</v>
      </c>
      <c r="Q597" s="38">
        <f>IF($F597=Instellingen!$I$14,0,ROUND(($K597-($K597/((100%+$F597)/100%))),2))</f>
        <v>0</v>
      </c>
    </row>
    <row r="598" spans="1:17" x14ac:dyDescent="0.35">
      <c r="A598" s="20" t="str">
        <f t="shared" si="55"/>
        <v/>
      </c>
      <c r="B598" s="20" t="str">
        <f>IFERROR(VLOOKUP($A598,Instellingen!$K$11:$L$22,2,0),"")</f>
        <v/>
      </c>
      <c r="C598" s="51"/>
      <c r="D598" s="52"/>
      <c r="E598" s="52"/>
      <c r="F598" s="53"/>
      <c r="G598" s="50"/>
      <c r="H598" s="50"/>
      <c r="I598" s="50"/>
      <c r="J598" s="38">
        <f t="shared" si="56"/>
        <v>0</v>
      </c>
      <c r="K598" s="38">
        <f t="shared" si="54"/>
        <v>0</v>
      </c>
      <c r="L598" s="38">
        <f t="shared" si="57"/>
        <v>0</v>
      </c>
      <c r="M598" s="38">
        <f t="shared" si="58"/>
        <v>0</v>
      </c>
      <c r="N598" s="38">
        <f t="shared" si="59"/>
        <v>0</v>
      </c>
      <c r="O598" s="38">
        <f>IF($F598=Instellingen!$I$11,ROUND(($J598-($J598/((100%+$F598)/100%))),2),0)</f>
        <v>0</v>
      </c>
      <c r="P598" s="38">
        <f>IF($F598=Instellingen!$I$12,ROUND(($J598-($J598/((100%+$F598)/100%))),2),0)</f>
        <v>0</v>
      </c>
      <c r="Q598" s="38">
        <f>IF($F598=Instellingen!$I$14,0,ROUND(($K598-($K598/((100%+$F598)/100%))),2))</f>
        <v>0</v>
      </c>
    </row>
    <row r="599" spans="1:17" x14ac:dyDescent="0.35">
      <c r="A599" s="20" t="str">
        <f t="shared" si="55"/>
        <v/>
      </c>
      <c r="B599" s="20" t="str">
        <f>IFERROR(VLOOKUP($A599,Instellingen!$K$11:$L$22,2,0),"")</f>
        <v/>
      </c>
      <c r="C599" s="51"/>
      <c r="D599" s="52"/>
      <c r="E599" s="52"/>
      <c r="F599" s="53"/>
      <c r="G599" s="50"/>
      <c r="H599" s="50"/>
      <c r="I599" s="50"/>
      <c r="J599" s="38">
        <f t="shared" si="56"/>
        <v>0</v>
      </c>
      <c r="K599" s="38">
        <f t="shared" si="54"/>
        <v>0</v>
      </c>
      <c r="L599" s="38">
        <f t="shared" si="57"/>
        <v>0</v>
      </c>
      <c r="M599" s="38">
        <f t="shared" si="58"/>
        <v>0</v>
      </c>
      <c r="N599" s="38">
        <f t="shared" si="59"/>
        <v>0</v>
      </c>
      <c r="O599" s="38">
        <f>IF($F599=Instellingen!$I$11,ROUND(($J599-($J599/((100%+$F599)/100%))),2),0)</f>
        <v>0</v>
      </c>
      <c r="P599" s="38">
        <f>IF($F599=Instellingen!$I$12,ROUND(($J599-($J599/((100%+$F599)/100%))),2),0)</f>
        <v>0</v>
      </c>
      <c r="Q599" s="38">
        <f>IF($F599=Instellingen!$I$14,0,ROUND(($K599-($K599/((100%+$F599)/100%))),2))</f>
        <v>0</v>
      </c>
    </row>
    <row r="600" spans="1:17" x14ac:dyDescent="0.35">
      <c r="A600" s="20" t="str">
        <f t="shared" si="55"/>
        <v/>
      </c>
      <c r="B600" s="20" t="str">
        <f>IFERROR(VLOOKUP($A600,Instellingen!$K$11:$L$22,2,0),"")</f>
        <v/>
      </c>
      <c r="C600" s="51"/>
      <c r="D600" s="52"/>
      <c r="E600" s="52"/>
      <c r="F600" s="53"/>
      <c r="G600" s="50"/>
      <c r="H600" s="50"/>
      <c r="I600" s="50"/>
      <c r="J600" s="38">
        <f t="shared" si="56"/>
        <v>0</v>
      </c>
      <c r="K600" s="38">
        <f t="shared" si="54"/>
        <v>0</v>
      </c>
      <c r="L600" s="38">
        <f t="shared" si="57"/>
        <v>0</v>
      </c>
      <c r="M600" s="38">
        <f t="shared" si="58"/>
        <v>0</v>
      </c>
      <c r="N600" s="38">
        <f t="shared" si="59"/>
        <v>0</v>
      </c>
      <c r="O600" s="38">
        <f>IF($F600=Instellingen!$I$11,ROUND(($J600-($J600/((100%+$F600)/100%))),2),0)</f>
        <v>0</v>
      </c>
      <c r="P600" s="38">
        <f>IF($F600=Instellingen!$I$12,ROUND(($J600-($J600/((100%+$F600)/100%))),2),0)</f>
        <v>0</v>
      </c>
      <c r="Q600" s="38">
        <f>IF($F600=Instellingen!$I$14,0,ROUND(($K600-($K600/((100%+$F600)/100%))),2))</f>
        <v>0</v>
      </c>
    </row>
    <row r="601" spans="1:17" x14ac:dyDescent="0.35">
      <c r="A601" s="20" t="str">
        <f t="shared" si="55"/>
        <v/>
      </c>
      <c r="B601" s="20" t="str">
        <f>IFERROR(VLOOKUP($A601,Instellingen!$K$11:$L$22,2,0),"")</f>
        <v/>
      </c>
      <c r="C601" s="51"/>
      <c r="D601" s="52"/>
      <c r="E601" s="52"/>
      <c r="F601" s="53"/>
      <c r="G601" s="50"/>
      <c r="H601" s="50"/>
      <c r="I601" s="50"/>
      <c r="J601" s="38">
        <f t="shared" si="56"/>
        <v>0</v>
      </c>
      <c r="K601" s="38">
        <f t="shared" si="54"/>
        <v>0</v>
      </c>
      <c r="L601" s="38">
        <f t="shared" si="57"/>
        <v>0</v>
      </c>
      <c r="M601" s="38">
        <f t="shared" si="58"/>
        <v>0</v>
      </c>
      <c r="N601" s="38">
        <f t="shared" si="59"/>
        <v>0</v>
      </c>
      <c r="O601" s="38">
        <f>IF($F601=Instellingen!$I$11,ROUND(($J601-($J601/((100%+$F601)/100%))),2),0)</f>
        <v>0</v>
      </c>
      <c r="P601" s="38">
        <f>IF($F601=Instellingen!$I$12,ROUND(($J601-($J601/((100%+$F601)/100%))),2),0)</f>
        <v>0</v>
      </c>
      <c r="Q601" s="38">
        <f>IF($F601=Instellingen!$I$14,0,ROUND(($K601-($K601/((100%+$F601)/100%))),2))</f>
        <v>0</v>
      </c>
    </row>
    <row r="602" spans="1:17" x14ac:dyDescent="0.35">
      <c r="A602" s="20" t="str">
        <f t="shared" si="55"/>
        <v/>
      </c>
      <c r="B602" s="20" t="str">
        <f>IFERROR(VLOOKUP($A602,Instellingen!$K$11:$L$22,2,0),"")</f>
        <v/>
      </c>
      <c r="C602" s="51"/>
      <c r="D602" s="52"/>
      <c r="E602" s="52"/>
      <c r="F602" s="53"/>
      <c r="G602" s="50"/>
      <c r="H602" s="50"/>
      <c r="I602" s="50"/>
      <c r="J602" s="38">
        <f t="shared" si="56"/>
        <v>0</v>
      </c>
      <c r="K602" s="38">
        <f t="shared" si="54"/>
        <v>0</v>
      </c>
      <c r="L602" s="38">
        <f t="shared" si="57"/>
        <v>0</v>
      </c>
      <c r="M602" s="38">
        <f t="shared" si="58"/>
        <v>0</v>
      </c>
      <c r="N602" s="38">
        <f t="shared" si="59"/>
        <v>0</v>
      </c>
      <c r="O602" s="38">
        <f>IF($F602=Instellingen!$I$11,ROUND(($J602-($J602/((100%+$F602)/100%))),2),0)</f>
        <v>0</v>
      </c>
      <c r="P602" s="38">
        <f>IF($F602=Instellingen!$I$12,ROUND(($J602-($J602/((100%+$F602)/100%))),2),0)</f>
        <v>0</v>
      </c>
      <c r="Q602" s="38">
        <f>IF($F602=Instellingen!$I$14,0,ROUND(($K602-($K602/((100%+$F602)/100%))),2))</f>
        <v>0</v>
      </c>
    </row>
    <row r="603" spans="1:17" x14ac:dyDescent="0.35">
      <c r="A603" s="20" t="str">
        <f t="shared" si="55"/>
        <v/>
      </c>
      <c r="B603" s="20" t="str">
        <f>IFERROR(VLOOKUP($A603,Instellingen!$K$11:$L$22,2,0),"")</f>
        <v/>
      </c>
      <c r="C603" s="51"/>
      <c r="D603" s="52"/>
      <c r="E603" s="52"/>
      <c r="F603" s="53"/>
      <c r="G603" s="50"/>
      <c r="H603" s="50"/>
      <c r="I603" s="50"/>
      <c r="J603" s="38">
        <f t="shared" si="56"/>
        <v>0</v>
      </c>
      <c r="K603" s="38">
        <f t="shared" si="54"/>
        <v>0</v>
      </c>
      <c r="L603" s="38">
        <f t="shared" si="57"/>
        <v>0</v>
      </c>
      <c r="M603" s="38">
        <f t="shared" si="58"/>
        <v>0</v>
      </c>
      <c r="N603" s="38">
        <f t="shared" si="59"/>
        <v>0</v>
      </c>
      <c r="O603" s="38">
        <f>IF($F603=Instellingen!$I$11,ROUND(($J603-($J603/((100%+$F603)/100%))),2),0)</f>
        <v>0</v>
      </c>
      <c r="P603" s="38">
        <f>IF($F603=Instellingen!$I$12,ROUND(($J603-($J603/((100%+$F603)/100%))),2),0)</f>
        <v>0</v>
      </c>
      <c r="Q603" s="38">
        <f>IF($F603=Instellingen!$I$14,0,ROUND(($K603-($K603/((100%+$F603)/100%))),2))</f>
        <v>0</v>
      </c>
    </row>
    <row r="604" spans="1:17" x14ac:dyDescent="0.35">
      <c r="A604" s="20" t="str">
        <f t="shared" si="55"/>
        <v/>
      </c>
      <c r="B604" s="20" t="str">
        <f>IFERROR(VLOOKUP($A604,Instellingen!$K$11:$L$22,2,0),"")</f>
        <v/>
      </c>
      <c r="C604" s="51"/>
      <c r="D604" s="52"/>
      <c r="E604" s="52"/>
      <c r="F604" s="53"/>
      <c r="G604" s="50"/>
      <c r="H604" s="50"/>
      <c r="I604" s="50"/>
      <c r="J604" s="38">
        <f t="shared" si="56"/>
        <v>0</v>
      </c>
      <c r="K604" s="38">
        <f t="shared" si="54"/>
        <v>0</v>
      </c>
      <c r="L604" s="38">
        <f t="shared" si="57"/>
        <v>0</v>
      </c>
      <c r="M604" s="38">
        <f t="shared" si="58"/>
        <v>0</v>
      </c>
      <c r="N604" s="38">
        <f t="shared" si="59"/>
        <v>0</v>
      </c>
      <c r="O604" s="38">
        <f>IF($F604=Instellingen!$I$11,ROUND(($J604-($J604/((100%+$F604)/100%))),2),0)</f>
        <v>0</v>
      </c>
      <c r="P604" s="38">
        <f>IF($F604=Instellingen!$I$12,ROUND(($J604-($J604/((100%+$F604)/100%))),2),0)</f>
        <v>0</v>
      </c>
      <c r="Q604" s="38">
        <f>IF($F604=Instellingen!$I$14,0,ROUND(($K604-($K604/((100%+$F604)/100%))),2))</f>
        <v>0</v>
      </c>
    </row>
    <row r="605" spans="1:17" x14ac:dyDescent="0.35">
      <c r="A605" s="20" t="str">
        <f t="shared" si="55"/>
        <v/>
      </c>
      <c r="B605" s="20" t="str">
        <f>IFERROR(VLOOKUP($A605,Instellingen!$K$11:$L$22,2,0),"")</f>
        <v/>
      </c>
      <c r="C605" s="51"/>
      <c r="D605" s="52"/>
      <c r="E605" s="52"/>
      <c r="F605" s="53"/>
      <c r="G605" s="50"/>
      <c r="H605" s="50"/>
      <c r="I605" s="50"/>
      <c r="J605" s="38">
        <f t="shared" si="56"/>
        <v>0</v>
      </c>
      <c r="K605" s="38">
        <f t="shared" si="54"/>
        <v>0</v>
      </c>
      <c r="L605" s="38">
        <f t="shared" si="57"/>
        <v>0</v>
      </c>
      <c r="M605" s="38">
        <f t="shared" si="58"/>
        <v>0</v>
      </c>
      <c r="N605" s="38">
        <f t="shared" si="59"/>
        <v>0</v>
      </c>
      <c r="O605" s="38">
        <f>IF($F605=Instellingen!$I$11,ROUND(($J605-($J605/((100%+$F605)/100%))),2),0)</f>
        <v>0</v>
      </c>
      <c r="P605" s="38">
        <f>IF($F605=Instellingen!$I$12,ROUND(($J605-($J605/((100%+$F605)/100%))),2),0)</f>
        <v>0</v>
      </c>
      <c r="Q605" s="38">
        <f>IF($F605=Instellingen!$I$14,0,ROUND(($K605-($K605/((100%+$F605)/100%))),2))</f>
        <v>0</v>
      </c>
    </row>
    <row r="606" spans="1:17" x14ac:dyDescent="0.35">
      <c r="A606" s="20" t="str">
        <f t="shared" si="55"/>
        <v/>
      </c>
      <c r="B606" s="20" t="str">
        <f>IFERROR(VLOOKUP($A606,Instellingen!$K$11:$L$22,2,0),"")</f>
        <v/>
      </c>
      <c r="C606" s="51"/>
      <c r="D606" s="52"/>
      <c r="E606" s="52"/>
      <c r="F606" s="53"/>
      <c r="G606" s="50"/>
      <c r="H606" s="50"/>
      <c r="I606" s="50"/>
      <c r="J606" s="38">
        <f t="shared" si="56"/>
        <v>0</v>
      </c>
      <c r="K606" s="38">
        <f t="shared" si="54"/>
        <v>0</v>
      </c>
      <c r="L606" s="38">
        <f t="shared" si="57"/>
        <v>0</v>
      </c>
      <c r="M606" s="38">
        <f t="shared" si="58"/>
        <v>0</v>
      </c>
      <c r="N606" s="38">
        <f t="shared" si="59"/>
        <v>0</v>
      </c>
      <c r="O606" s="38">
        <f>IF($F606=Instellingen!$I$11,ROUND(($J606-($J606/((100%+$F606)/100%))),2),0)</f>
        <v>0</v>
      </c>
      <c r="P606" s="38">
        <f>IF($F606=Instellingen!$I$12,ROUND(($J606-($J606/((100%+$F606)/100%))),2),0)</f>
        <v>0</v>
      </c>
      <c r="Q606" s="38">
        <f>IF($F606=Instellingen!$I$14,0,ROUND(($K606-($K606/((100%+$F606)/100%))),2))</f>
        <v>0</v>
      </c>
    </row>
    <row r="607" spans="1:17" x14ac:dyDescent="0.35">
      <c r="A607" s="20" t="str">
        <f t="shared" si="55"/>
        <v/>
      </c>
      <c r="B607" s="20" t="str">
        <f>IFERROR(VLOOKUP($A607,Instellingen!$K$11:$L$22,2,0),"")</f>
        <v/>
      </c>
      <c r="C607" s="51"/>
      <c r="D607" s="52"/>
      <c r="E607" s="52"/>
      <c r="F607" s="53"/>
      <c r="G607" s="50"/>
      <c r="H607" s="50"/>
      <c r="I607" s="50"/>
      <c r="J607" s="38">
        <f t="shared" si="56"/>
        <v>0</v>
      </c>
      <c r="K607" s="38">
        <f t="shared" si="54"/>
        <v>0</v>
      </c>
      <c r="L607" s="38">
        <f t="shared" si="57"/>
        <v>0</v>
      </c>
      <c r="M607" s="38">
        <f t="shared" si="58"/>
        <v>0</v>
      </c>
      <c r="N607" s="38">
        <f t="shared" si="59"/>
        <v>0</v>
      </c>
      <c r="O607" s="38">
        <f>IF($F607=Instellingen!$I$11,ROUND(($J607-($J607/((100%+$F607)/100%))),2),0)</f>
        <v>0</v>
      </c>
      <c r="P607" s="38">
        <f>IF($F607=Instellingen!$I$12,ROUND(($J607-($J607/((100%+$F607)/100%))),2),0)</f>
        <v>0</v>
      </c>
      <c r="Q607" s="38">
        <f>IF($F607=Instellingen!$I$14,0,ROUND(($K607-($K607/((100%+$F607)/100%))),2))</f>
        <v>0</v>
      </c>
    </row>
    <row r="608" spans="1:17" x14ac:dyDescent="0.35">
      <c r="A608" s="20" t="str">
        <f t="shared" si="55"/>
        <v/>
      </c>
      <c r="B608" s="20" t="str">
        <f>IFERROR(VLOOKUP($A608,Instellingen!$K$11:$L$22,2,0),"")</f>
        <v/>
      </c>
      <c r="C608" s="51"/>
      <c r="D608" s="52"/>
      <c r="E608" s="52"/>
      <c r="F608" s="53"/>
      <c r="G608" s="50"/>
      <c r="H608" s="50"/>
      <c r="I608" s="50"/>
      <c r="J608" s="38">
        <f t="shared" si="56"/>
        <v>0</v>
      </c>
      <c r="K608" s="38">
        <f t="shared" si="54"/>
        <v>0</v>
      </c>
      <c r="L608" s="38">
        <f t="shared" si="57"/>
        <v>0</v>
      </c>
      <c r="M608" s="38">
        <f t="shared" si="58"/>
        <v>0</v>
      </c>
      <c r="N608" s="38">
        <f t="shared" si="59"/>
        <v>0</v>
      </c>
      <c r="O608" s="38">
        <f>IF($F608=Instellingen!$I$11,ROUND(($J608-($J608/((100%+$F608)/100%))),2),0)</f>
        <v>0</v>
      </c>
      <c r="P608" s="38">
        <f>IF($F608=Instellingen!$I$12,ROUND(($J608-($J608/((100%+$F608)/100%))),2),0)</f>
        <v>0</v>
      </c>
      <c r="Q608" s="38">
        <f>IF($F608=Instellingen!$I$14,0,ROUND(($K608-($K608/((100%+$F608)/100%))),2))</f>
        <v>0</v>
      </c>
    </row>
    <row r="609" spans="1:17" x14ac:dyDescent="0.35">
      <c r="A609" s="20" t="str">
        <f t="shared" si="55"/>
        <v/>
      </c>
      <c r="B609" s="20" t="str">
        <f>IFERROR(VLOOKUP($A609,Instellingen!$K$11:$L$22,2,0),"")</f>
        <v/>
      </c>
      <c r="C609" s="51"/>
      <c r="D609" s="52"/>
      <c r="E609" s="52"/>
      <c r="F609" s="53"/>
      <c r="G609" s="50"/>
      <c r="H609" s="50"/>
      <c r="I609" s="50"/>
      <c r="J609" s="38">
        <f t="shared" si="56"/>
        <v>0</v>
      </c>
      <c r="K609" s="38">
        <f t="shared" si="54"/>
        <v>0</v>
      </c>
      <c r="L609" s="38">
        <f t="shared" si="57"/>
        <v>0</v>
      </c>
      <c r="M609" s="38">
        <f t="shared" si="58"/>
        <v>0</v>
      </c>
      <c r="N609" s="38">
        <f t="shared" si="59"/>
        <v>0</v>
      </c>
      <c r="O609" s="38">
        <f>IF($F609=Instellingen!$I$11,ROUND(($J609-($J609/((100%+$F609)/100%))),2),0)</f>
        <v>0</v>
      </c>
      <c r="P609" s="38">
        <f>IF($F609=Instellingen!$I$12,ROUND(($J609-($J609/((100%+$F609)/100%))),2),0)</f>
        <v>0</v>
      </c>
      <c r="Q609" s="38">
        <f>IF($F609=Instellingen!$I$14,0,ROUND(($K609-($K609/((100%+$F609)/100%))),2))</f>
        <v>0</v>
      </c>
    </row>
    <row r="610" spans="1:17" x14ac:dyDescent="0.35">
      <c r="A610" s="20" t="str">
        <f t="shared" si="55"/>
        <v/>
      </c>
      <c r="B610" s="20" t="str">
        <f>IFERROR(VLOOKUP($A610,Instellingen!$K$11:$L$22,2,0),"")</f>
        <v/>
      </c>
      <c r="C610" s="51"/>
      <c r="D610" s="52"/>
      <c r="E610" s="52"/>
      <c r="F610" s="53"/>
      <c r="G610" s="50"/>
      <c r="H610" s="50"/>
      <c r="I610" s="50"/>
      <c r="J610" s="38">
        <f t="shared" si="56"/>
        <v>0</v>
      </c>
      <c r="K610" s="38">
        <f t="shared" si="54"/>
        <v>0</v>
      </c>
      <c r="L610" s="38">
        <f t="shared" si="57"/>
        <v>0</v>
      </c>
      <c r="M610" s="38">
        <f t="shared" si="58"/>
        <v>0</v>
      </c>
      <c r="N610" s="38">
        <f t="shared" si="59"/>
        <v>0</v>
      </c>
      <c r="O610" s="38">
        <f>IF($F610=Instellingen!$I$11,ROUND(($J610-($J610/((100%+$F610)/100%))),2),0)</f>
        <v>0</v>
      </c>
      <c r="P610" s="38">
        <f>IF($F610=Instellingen!$I$12,ROUND(($J610-($J610/((100%+$F610)/100%))),2),0)</f>
        <v>0</v>
      </c>
      <c r="Q610" s="38">
        <f>IF($F610=Instellingen!$I$14,0,ROUND(($K610-($K610/((100%+$F610)/100%))),2))</f>
        <v>0</v>
      </c>
    </row>
    <row r="611" spans="1:17" x14ac:dyDescent="0.35">
      <c r="A611" s="20" t="str">
        <f t="shared" si="55"/>
        <v/>
      </c>
      <c r="B611" s="20" t="str">
        <f>IFERROR(VLOOKUP($A611,Instellingen!$K$11:$L$22,2,0),"")</f>
        <v/>
      </c>
      <c r="C611" s="51"/>
      <c r="D611" s="52"/>
      <c r="E611" s="52"/>
      <c r="F611" s="53"/>
      <c r="G611" s="50"/>
      <c r="H611" s="50"/>
      <c r="I611" s="50"/>
      <c r="J611" s="38">
        <f t="shared" si="56"/>
        <v>0</v>
      </c>
      <c r="K611" s="38">
        <f t="shared" si="54"/>
        <v>0</v>
      </c>
      <c r="L611" s="38">
        <f t="shared" si="57"/>
        <v>0</v>
      </c>
      <c r="M611" s="38">
        <f t="shared" si="58"/>
        <v>0</v>
      </c>
      <c r="N611" s="38">
        <f t="shared" si="59"/>
        <v>0</v>
      </c>
      <c r="O611" s="38">
        <f>IF($F611=Instellingen!$I$11,ROUND(($J611-($J611/((100%+$F611)/100%))),2),0)</f>
        <v>0</v>
      </c>
      <c r="P611" s="38">
        <f>IF($F611=Instellingen!$I$12,ROUND(($J611-($J611/((100%+$F611)/100%))),2),0)</f>
        <v>0</v>
      </c>
      <c r="Q611" s="38">
        <f>IF($F611=Instellingen!$I$14,0,ROUND(($K611-($K611/((100%+$F611)/100%))),2))</f>
        <v>0</v>
      </c>
    </row>
    <row r="612" spans="1:17" x14ac:dyDescent="0.35">
      <c r="A612" s="20" t="str">
        <f t="shared" si="55"/>
        <v/>
      </c>
      <c r="B612" s="20" t="str">
        <f>IFERROR(VLOOKUP($A612,Instellingen!$K$11:$L$22,2,0),"")</f>
        <v/>
      </c>
      <c r="C612" s="51"/>
      <c r="D612" s="52"/>
      <c r="E612" s="52"/>
      <c r="F612" s="53"/>
      <c r="G612" s="50"/>
      <c r="H612" s="50"/>
      <c r="I612" s="50"/>
      <c r="J612" s="38">
        <f t="shared" si="56"/>
        <v>0</v>
      </c>
      <c r="K612" s="38">
        <f t="shared" si="54"/>
        <v>0</v>
      </c>
      <c r="L612" s="38">
        <f t="shared" si="57"/>
        <v>0</v>
      </c>
      <c r="M612" s="38">
        <f t="shared" si="58"/>
        <v>0</v>
      </c>
      <c r="N612" s="38">
        <f t="shared" si="59"/>
        <v>0</v>
      </c>
      <c r="O612" s="38">
        <f>IF($F612=Instellingen!$I$11,ROUND(($J612-($J612/((100%+$F612)/100%))),2),0)</f>
        <v>0</v>
      </c>
      <c r="P612" s="38">
        <f>IF($F612=Instellingen!$I$12,ROUND(($J612-($J612/((100%+$F612)/100%))),2),0)</f>
        <v>0</v>
      </c>
      <c r="Q612" s="38">
        <f>IF($F612=Instellingen!$I$14,0,ROUND(($K612-($K612/((100%+$F612)/100%))),2))</f>
        <v>0</v>
      </c>
    </row>
    <row r="613" spans="1:17" x14ac:dyDescent="0.35">
      <c r="A613" s="20" t="str">
        <f t="shared" si="55"/>
        <v/>
      </c>
      <c r="B613" s="20" t="str">
        <f>IFERROR(VLOOKUP($A613,Instellingen!$K$11:$L$22,2,0),"")</f>
        <v/>
      </c>
      <c r="C613" s="51"/>
      <c r="D613" s="52"/>
      <c r="E613" s="52"/>
      <c r="F613" s="53"/>
      <c r="G613" s="50"/>
      <c r="H613" s="50"/>
      <c r="I613" s="50"/>
      <c r="J613" s="38">
        <f t="shared" si="56"/>
        <v>0</v>
      </c>
      <c r="K613" s="38">
        <f t="shared" si="54"/>
        <v>0</v>
      </c>
      <c r="L613" s="38">
        <f t="shared" si="57"/>
        <v>0</v>
      </c>
      <c r="M613" s="38">
        <f t="shared" si="58"/>
        <v>0</v>
      </c>
      <c r="N613" s="38">
        <f t="shared" si="59"/>
        <v>0</v>
      </c>
      <c r="O613" s="38">
        <f>IF($F613=Instellingen!$I$11,ROUND(($J613-($J613/((100%+$F613)/100%))),2),0)</f>
        <v>0</v>
      </c>
      <c r="P613" s="38">
        <f>IF($F613=Instellingen!$I$12,ROUND(($J613-($J613/((100%+$F613)/100%))),2),0)</f>
        <v>0</v>
      </c>
      <c r="Q613" s="38">
        <f>IF($F613=Instellingen!$I$14,0,ROUND(($K613-($K613/((100%+$F613)/100%))),2))</f>
        <v>0</v>
      </c>
    </row>
    <row r="614" spans="1:17" x14ac:dyDescent="0.35">
      <c r="A614" s="20" t="str">
        <f t="shared" si="55"/>
        <v/>
      </c>
      <c r="B614" s="20" t="str">
        <f>IFERROR(VLOOKUP($A614,Instellingen!$K$11:$L$22,2,0),"")</f>
        <v/>
      </c>
      <c r="C614" s="51"/>
      <c r="D614" s="52"/>
      <c r="E614" s="52"/>
      <c r="F614" s="53"/>
      <c r="G614" s="50"/>
      <c r="H614" s="50"/>
      <c r="I614" s="50"/>
      <c r="J614" s="38">
        <f t="shared" si="56"/>
        <v>0</v>
      </c>
      <c r="K614" s="38">
        <f t="shared" si="54"/>
        <v>0</v>
      </c>
      <c r="L614" s="38">
        <f t="shared" si="57"/>
        <v>0</v>
      </c>
      <c r="M614" s="38">
        <f t="shared" si="58"/>
        <v>0</v>
      </c>
      <c r="N614" s="38">
        <f t="shared" si="59"/>
        <v>0</v>
      </c>
      <c r="O614" s="38">
        <f>IF($F614=Instellingen!$I$11,ROUND(($J614-($J614/((100%+$F614)/100%))),2),0)</f>
        <v>0</v>
      </c>
      <c r="P614" s="38">
        <f>IF($F614=Instellingen!$I$12,ROUND(($J614-($J614/((100%+$F614)/100%))),2),0)</f>
        <v>0</v>
      </c>
      <c r="Q614" s="38">
        <f>IF($F614=Instellingen!$I$14,0,ROUND(($K614-($K614/((100%+$F614)/100%))),2))</f>
        <v>0</v>
      </c>
    </row>
    <row r="615" spans="1:17" x14ac:dyDescent="0.35">
      <c r="A615" s="20" t="str">
        <f t="shared" si="55"/>
        <v/>
      </c>
      <c r="B615" s="20" t="str">
        <f>IFERROR(VLOOKUP($A615,Instellingen!$K$11:$L$22,2,0),"")</f>
        <v/>
      </c>
      <c r="C615" s="51"/>
      <c r="D615" s="52"/>
      <c r="E615" s="52"/>
      <c r="F615" s="53"/>
      <c r="G615" s="50"/>
      <c r="H615" s="50"/>
      <c r="I615" s="50"/>
      <c r="J615" s="38">
        <f t="shared" si="56"/>
        <v>0</v>
      </c>
      <c r="K615" s="38">
        <f t="shared" si="54"/>
        <v>0</v>
      </c>
      <c r="L615" s="38">
        <f t="shared" si="57"/>
        <v>0</v>
      </c>
      <c r="M615" s="38">
        <f t="shared" si="58"/>
        <v>0</v>
      </c>
      <c r="N615" s="38">
        <f t="shared" si="59"/>
        <v>0</v>
      </c>
      <c r="O615" s="38">
        <f>IF($F615=Instellingen!$I$11,ROUND(($J615-($J615/((100%+$F615)/100%))),2),0)</f>
        <v>0</v>
      </c>
      <c r="P615" s="38">
        <f>IF($F615=Instellingen!$I$12,ROUND(($J615-($J615/((100%+$F615)/100%))),2),0)</f>
        <v>0</v>
      </c>
      <c r="Q615" s="38">
        <f>IF($F615=Instellingen!$I$14,0,ROUND(($K615-($K615/((100%+$F615)/100%))),2))</f>
        <v>0</v>
      </c>
    </row>
    <row r="616" spans="1:17" x14ac:dyDescent="0.35">
      <c r="A616" s="20" t="str">
        <f t="shared" si="55"/>
        <v/>
      </c>
      <c r="B616" s="20" t="str">
        <f>IFERROR(VLOOKUP($A616,Instellingen!$K$11:$L$22,2,0),"")</f>
        <v/>
      </c>
      <c r="C616" s="51"/>
      <c r="D616" s="52"/>
      <c r="E616" s="52"/>
      <c r="F616" s="53"/>
      <c r="G616" s="50"/>
      <c r="H616" s="50"/>
      <c r="I616" s="50"/>
      <c r="J616" s="38">
        <f t="shared" si="56"/>
        <v>0</v>
      </c>
      <c r="K616" s="38">
        <f t="shared" si="54"/>
        <v>0</v>
      </c>
      <c r="L616" s="38">
        <f t="shared" si="57"/>
        <v>0</v>
      </c>
      <c r="M616" s="38">
        <f t="shared" si="58"/>
        <v>0</v>
      </c>
      <c r="N616" s="38">
        <f t="shared" si="59"/>
        <v>0</v>
      </c>
      <c r="O616" s="38">
        <f>IF($F616=Instellingen!$I$11,ROUND(($J616-($J616/((100%+$F616)/100%))),2),0)</f>
        <v>0</v>
      </c>
      <c r="P616" s="38">
        <f>IF($F616=Instellingen!$I$12,ROUND(($J616-($J616/((100%+$F616)/100%))),2),0)</f>
        <v>0</v>
      </c>
      <c r="Q616" s="38">
        <f>IF($F616=Instellingen!$I$14,0,ROUND(($K616-($K616/((100%+$F616)/100%))),2))</f>
        <v>0</v>
      </c>
    </row>
    <row r="617" spans="1:17" x14ac:dyDescent="0.35">
      <c r="A617" s="20" t="str">
        <f t="shared" si="55"/>
        <v/>
      </c>
      <c r="B617" s="20" t="str">
        <f>IFERROR(VLOOKUP($A617,Instellingen!$K$11:$L$22,2,0),"")</f>
        <v/>
      </c>
      <c r="C617" s="51"/>
      <c r="D617" s="52"/>
      <c r="E617" s="52"/>
      <c r="F617" s="53"/>
      <c r="G617" s="50"/>
      <c r="H617" s="50"/>
      <c r="I617" s="50"/>
      <c r="J617" s="38">
        <f t="shared" si="56"/>
        <v>0</v>
      </c>
      <c r="K617" s="38">
        <f t="shared" si="54"/>
        <v>0</v>
      </c>
      <c r="L617" s="38">
        <f t="shared" si="57"/>
        <v>0</v>
      </c>
      <c r="M617" s="38">
        <f t="shared" si="58"/>
        <v>0</v>
      </c>
      <c r="N617" s="38">
        <f t="shared" si="59"/>
        <v>0</v>
      </c>
      <c r="O617" s="38">
        <f>IF($F617=Instellingen!$I$11,ROUND(($J617-($J617/((100%+$F617)/100%))),2),0)</f>
        <v>0</v>
      </c>
      <c r="P617" s="38">
        <f>IF($F617=Instellingen!$I$12,ROUND(($J617-($J617/((100%+$F617)/100%))),2),0)</f>
        <v>0</v>
      </c>
      <c r="Q617" s="38">
        <f>IF($F617=Instellingen!$I$14,0,ROUND(($K617-($K617/((100%+$F617)/100%))),2))</f>
        <v>0</v>
      </c>
    </row>
    <row r="618" spans="1:17" x14ac:dyDescent="0.35">
      <c r="A618" s="20" t="str">
        <f t="shared" si="55"/>
        <v/>
      </c>
      <c r="B618" s="20" t="str">
        <f>IFERROR(VLOOKUP($A618,Instellingen!$K$11:$L$22,2,0),"")</f>
        <v/>
      </c>
      <c r="C618" s="51"/>
      <c r="D618" s="52"/>
      <c r="E618" s="52"/>
      <c r="F618" s="53"/>
      <c r="G618" s="50"/>
      <c r="H618" s="50"/>
      <c r="I618" s="50"/>
      <c r="J618" s="38">
        <f t="shared" si="56"/>
        <v>0</v>
      </c>
      <c r="K618" s="38">
        <f t="shared" si="54"/>
        <v>0</v>
      </c>
      <c r="L618" s="38">
        <f t="shared" si="57"/>
        <v>0</v>
      </c>
      <c r="M618" s="38">
        <f t="shared" si="58"/>
        <v>0</v>
      </c>
      <c r="N618" s="38">
        <f t="shared" si="59"/>
        <v>0</v>
      </c>
      <c r="O618" s="38">
        <f>IF($F618=Instellingen!$I$11,ROUND(($J618-($J618/((100%+$F618)/100%))),2),0)</f>
        <v>0</v>
      </c>
      <c r="P618" s="38">
        <f>IF($F618=Instellingen!$I$12,ROUND(($J618-($J618/((100%+$F618)/100%))),2),0)</f>
        <v>0</v>
      </c>
      <c r="Q618" s="38">
        <f>IF($F618=Instellingen!$I$14,0,ROUND(($K618-($K618/((100%+$F618)/100%))),2))</f>
        <v>0</v>
      </c>
    </row>
    <row r="619" spans="1:17" x14ac:dyDescent="0.35">
      <c r="A619" s="20" t="str">
        <f t="shared" si="55"/>
        <v/>
      </c>
      <c r="B619" s="20" t="str">
        <f>IFERROR(VLOOKUP($A619,Instellingen!$K$11:$L$22,2,0),"")</f>
        <v/>
      </c>
      <c r="C619" s="51"/>
      <c r="D619" s="52"/>
      <c r="E619" s="52"/>
      <c r="F619" s="53"/>
      <c r="G619" s="50"/>
      <c r="H619" s="50"/>
      <c r="I619" s="50"/>
      <c r="J619" s="38">
        <f t="shared" si="56"/>
        <v>0</v>
      </c>
      <c r="K619" s="38">
        <f t="shared" si="54"/>
        <v>0</v>
      </c>
      <c r="L619" s="38">
        <f t="shared" si="57"/>
        <v>0</v>
      </c>
      <c r="M619" s="38">
        <f t="shared" si="58"/>
        <v>0</v>
      </c>
      <c r="N619" s="38">
        <f t="shared" si="59"/>
        <v>0</v>
      </c>
      <c r="O619" s="38">
        <f>IF($F619=Instellingen!$I$11,ROUND(($J619-($J619/((100%+$F619)/100%))),2),0)</f>
        <v>0</v>
      </c>
      <c r="P619" s="38">
        <f>IF($F619=Instellingen!$I$12,ROUND(($J619-($J619/((100%+$F619)/100%))),2),0)</f>
        <v>0</v>
      </c>
      <c r="Q619" s="38">
        <f>IF($F619=Instellingen!$I$14,0,ROUND(($K619-($K619/((100%+$F619)/100%))),2))</f>
        <v>0</v>
      </c>
    </row>
    <row r="620" spans="1:17" x14ac:dyDescent="0.35">
      <c r="A620" s="20" t="str">
        <f t="shared" si="55"/>
        <v/>
      </c>
      <c r="B620" s="20" t="str">
        <f>IFERROR(VLOOKUP($A620,Instellingen!$K$11:$L$22,2,0),"")</f>
        <v/>
      </c>
      <c r="C620" s="51"/>
      <c r="D620" s="52"/>
      <c r="E620" s="52"/>
      <c r="F620" s="53"/>
      <c r="G620" s="50"/>
      <c r="H620" s="50"/>
      <c r="I620" s="50"/>
      <c r="J620" s="38">
        <f t="shared" si="56"/>
        <v>0</v>
      </c>
      <c r="K620" s="38">
        <f t="shared" si="54"/>
        <v>0</v>
      </c>
      <c r="L620" s="38">
        <f t="shared" si="57"/>
        <v>0</v>
      </c>
      <c r="M620" s="38">
        <f t="shared" si="58"/>
        <v>0</v>
      </c>
      <c r="N620" s="38">
        <f t="shared" si="59"/>
        <v>0</v>
      </c>
      <c r="O620" s="38">
        <f>IF($F620=Instellingen!$I$11,ROUND(($J620-($J620/((100%+$F620)/100%))),2),0)</f>
        <v>0</v>
      </c>
      <c r="P620" s="38">
        <f>IF($F620=Instellingen!$I$12,ROUND(($J620-($J620/((100%+$F620)/100%))),2),0)</f>
        <v>0</v>
      </c>
      <c r="Q620" s="38">
        <f>IF($F620=Instellingen!$I$14,0,ROUND(($K620-($K620/((100%+$F620)/100%))),2))</f>
        <v>0</v>
      </c>
    </row>
    <row r="621" spans="1:17" x14ac:dyDescent="0.35">
      <c r="A621" s="20" t="str">
        <f t="shared" si="55"/>
        <v/>
      </c>
      <c r="B621" s="20" t="str">
        <f>IFERROR(VLOOKUP($A621,Instellingen!$K$11:$L$22,2,0),"")</f>
        <v/>
      </c>
      <c r="C621" s="51"/>
      <c r="D621" s="52"/>
      <c r="E621" s="52"/>
      <c r="F621" s="53"/>
      <c r="G621" s="50"/>
      <c r="H621" s="50"/>
      <c r="I621" s="50"/>
      <c r="J621" s="38">
        <f t="shared" si="56"/>
        <v>0</v>
      </c>
      <c r="K621" s="38">
        <f t="shared" si="54"/>
        <v>0</v>
      </c>
      <c r="L621" s="38">
        <f t="shared" si="57"/>
        <v>0</v>
      </c>
      <c r="M621" s="38">
        <f t="shared" si="58"/>
        <v>0</v>
      </c>
      <c r="N621" s="38">
        <f t="shared" si="59"/>
        <v>0</v>
      </c>
      <c r="O621" s="38">
        <f>IF($F621=Instellingen!$I$11,ROUND(($J621-($J621/((100%+$F621)/100%))),2),0)</f>
        <v>0</v>
      </c>
      <c r="P621" s="38">
        <f>IF($F621=Instellingen!$I$12,ROUND(($J621-($J621/((100%+$F621)/100%))),2),0)</f>
        <v>0</v>
      </c>
      <c r="Q621" s="38">
        <f>IF($F621=Instellingen!$I$14,0,ROUND(($K621-($K621/((100%+$F621)/100%))),2))</f>
        <v>0</v>
      </c>
    </row>
    <row r="622" spans="1:17" x14ac:dyDescent="0.35">
      <c r="A622" s="20" t="str">
        <f t="shared" si="55"/>
        <v/>
      </c>
      <c r="B622" s="20" t="str">
        <f>IFERROR(VLOOKUP($A622,Instellingen!$K$11:$L$22,2,0),"")</f>
        <v/>
      </c>
      <c r="C622" s="51"/>
      <c r="D622" s="52"/>
      <c r="E622" s="52"/>
      <c r="F622" s="53"/>
      <c r="G622" s="50"/>
      <c r="H622" s="50"/>
      <c r="I622" s="50"/>
      <c r="J622" s="38">
        <f t="shared" si="56"/>
        <v>0</v>
      </c>
      <c r="K622" s="38">
        <f t="shared" si="54"/>
        <v>0</v>
      </c>
      <c r="L622" s="38">
        <f t="shared" si="57"/>
        <v>0</v>
      </c>
      <c r="M622" s="38">
        <f t="shared" si="58"/>
        <v>0</v>
      </c>
      <c r="N622" s="38">
        <f t="shared" si="59"/>
        <v>0</v>
      </c>
      <c r="O622" s="38">
        <f>IF($F622=Instellingen!$I$11,ROUND(($J622-($J622/((100%+$F622)/100%))),2),0)</f>
        <v>0</v>
      </c>
      <c r="P622" s="38">
        <f>IF($F622=Instellingen!$I$12,ROUND(($J622-($J622/((100%+$F622)/100%))),2),0)</f>
        <v>0</v>
      </c>
      <c r="Q622" s="38">
        <f>IF($F622=Instellingen!$I$14,0,ROUND(($K622-($K622/((100%+$F622)/100%))),2))</f>
        <v>0</v>
      </c>
    </row>
    <row r="623" spans="1:17" x14ac:dyDescent="0.35">
      <c r="A623" s="20" t="str">
        <f t="shared" si="55"/>
        <v/>
      </c>
      <c r="B623" s="20" t="str">
        <f>IFERROR(VLOOKUP($A623,Instellingen!$K$11:$L$22,2,0),"")</f>
        <v/>
      </c>
      <c r="C623" s="51"/>
      <c r="D623" s="52"/>
      <c r="E623" s="52"/>
      <c r="F623" s="53"/>
      <c r="G623" s="50"/>
      <c r="H623" s="50"/>
      <c r="I623" s="50"/>
      <c r="J623" s="38">
        <f t="shared" si="56"/>
        <v>0</v>
      </c>
      <c r="K623" s="38">
        <f t="shared" si="54"/>
        <v>0</v>
      </c>
      <c r="L623" s="38">
        <f t="shared" si="57"/>
        <v>0</v>
      </c>
      <c r="M623" s="38">
        <f t="shared" si="58"/>
        <v>0</v>
      </c>
      <c r="N623" s="38">
        <f t="shared" si="59"/>
        <v>0</v>
      </c>
      <c r="O623" s="38">
        <f>IF($F623=Instellingen!$I$11,ROUND(($J623-($J623/((100%+$F623)/100%))),2),0)</f>
        <v>0</v>
      </c>
      <c r="P623" s="38">
        <f>IF($F623=Instellingen!$I$12,ROUND(($J623-($J623/((100%+$F623)/100%))),2),0)</f>
        <v>0</v>
      </c>
      <c r="Q623" s="38">
        <f>IF($F623=Instellingen!$I$14,0,ROUND(($K623-($K623/((100%+$F623)/100%))),2))</f>
        <v>0</v>
      </c>
    </row>
    <row r="624" spans="1:17" x14ac:dyDescent="0.35">
      <c r="A624" s="20" t="str">
        <f t="shared" si="55"/>
        <v/>
      </c>
      <c r="B624" s="20" t="str">
        <f>IFERROR(VLOOKUP($A624,Instellingen!$K$11:$L$22,2,0),"")</f>
        <v/>
      </c>
      <c r="C624" s="51"/>
      <c r="D624" s="52"/>
      <c r="E624" s="52"/>
      <c r="F624" s="53"/>
      <c r="G624" s="50"/>
      <c r="H624" s="50"/>
      <c r="I624" s="50"/>
      <c r="J624" s="38">
        <f t="shared" si="56"/>
        <v>0</v>
      </c>
      <c r="K624" s="38">
        <f t="shared" si="54"/>
        <v>0</v>
      </c>
      <c r="L624" s="38">
        <f t="shared" si="57"/>
        <v>0</v>
      </c>
      <c r="M624" s="38">
        <f t="shared" si="58"/>
        <v>0</v>
      </c>
      <c r="N624" s="38">
        <f t="shared" si="59"/>
        <v>0</v>
      </c>
      <c r="O624" s="38">
        <f>IF($F624=Instellingen!$I$11,ROUND(($J624-($J624/((100%+$F624)/100%))),2),0)</f>
        <v>0</v>
      </c>
      <c r="P624" s="38">
        <f>IF($F624=Instellingen!$I$12,ROUND(($J624-($J624/((100%+$F624)/100%))),2),0)</f>
        <v>0</v>
      </c>
      <c r="Q624" s="38">
        <f>IF($F624=Instellingen!$I$14,0,ROUND(($K624-($K624/((100%+$F624)/100%))),2))</f>
        <v>0</v>
      </c>
    </row>
    <row r="625" spans="1:17" x14ac:dyDescent="0.35">
      <c r="A625" s="20" t="str">
        <f t="shared" si="55"/>
        <v/>
      </c>
      <c r="B625" s="20" t="str">
        <f>IFERROR(VLOOKUP($A625,Instellingen!$K$11:$L$22,2,0),"")</f>
        <v/>
      </c>
      <c r="C625" s="51"/>
      <c r="D625" s="52"/>
      <c r="E625" s="52"/>
      <c r="F625" s="53"/>
      <c r="G625" s="50"/>
      <c r="H625" s="50"/>
      <c r="I625" s="50"/>
      <c r="J625" s="38">
        <f t="shared" si="56"/>
        <v>0</v>
      </c>
      <c r="K625" s="38">
        <f t="shared" si="54"/>
        <v>0</v>
      </c>
      <c r="L625" s="38">
        <f t="shared" si="57"/>
        <v>0</v>
      </c>
      <c r="M625" s="38">
        <f t="shared" si="58"/>
        <v>0</v>
      </c>
      <c r="N625" s="38">
        <f t="shared" si="59"/>
        <v>0</v>
      </c>
      <c r="O625" s="38">
        <f>IF($F625=Instellingen!$I$11,ROUND(($J625-($J625/((100%+$F625)/100%))),2),0)</f>
        <v>0</v>
      </c>
      <c r="P625" s="38">
        <f>IF($F625=Instellingen!$I$12,ROUND(($J625-($J625/((100%+$F625)/100%))),2),0)</f>
        <v>0</v>
      </c>
      <c r="Q625" s="38">
        <f>IF($F625=Instellingen!$I$14,0,ROUND(($K625-($K625/((100%+$F625)/100%))),2))</f>
        <v>0</v>
      </c>
    </row>
    <row r="626" spans="1:17" x14ac:dyDescent="0.35">
      <c r="A626" s="20" t="str">
        <f t="shared" si="55"/>
        <v/>
      </c>
      <c r="B626" s="20" t="str">
        <f>IFERROR(VLOOKUP($A626,Instellingen!$K$11:$L$22,2,0),"")</f>
        <v/>
      </c>
      <c r="C626" s="51"/>
      <c r="D626" s="52"/>
      <c r="E626" s="52"/>
      <c r="F626" s="53"/>
      <c r="G626" s="50"/>
      <c r="H626" s="50"/>
      <c r="I626" s="50"/>
      <c r="J626" s="38">
        <f t="shared" si="56"/>
        <v>0</v>
      </c>
      <c r="K626" s="38">
        <f t="shared" si="54"/>
        <v>0</v>
      </c>
      <c r="L626" s="38">
        <f t="shared" si="57"/>
        <v>0</v>
      </c>
      <c r="M626" s="38">
        <f t="shared" si="58"/>
        <v>0</v>
      </c>
      <c r="N626" s="38">
        <f t="shared" si="59"/>
        <v>0</v>
      </c>
      <c r="O626" s="38">
        <f>IF($F626=Instellingen!$I$11,ROUND(($J626-($J626/((100%+$F626)/100%))),2),0)</f>
        <v>0</v>
      </c>
      <c r="P626" s="38">
        <f>IF($F626=Instellingen!$I$12,ROUND(($J626-($J626/((100%+$F626)/100%))),2),0)</f>
        <v>0</v>
      </c>
      <c r="Q626" s="38">
        <f>IF($F626=Instellingen!$I$14,0,ROUND(($K626-($K626/((100%+$F626)/100%))),2))</f>
        <v>0</v>
      </c>
    </row>
    <row r="627" spans="1:17" x14ac:dyDescent="0.35">
      <c r="A627" s="20" t="str">
        <f t="shared" si="55"/>
        <v/>
      </c>
      <c r="B627" s="20" t="str">
        <f>IFERROR(VLOOKUP($A627,Instellingen!$K$11:$L$22,2,0),"")</f>
        <v/>
      </c>
      <c r="C627" s="51"/>
      <c r="D627" s="52"/>
      <c r="E627" s="52"/>
      <c r="F627" s="53"/>
      <c r="G627" s="50"/>
      <c r="H627" s="50"/>
      <c r="I627" s="50"/>
      <c r="J627" s="38">
        <f t="shared" si="56"/>
        <v>0</v>
      </c>
      <c r="K627" s="38">
        <f t="shared" si="54"/>
        <v>0</v>
      </c>
      <c r="L627" s="38">
        <f t="shared" si="57"/>
        <v>0</v>
      </c>
      <c r="M627" s="38">
        <f t="shared" si="58"/>
        <v>0</v>
      </c>
      <c r="N627" s="38">
        <f t="shared" si="59"/>
        <v>0</v>
      </c>
      <c r="O627" s="38">
        <f>IF($F627=Instellingen!$I$11,ROUND(($J627-($J627/((100%+$F627)/100%))),2),0)</f>
        <v>0</v>
      </c>
      <c r="P627" s="38">
        <f>IF($F627=Instellingen!$I$12,ROUND(($J627-($J627/((100%+$F627)/100%))),2),0)</f>
        <v>0</v>
      </c>
      <c r="Q627" s="38">
        <f>IF($F627=Instellingen!$I$14,0,ROUND(($K627-($K627/((100%+$F627)/100%))),2))</f>
        <v>0</v>
      </c>
    </row>
    <row r="628" spans="1:17" x14ac:dyDescent="0.35">
      <c r="A628" s="20" t="str">
        <f t="shared" si="55"/>
        <v/>
      </c>
      <c r="B628" s="20" t="str">
        <f>IFERROR(VLOOKUP($A628,Instellingen!$K$11:$L$22,2,0),"")</f>
        <v/>
      </c>
      <c r="C628" s="51"/>
      <c r="D628" s="52"/>
      <c r="E628" s="52"/>
      <c r="F628" s="53"/>
      <c r="G628" s="50"/>
      <c r="H628" s="50"/>
      <c r="I628" s="50"/>
      <c r="J628" s="38">
        <f t="shared" si="56"/>
        <v>0</v>
      </c>
      <c r="K628" s="38">
        <f t="shared" si="54"/>
        <v>0</v>
      </c>
      <c r="L628" s="38">
        <f t="shared" si="57"/>
        <v>0</v>
      </c>
      <c r="M628" s="38">
        <f t="shared" si="58"/>
        <v>0</v>
      </c>
      <c r="N628" s="38">
        <f t="shared" si="59"/>
        <v>0</v>
      </c>
      <c r="O628" s="38">
        <f>IF($F628=Instellingen!$I$11,ROUND(($J628-($J628/((100%+$F628)/100%))),2),0)</f>
        <v>0</v>
      </c>
      <c r="P628" s="38">
        <f>IF($F628=Instellingen!$I$12,ROUND(($J628-($J628/((100%+$F628)/100%))),2),0)</f>
        <v>0</v>
      </c>
      <c r="Q628" s="38">
        <f>IF($F628=Instellingen!$I$14,0,ROUND(($K628-($K628/((100%+$F628)/100%))),2))</f>
        <v>0</v>
      </c>
    </row>
    <row r="629" spans="1:17" x14ac:dyDescent="0.35">
      <c r="A629" s="20" t="str">
        <f t="shared" si="55"/>
        <v/>
      </c>
      <c r="B629" s="20" t="str">
        <f>IFERROR(VLOOKUP($A629,Instellingen!$K$11:$L$22,2,0),"")</f>
        <v/>
      </c>
      <c r="C629" s="51"/>
      <c r="D629" s="52"/>
      <c r="E629" s="52"/>
      <c r="F629" s="53"/>
      <c r="G629" s="50"/>
      <c r="H629" s="50"/>
      <c r="I629" s="50"/>
      <c r="J629" s="38">
        <f t="shared" si="56"/>
        <v>0</v>
      </c>
      <c r="K629" s="38">
        <f t="shared" si="54"/>
        <v>0</v>
      </c>
      <c r="L629" s="38">
        <f t="shared" si="57"/>
        <v>0</v>
      </c>
      <c r="M629" s="38">
        <f t="shared" si="58"/>
        <v>0</v>
      </c>
      <c r="N629" s="38">
        <f t="shared" si="59"/>
        <v>0</v>
      </c>
      <c r="O629" s="38">
        <f>IF($F629=Instellingen!$I$11,ROUND(($J629-($J629/((100%+$F629)/100%))),2),0)</f>
        <v>0</v>
      </c>
      <c r="P629" s="38">
        <f>IF($F629=Instellingen!$I$12,ROUND(($J629-($J629/((100%+$F629)/100%))),2),0)</f>
        <v>0</v>
      </c>
      <c r="Q629" s="38">
        <f>IF($F629=Instellingen!$I$14,0,ROUND(($K629-($K629/((100%+$F629)/100%))),2))</f>
        <v>0</v>
      </c>
    </row>
    <row r="630" spans="1:17" x14ac:dyDescent="0.35">
      <c r="A630" s="20" t="str">
        <f t="shared" si="55"/>
        <v/>
      </c>
      <c r="B630" s="20" t="str">
        <f>IFERROR(VLOOKUP($A630,Instellingen!$K$11:$L$22,2,0),"")</f>
        <v/>
      </c>
      <c r="C630" s="51"/>
      <c r="D630" s="52"/>
      <c r="E630" s="52"/>
      <c r="F630" s="53"/>
      <c r="G630" s="50"/>
      <c r="H630" s="50"/>
      <c r="I630" s="50"/>
      <c r="J630" s="38">
        <f t="shared" si="56"/>
        <v>0</v>
      </c>
      <c r="K630" s="38">
        <f t="shared" si="54"/>
        <v>0</v>
      </c>
      <c r="L630" s="38">
        <f t="shared" si="57"/>
        <v>0</v>
      </c>
      <c r="M630" s="38">
        <f t="shared" si="58"/>
        <v>0</v>
      </c>
      <c r="N630" s="38">
        <f t="shared" si="59"/>
        <v>0</v>
      </c>
      <c r="O630" s="38">
        <f>IF($F630=Instellingen!$I$11,ROUND(($J630-($J630/((100%+$F630)/100%))),2),0)</f>
        <v>0</v>
      </c>
      <c r="P630" s="38">
        <f>IF($F630=Instellingen!$I$12,ROUND(($J630-($J630/((100%+$F630)/100%))),2),0)</f>
        <v>0</v>
      </c>
      <c r="Q630" s="38">
        <f>IF($F630=Instellingen!$I$14,0,ROUND(($K630-($K630/((100%+$F630)/100%))),2))</f>
        <v>0</v>
      </c>
    </row>
    <row r="631" spans="1:17" x14ac:dyDescent="0.35">
      <c r="A631" s="20" t="str">
        <f t="shared" si="55"/>
        <v/>
      </c>
      <c r="B631" s="20" t="str">
        <f>IFERROR(VLOOKUP($A631,Instellingen!$K$11:$L$22,2,0),"")</f>
        <v/>
      </c>
      <c r="C631" s="51"/>
      <c r="D631" s="52"/>
      <c r="E631" s="52"/>
      <c r="F631" s="53"/>
      <c r="G631" s="50"/>
      <c r="H631" s="50"/>
      <c r="I631" s="50"/>
      <c r="J631" s="38">
        <f t="shared" si="56"/>
        <v>0</v>
      </c>
      <c r="K631" s="38">
        <f t="shared" si="54"/>
        <v>0</v>
      </c>
      <c r="L631" s="38">
        <f t="shared" si="57"/>
        <v>0</v>
      </c>
      <c r="M631" s="38">
        <f t="shared" si="58"/>
        <v>0</v>
      </c>
      <c r="N631" s="38">
        <f t="shared" si="59"/>
        <v>0</v>
      </c>
      <c r="O631" s="38">
        <f>IF($F631=Instellingen!$I$11,ROUND(($J631-($J631/((100%+$F631)/100%))),2),0)</f>
        <v>0</v>
      </c>
      <c r="P631" s="38">
        <f>IF($F631=Instellingen!$I$12,ROUND(($J631-($J631/((100%+$F631)/100%))),2),0)</f>
        <v>0</v>
      </c>
      <c r="Q631" s="38">
        <f>IF($F631=Instellingen!$I$14,0,ROUND(($K631-($K631/((100%+$F631)/100%))),2))</f>
        <v>0</v>
      </c>
    </row>
    <row r="632" spans="1:17" x14ac:dyDescent="0.35">
      <c r="A632" s="20" t="str">
        <f t="shared" si="55"/>
        <v/>
      </c>
      <c r="B632" s="20" t="str">
        <f>IFERROR(VLOOKUP($A632,Instellingen!$K$11:$L$22,2,0),"")</f>
        <v/>
      </c>
      <c r="C632" s="51"/>
      <c r="D632" s="52"/>
      <c r="E632" s="52"/>
      <c r="F632" s="53"/>
      <c r="G632" s="50"/>
      <c r="H632" s="50"/>
      <c r="I632" s="50"/>
      <c r="J632" s="38">
        <f t="shared" si="56"/>
        <v>0</v>
      </c>
      <c r="K632" s="38">
        <f t="shared" si="54"/>
        <v>0</v>
      </c>
      <c r="L632" s="38">
        <f t="shared" si="57"/>
        <v>0</v>
      </c>
      <c r="M632" s="38">
        <f t="shared" si="58"/>
        <v>0</v>
      </c>
      <c r="N632" s="38">
        <f t="shared" si="59"/>
        <v>0</v>
      </c>
      <c r="O632" s="38">
        <f>IF($F632=Instellingen!$I$11,ROUND(($J632-($J632/((100%+$F632)/100%))),2),0)</f>
        <v>0</v>
      </c>
      <c r="P632" s="38">
        <f>IF($F632=Instellingen!$I$12,ROUND(($J632-($J632/((100%+$F632)/100%))),2),0)</f>
        <v>0</v>
      </c>
      <c r="Q632" s="38">
        <f>IF($F632=Instellingen!$I$14,0,ROUND(($K632-($K632/((100%+$F632)/100%))),2))</f>
        <v>0</v>
      </c>
    </row>
    <row r="633" spans="1:17" x14ac:dyDescent="0.35">
      <c r="A633" s="20" t="str">
        <f t="shared" si="55"/>
        <v/>
      </c>
      <c r="B633" s="20" t="str">
        <f>IFERROR(VLOOKUP($A633,Instellingen!$K$11:$L$22,2,0),"")</f>
        <v/>
      </c>
      <c r="C633" s="51"/>
      <c r="D633" s="52"/>
      <c r="E633" s="52"/>
      <c r="F633" s="53"/>
      <c r="G633" s="50"/>
      <c r="H633" s="50"/>
      <c r="I633" s="50"/>
      <c r="J633" s="38">
        <f t="shared" si="56"/>
        <v>0</v>
      </c>
      <c r="K633" s="38">
        <f t="shared" si="54"/>
        <v>0</v>
      </c>
      <c r="L633" s="38">
        <f t="shared" si="57"/>
        <v>0</v>
      </c>
      <c r="M633" s="38">
        <f t="shared" si="58"/>
        <v>0</v>
      </c>
      <c r="N633" s="38">
        <f t="shared" si="59"/>
        <v>0</v>
      </c>
      <c r="O633" s="38">
        <f>IF($F633=Instellingen!$I$11,ROUND(($J633-($J633/((100%+$F633)/100%))),2),0)</f>
        <v>0</v>
      </c>
      <c r="P633" s="38">
        <f>IF($F633=Instellingen!$I$12,ROUND(($J633-($J633/((100%+$F633)/100%))),2),0)</f>
        <v>0</v>
      </c>
      <c r="Q633" s="38">
        <f>IF($F633=Instellingen!$I$14,0,ROUND(($K633-($K633/((100%+$F633)/100%))),2))</f>
        <v>0</v>
      </c>
    </row>
    <row r="634" spans="1:17" x14ac:dyDescent="0.35">
      <c r="A634" s="20" t="str">
        <f t="shared" si="55"/>
        <v/>
      </c>
      <c r="B634" s="20" t="str">
        <f>IFERROR(VLOOKUP($A634,Instellingen!$K$11:$L$22,2,0),"")</f>
        <v/>
      </c>
      <c r="C634" s="51"/>
      <c r="D634" s="52"/>
      <c r="E634" s="52"/>
      <c r="F634" s="53"/>
      <c r="G634" s="50"/>
      <c r="H634" s="50"/>
      <c r="I634" s="50"/>
      <c r="J634" s="38">
        <f t="shared" si="56"/>
        <v>0</v>
      </c>
      <c r="K634" s="38">
        <f t="shared" si="54"/>
        <v>0</v>
      </c>
      <c r="L634" s="38">
        <f t="shared" si="57"/>
        <v>0</v>
      </c>
      <c r="M634" s="38">
        <f t="shared" si="58"/>
        <v>0</v>
      </c>
      <c r="N634" s="38">
        <f t="shared" si="59"/>
        <v>0</v>
      </c>
      <c r="O634" s="38">
        <f>IF($F634=Instellingen!$I$11,ROUND(($J634-($J634/((100%+$F634)/100%))),2),0)</f>
        <v>0</v>
      </c>
      <c r="P634" s="38">
        <f>IF($F634=Instellingen!$I$12,ROUND(($J634-($J634/((100%+$F634)/100%))),2),0)</f>
        <v>0</v>
      </c>
      <c r="Q634" s="38">
        <f>IF($F634=Instellingen!$I$14,0,ROUND(($K634-($K634/((100%+$F634)/100%))),2))</f>
        <v>0</v>
      </c>
    </row>
    <row r="635" spans="1:17" x14ac:dyDescent="0.35">
      <c r="A635" s="20" t="str">
        <f t="shared" si="55"/>
        <v/>
      </c>
      <c r="B635" s="20" t="str">
        <f>IFERROR(VLOOKUP($A635,Instellingen!$K$11:$L$22,2,0),"")</f>
        <v/>
      </c>
      <c r="C635" s="51"/>
      <c r="D635" s="52"/>
      <c r="E635" s="52"/>
      <c r="F635" s="53"/>
      <c r="G635" s="50"/>
      <c r="H635" s="50"/>
      <c r="I635" s="50"/>
      <c r="J635" s="38">
        <f t="shared" si="56"/>
        <v>0</v>
      </c>
      <c r="K635" s="38">
        <f t="shared" si="54"/>
        <v>0</v>
      </c>
      <c r="L635" s="38">
        <f t="shared" si="57"/>
        <v>0</v>
      </c>
      <c r="M635" s="38">
        <f t="shared" si="58"/>
        <v>0</v>
      </c>
      <c r="N635" s="38">
        <f t="shared" si="59"/>
        <v>0</v>
      </c>
      <c r="O635" s="38">
        <f>IF($F635=Instellingen!$I$11,ROUND(($J635-($J635/((100%+$F635)/100%))),2),0)</f>
        <v>0</v>
      </c>
      <c r="P635" s="38">
        <f>IF($F635=Instellingen!$I$12,ROUND(($J635-($J635/((100%+$F635)/100%))),2),0)</f>
        <v>0</v>
      </c>
      <c r="Q635" s="38">
        <f>IF($F635=Instellingen!$I$14,0,ROUND(($K635-($K635/((100%+$F635)/100%))),2))</f>
        <v>0</v>
      </c>
    </row>
    <row r="636" spans="1:17" x14ac:dyDescent="0.35">
      <c r="A636" s="20" t="str">
        <f t="shared" si="55"/>
        <v/>
      </c>
      <c r="B636" s="20" t="str">
        <f>IFERROR(VLOOKUP($A636,Instellingen!$K$11:$L$22,2,0),"")</f>
        <v/>
      </c>
      <c r="C636" s="51"/>
      <c r="D636" s="52"/>
      <c r="E636" s="52"/>
      <c r="F636" s="53"/>
      <c r="G636" s="50"/>
      <c r="H636" s="50"/>
      <c r="I636" s="50"/>
      <c r="J636" s="38">
        <f t="shared" si="56"/>
        <v>0</v>
      </c>
      <c r="K636" s="38">
        <f t="shared" si="54"/>
        <v>0</v>
      </c>
      <c r="L636" s="38">
        <f t="shared" si="57"/>
        <v>0</v>
      </c>
      <c r="M636" s="38">
        <f t="shared" si="58"/>
        <v>0</v>
      </c>
      <c r="N636" s="38">
        <f t="shared" si="59"/>
        <v>0</v>
      </c>
      <c r="O636" s="38">
        <f>IF($F636=Instellingen!$I$11,ROUND(($J636-($J636/((100%+$F636)/100%))),2),0)</f>
        <v>0</v>
      </c>
      <c r="P636" s="38">
        <f>IF($F636=Instellingen!$I$12,ROUND(($J636-($J636/((100%+$F636)/100%))),2),0)</f>
        <v>0</v>
      </c>
      <c r="Q636" s="38">
        <f>IF($F636=Instellingen!$I$14,0,ROUND(($K636-($K636/((100%+$F636)/100%))),2))</f>
        <v>0</v>
      </c>
    </row>
    <row r="637" spans="1:17" x14ac:dyDescent="0.35">
      <c r="A637" s="20" t="str">
        <f t="shared" si="55"/>
        <v/>
      </c>
      <c r="B637" s="20" t="str">
        <f>IFERROR(VLOOKUP($A637,Instellingen!$K$11:$L$22,2,0),"")</f>
        <v/>
      </c>
      <c r="C637" s="51"/>
      <c r="D637" s="52"/>
      <c r="E637" s="52"/>
      <c r="F637" s="53"/>
      <c r="G637" s="50"/>
      <c r="H637" s="50"/>
      <c r="I637" s="50"/>
      <c r="J637" s="38">
        <f t="shared" si="56"/>
        <v>0</v>
      </c>
      <c r="K637" s="38">
        <f t="shared" si="54"/>
        <v>0</v>
      </c>
      <c r="L637" s="38">
        <f t="shared" si="57"/>
        <v>0</v>
      </c>
      <c r="M637" s="38">
        <f t="shared" si="58"/>
        <v>0</v>
      </c>
      <c r="N637" s="38">
        <f t="shared" si="59"/>
        <v>0</v>
      </c>
      <c r="O637" s="38">
        <f>IF($F637=Instellingen!$I$11,ROUND(($J637-($J637/((100%+$F637)/100%))),2),0)</f>
        <v>0</v>
      </c>
      <c r="P637" s="38">
        <f>IF($F637=Instellingen!$I$12,ROUND(($J637-($J637/((100%+$F637)/100%))),2),0)</f>
        <v>0</v>
      </c>
      <c r="Q637" s="38">
        <f>IF($F637=Instellingen!$I$14,0,ROUND(($K637-($K637/((100%+$F637)/100%))),2))</f>
        <v>0</v>
      </c>
    </row>
    <row r="638" spans="1:17" x14ac:dyDescent="0.35">
      <c r="A638" s="20" t="str">
        <f t="shared" si="55"/>
        <v/>
      </c>
      <c r="B638" s="20" t="str">
        <f>IFERROR(VLOOKUP($A638,Instellingen!$K$11:$L$22,2,0),"")</f>
        <v/>
      </c>
      <c r="C638" s="51"/>
      <c r="D638" s="52"/>
      <c r="E638" s="52"/>
      <c r="F638" s="53"/>
      <c r="G638" s="50"/>
      <c r="H638" s="50"/>
      <c r="I638" s="50"/>
      <c r="J638" s="38">
        <f t="shared" si="56"/>
        <v>0</v>
      </c>
      <c r="K638" s="38">
        <f t="shared" si="54"/>
        <v>0</v>
      </c>
      <c r="L638" s="38">
        <f t="shared" si="57"/>
        <v>0</v>
      </c>
      <c r="M638" s="38">
        <f t="shared" si="58"/>
        <v>0</v>
      </c>
      <c r="N638" s="38">
        <f t="shared" si="59"/>
        <v>0</v>
      </c>
      <c r="O638" s="38">
        <f>IF($F638=Instellingen!$I$11,ROUND(($J638-($J638/((100%+$F638)/100%))),2),0)</f>
        <v>0</v>
      </c>
      <c r="P638" s="38">
        <f>IF($F638=Instellingen!$I$12,ROUND(($J638-($J638/((100%+$F638)/100%))),2),0)</f>
        <v>0</v>
      </c>
      <c r="Q638" s="38">
        <f>IF($F638=Instellingen!$I$14,0,ROUND(($K638-($K638/((100%+$F638)/100%))),2))</f>
        <v>0</v>
      </c>
    </row>
    <row r="639" spans="1:17" x14ac:dyDescent="0.35">
      <c r="A639" s="20" t="str">
        <f t="shared" si="55"/>
        <v/>
      </c>
      <c r="B639" s="20" t="str">
        <f>IFERROR(VLOOKUP($A639,Instellingen!$K$11:$L$22,2,0),"")</f>
        <v/>
      </c>
      <c r="C639" s="51"/>
      <c r="D639" s="52"/>
      <c r="E639" s="52"/>
      <c r="F639" s="53"/>
      <c r="G639" s="50"/>
      <c r="H639" s="50"/>
      <c r="I639" s="50"/>
      <c r="J639" s="38">
        <f t="shared" si="56"/>
        <v>0</v>
      </c>
      <c r="K639" s="38">
        <f t="shared" si="54"/>
        <v>0</v>
      </c>
      <c r="L639" s="38">
        <f t="shared" si="57"/>
        <v>0</v>
      </c>
      <c r="M639" s="38">
        <f t="shared" si="58"/>
        <v>0</v>
      </c>
      <c r="N639" s="38">
        <f t="shared" si="59"/>
        <v>0</v>
      </c>
      <c r="O639" s="38">
        <f>IF($F639=Instellingen!$I$11,ROUND(($J639-($J639/((100%+$F639)/100%))),2),0)</f>
        <v>0</v>
      </c>
      <c r="P639" s="38">
        <f>IF($F639=Instellingen!$I$12,ROUND(($J639-($J639/((100%+$F639)/100%))),2),0)</f>
        <v>0</v>
      </c>
      <c r="Q639" s="38">
        <f>IF($F639=Instellingen!$I$14,0,ROUND(($K639-($K639/((100%+$F639)/100%))),2))</f>
        <v>0</v>
      </c>
    </row>
    <row r="640" spans="1:17" x14ac:dyDescent="0.35">
      <c r="A640" s="20" t="str">
        <f t="shared" si="55"/>
        <v/>
      </c>
      <c r="B640" s="20" t="str">
        <f>IFERROR(VLOOKUP($A640,Instellingen!$K$11:$L$22,2,0),"")</f>
        <v/>
      </c>
      <c r="C640" s="51"/>
      <c r="D640" s="52"/>
      <c r="E640" s="52"/>
      <c r="F640" s="53"/>
      <c r="G640" s="50"/>
      <c r="H640" s="50"/>
      <c r="I640" s="50"/>
      <c r="J640" s="38">
        <f t="shared" si="56"/>
        <v>0</v>
      </c>
      <c r="K640" s="38">
        <f t="shared" si="54"/>
        <v>0</v>
      </c>
      <c r="L640" s="38">
        <f t="shared" si="57"/>
        <v>0</v>
      </c>
      <c r="M640" s="38">
        <f t="shared" si="58"/>
        <v>0</v>
      </c>
      <c r="N640" s="38">
        <f t="shared" si="59"/>
        <v>0</v>
      </c>
      <c r="O640" s="38">
        <f>IF($F640=Instellingen!$I$11,ROUND(($J640-($J640/((100%+$F640)/100%))),2),0)</f>
        <v>0</v>
      </c>
      <c r="P640" s="38">
        <f>IF($F640=Instellingen!$I$12,ROUND(($J640-($J640/((100%+$F640)/100%))),2),0)</f>
        <v>0</v>
      </c>
      <c r="Q640" s="38">
        <f>IF($F640=Instellingen!$I$14,0,ROUND(($K640-($K640/((100%+$F640)/100%))),2))</f>
        <v>0</v>
      </c>
    </row>
    <row r="641" spans="1:17" x14ac:dyDescent="0.35">
      <c r="A641" s="20" t="str">
        <f t="shared" si="55"/>
        <v/>
      </c>
      <c r="B641" s="20" t="str">
        <f>IFERROR(VLOOKUP($A641,Instellingen!$K$11:$L$22,2,0),"")</f>
        <v/>
      </c>
      <c r="C641" s="51"/>
      <c r="D641" s="52"/>
      <c r="E641" s="52"/>
      <c r="F641" s="53"/>
      <c r="G641" s="50"/>
      <c r="H641" s="50"/>
      <c r="I641" s="50"/>
      <c r="J641" s="38">
        <f t="shared" si="56"/>
        <v>0</v>
      </c>
      <c r="K641" s="38">
        <f t="shared" si="54"/>
        <v>0</v>
      </c>
      <c r="L641" s="38">
        <f t="shared" si="57"/>
        <v>0</v>
      </c>
      <c r="M641" s="38">
        <f t="shared" si="58"/>
        <v>0</v>
      </c>
      <c r="N641" s="38">
        <f t="shared" si="59"/>
        <v>0</v>
      </c>
      <c r="O641" s="38">
        <f>IF($F641=Instellingen!$I$11,ROUND(($J641-($J641/((100%+$F641)/100%))),2),0)</f>
        <v>0</v>
      </c>
      <c r="P641" s="38">
        <f>IF($F641=Instellingen!$I$12,ROUND(($J641-($J641/((100%+$F641)/100%))),2),0)</f>
        <v>0</v>
      </c>
      <c r="Q641" s="38">
        <f>IF($F641=Instellingen!$I$14,0,ROUND(($K641-($K641/((100%+$F641)/100%))),2))</f>
        <v>0</v>
      </c>
    </row>
    <row r="642" spans="1:17" x14ac:dyDescent="0.35">
      <c r="A642" s="20" t="str">
        <f t="shared" si="55"/>
        <v/>
      </c>
      <c r="B642" s="20" t="str">
        <f>IFERROR(VLOOKUP($A642,Instellingen!$K$11:$L$22,2,0),"")</f>
        <v/>
      </c>
      <c r="C642" s="51"/>
      <c r="D642" s="52"/>
      <c r="E642" s="52"/>
      <c r="F642" s="53"/>
      <c r="G642" s="50"/>
      <c r="H642" s="50"/>
      <c r="I642" s="50"/>
      <c r="J642" s="38">
        <f t="shared" si="56"/>
        <v>0</v>
      </c>
      <c r="K642" s="38">
        <f t="shared" si="54"/>
        <v>0</v>
      </c>
      <c r="L642" s="38">
        <f t="shared" si="57"/>
        <v>0</v>
      </c>
      <c r="M642" s="38">
        <f t="shared" si="58"/>
        <v>0</v>
      </c>
      <c r="N642" s="38">
        <f t="shared" si="59"/>
        <v>0</v>
      </c>
      <c r="O642" s="38">
        <f>IF($F642=Instellingen!$I$11,ROUND(($J642-($J642/((100%+$F642)/100%))),2),0)</f>
        <v>0</v>
      </c>
      <c r="P642" s="38">
        <f>IF($F642=Instellingen!$I$12,ROUND(($J642-($J642/((100%+$F642)/100%))),2),0)</f>
        <v>0</v>
      </c>
      <c r="Q642" s="38">
        <f>IF($F642=Instellingen!$I$14,0,ROUND(($K642-($K642/((100%+$F642)/100%))),2))</f>
        <v>0</v>
      </c>
    </row>
    <row r="643" spans="1:17" x14ac:dyDescent="0.35">
      <c r="A643" s="20" t="str">
        <f t="shared" si="55"/>
        <v/>
      </c>
      <c r="B643" s="20" t="str">
        <f>IFERROR(VLOOKUP($A643,Instellingen!$K$11:$L$22,2,0),"")</f>
        <v/>
      </c>
      <c r="C643" s="51"/>
      <c r="D643" s="52"/>
      <c r="E643" s="52"/>
      <c r="F643" s="53"/>
      <c r="G643" s="50"/>
      <c r="H643" s="50"/>
      <c r="I643" s="50"/>
      <c r="J643" s="38">
        <f t="shared" si="56"/>
        <v>0</v>
      </c>
      <c r="K643" s="38">
        <f t="shared" si="54"/>
        <v>0</v>
      </c>
      <c r="L643" s="38">
        <f t="shared" si="57"/>
        <v>0</v>
      </c>
      <c r="M643" s="38">
        <f t="shared" si="58"/>
        <v>0</v>
      </c>
      <c r="N643" s="38">
        <f t="shared" si="59"/>
        <v>0</v>
      </c>
      <c r="O643" s="38">
        <f>IF($F643=Instellingen!$I$11,ROUND(($J643-($J643/((100%+$F643)/100%))),2),0)</f>
        <v>0</v>
      </c>
      <c r="P643" s="38">
        <f>IF($F643=Instellingen!$I$12,ROUND(($J643-($J643/((100%+$F643)/100%))),2),0)</f>
        <v>0</v>
      </c>
      <c r="Q643" s="38">
        <f>IF($F643=Instellingen!$I$14,0,ROUND(($K643-($K643/((100%+$F643)/100%))),2))</f>
        <v>0</v>
      </c>
    </row>
    <row r="644" spans="1:17" x14ac:dyDescent="0.35">
      <c r="A644" s="20" t="str">
        <f t="shared" si="55"/>
        <v/>
      </c>
      <c r="B644" s="20" t="str">
        <f>IFERROR(VLOOKUP($A644,Instellingen!$K$11:$L$22,2,0),"")</f>
        <v/>
      </c>
      <c r="C644" s="51"/>
      <c r="D644" s="52"/>
      <c r="E644" s="52"/>
      <c r="F644" s="53"/>
      <c r="G644" s="50"/>
      <c r="H644" s="50"/>
      <c r="I644" s="50"/>
      <c r="J644" s="38">
        <f t="shared" si="56"/>
        <v>0</v>
      </c>
      <c r="K644" s="38">
        <f t="shared" si="54"/>
        <v>0</v>
      </c>
      <c r="L644" s="38">
        <f t="shared" si="57"/>
        <v>0</v>
      </c>
      <c r="M644" s="38">
        <f t="shared" si="58"/>
        <v>0</v>
      </c>
      <c r="N644" s="38">
        <f t="shared" si="59"/>
        <v>0</v>
      </c>
      <c r="O644" s="38">
        <f>IF($F644=Instellingen!$I$11,ROUND(($J644-($J644/((100%+$F644)/100%))),2),0)</f>
        <v>0</v>
      </c>
      <c r="P644" s="38">
        <f>IF($F644=Instellingen!$I$12,ROUND(($J644-($J644/((100%+$F644)/100%))),2),0)</f>
        <v>0</v>
      </c>
      <c r="Q644" s="38">
        <f>IF($F644=Instellingen!$I$14,0,ROUND(($K644-($K644/((100%+$F644)/100%))),2))</f>
        <v>0</v>
      </c>
    </row>
    <row r="645" spans="1:17" x14ac:dyDescent="0.35">
      <c r="A645" s="20" t="str">
        <f t="shared" si="55"/>
        <v/>
      </c>
      <c r="B645" s="20" t="str">
        <f>IFERROR(VLOOKUP($A645,Instellingen!$K$11:$L$22,2,0),"")</f>
        <v/>
      </c>
      <c r="C645" s="51"/>
      <c r="D645" s="52"/>
      <c r="E645" s="52"/>
      <c r="F645" s="53"/>
      <c r="G645" s="50"/>
      <c r="H645" s="50"/>
      <c r="I645" s="50"/>
      <c r="J645" s="38">
        <f t="shared" si="56"/>
        <v>0</v>
      </c>
      <c r="K645" s="38">
        <f t="shared" si="54"/>
        <v>0</v>
      </c>
      <c r="L645" s="38">
        <f t="shared" si="57"/>
        <v>0</v>
      </c>
      <c r="M645" s="38">
        <f t="shared" si="58"/>
        <v>0</v>
      </c>
      <c r="N645" s="38">
        <f t="shared" si="59"/>
        <v>0</v>
      </c>
      <c r="O645" s="38">
        <f>IF($F645=Instellingen!$I$11,ROUND(($J645-($J645/((100%+$F645)/100%))),2),0)</f>
        <v>0</v>
      </c>
      <c r="P645" s="38">
        <f>IF($F645=Instellingen!$I$12,ROUND(($J645-($J645/((100%+$F645)/100%))),2),0)</f>
        <v>0</v>
      </c>
      <c r="Q645" s="38">
        <f>IF($F645=Instellingen!$I$14,0,ROUND(($K645-($K645/((100%+$F645)/100%))),2))</f>
        <v>0</v>
      </c>
    </row>
    <row r="646" spans="1:17" x14ac:dyDescent="0.35">
      <c r="A646" s="20" t="str">
        <f t="shared" si="55"/>
        <v/>
      </c>
      <c r="B646" s="20" t="str">
        <f>IFERROR(VLOOKUP($A646,Instellingen!$K$11:$L$22,2,0),"")</f>
        <v/>
      </c>
      <c r="C646" s="51"/>
      <c r="D646" s="52"/>
      <c r="E646" s="52"/>
      <c r="F646" s="53"/>
      <c r="G646" s="50"/>
      <c r="H646" s="50"/>
      <c r="I646" s="50"/>
      <c r="J646" s="38">
        <f t="shared" si="56"/>
        <v>0</v>
      </c>
      <c r="K646" s="38">
        <f t="shared" si="54"/>
        <v>0</v>
      </c>
      <c r="L646" s="38">
        <f t="shared" si="57"/>
        <v>0</v>
      </c>
      <c r="M646" s="38">
        <f t="shared" si="58"/>
        <v>0</v>
      </c>
      <c r="N646" s="38">
        <f t="shared" si="59"/>
        <v>0</v>
      </c>
      <c r="O646" s="38">
        <f>IF($F646=Instellingen!$I$11,ROUND(($J646-($J646/((100%+$F646)/100%))),2),0)</f>
        <v>0</v>
      </c>
      <c r="P646" s="38">
        <f>IF($F646=Instellingen!$I$12,ROUND(($J646-($J646/((100%+$F646)/100%))),2),0)</f>
        <v>0</v>
      </c>
      <c r="Q646" s="38">
        <f>IF($F646=Instellingen!$I$14,0,ROUND(($K646-($K646/((100%+$F646)/100%))),2))</f>
        <v>0</v>
      </c>
    </row>
    <row r="647" spans="1:17" x14ac:dyDescent="0.35">
      <c r="A647" s="20" t="str">
        <f t="shared" si="55"/>
        <v/>
      </c>
      <c r="B647" s="20" t="str">
        <f>IFERROR(VLOOKUP($A647,Instellingen!$K$11:$L$22,2,0),"")</f>
        <v/>
      </c>
      <c r="C647" s="51"/>
      <c r="D647" s="52"/>
      <c r="E647" s="52"/>
      <c r="F647" s="53"/>
      <c r="G647" s="50"/>
      <c r="H647" s="50"/>
      <c r="I647" s="50"/>
      <c r="J647" s="38">
        <f t="shared" si="56"/>
        <v>0</v>
      </c>
      <c r="K647" s="38">
        <f t="shared" ref="K647:K710" si="60">IF(OR($G647="Kosten",$G647="Investering"),$E647-$D647,0)</f>
        <v>0</v>
      </c>
      <c r="L647" s="38">
        <f t="shared" si="57"/>
        <v>0</v>
      </c>
      <c r="M647" s="38">
        <f t="shared" si="58"/>
        <v>0</v>
      </c>
      <c r="N647" s="38">
        <f t="shared" si="59"/>
        <v>0</v>
      </c>
      <c r="O647" s="38">
        <f>IF($F647=Instellingen!$I$11,ROUND(($J647-($J647/((100%+$F647)/100%))),2),0)</f>
        <v>0</v>
      </c>
      <c r="P647" s="38">
        <f>IF($F647=Instellingen!$I$12,ROUND(($J647-($J647/((100%+$F647)/100%))),2),0)</f>
        <v>0</v>
      </c>
      <c r="Q647" s="38">
        <f>IF($F647=Instellingen!$I$14,0,ROUND(($K647-($K647/((100%+$F647)/100%))),2))</f>
        <v>0</v>
      </c>
    </row>
    <row r="648" spans="1:17" x14ac:dyDescent="0.35">
      <c r="A648" s="20" t="str">
        <f t="shared" ref="A648:A711" si="61">IF($C648="","",PROPER(TEXT($C648,"mmmm")))</f>
        <v/>
      </c>
      <c r="B648" s="20" t="str">
        <f>IFERROR(VLOOKUP($A648,Instellingen!$K$11:$L$22,2,0),"")</f>
        <v/>
      </c>
      <c r="C648" s="51"/>
      <c r="D648" s="52"/>
      <c r="E648" s="52"/>
      <c r="F648" s="53"/>
      <c r="G648" s="50"/>
      <c r="H648" s="50"/>
      <c r="I648" s="50"/>
      <c r="J648" s="38">
        <f t="shared" ref="J648:J711" si="62">IF($G648="Omzet",$D648-$E648,0)</f>
        <v>0</v>
      </c>
      <c r="K648" s="38">
        <f t="shared" si="60"/>
        <v>0</v>
      </c>
      <c r="L648" s="38">
        <f t="shared" ref="L648:L711" si="63">IF(OR($G648="Omzet",$G648="Kosten",$G648="Investering"),0,$D648-$E648)</f>
        <v>0</v>
      </c>
      <c r="M648" s="38">
        <f t="shared" ref="M648:M711" si="64">J648-O648-P648</f>
        <v>0</v>
      </c>
      <c r="N648" s="38">
        <f t="shared" ref="N648:N711" si="65">K648-Q648</f>
        <v>0</v>
      </c>
      <c r="O648" s="38">
        <f>IF($F648=Instellingen!$I$11,ROUND(($J648-($J648/((100%+$F648)/100%))),2),0)</f>
        <v>0</v>
      </c>
      <c r="P648" s="38">
        <f>IF($F648=Instellingen!$I$12,ROUND(($J648-($J648/((100%+$F648)/100%))),2),0)</f>
        <v>0</v>
      </c>
      <c r="Q648" s="38">
        <f>IF($F648=Instellingen!$I$14,0,ROUND(($K648-($K648/((100%+$F648)/100%))),2))</f>
        <v>0</v>
      </c>
    </row>
    <row r="649" spans="1:17" x14ac:dyDescent="0.35">
      <c r="A649" s="20" t="str">
        <f t="shared" si="61"/>
        <v/>
      </c>
      <c r="B649" s="20" t="str">
        <f>IFERROR(VLOOKUP($A649,Instellingen!$K$11:$L$22,2,0),"")</f>
        <v/>
      </c>
      <c r="C649" s="51"/>
      <c r="D649" s="52"/>
      <c r="E649" s="52"/>
      <c r="F649" s="53"/>
      <c r="G649" s="50"/>
      <c r="H649" s="50"/>
      <c r="I649" s="50"/>
      <c r="J649" s="38">
        <f t="shared" si="62"/>
        <v>0</v>
      </c>
      <c r="K649" s="38">
        <f t="shared" si="60"/>
        <v>0</v>
      </c>
      <c r="L649" s="38">
        <f t="shared" si="63"/>
        <v>0</v>
      </c>
      <c r="M649" s="38">
        <f t="shared" si="64"/>
        <v>0</v>
      </c>
      <c r="N649" s="38">
        <f t="shared" si="65"/>
        <v>0</v>
      </c>
      <c r="O649" s="38">
        <f>IF($F649=Instellingen!$I$11,ROUND(($J649-($J649/((100%+$F649)/100%))),2),0)</f>
        <v>0</v>
      </c>
      <c r="P649" s="38">
        <f>IF($F649=Instellingen!$I$12,ROUND(($J649-($J649/((100%+$F649)/100%))),2),0)</f>
        <v>0</v>
      </c>
      <c r="Q649" s="38">
        <f>IF($F649=Instellingen!$I$14,0,ROUND(($K649-($K649/((100%+$F649)/100%))),2))</f>
        <v>0</v>
      </c>
    </row>
    <row r="650" spans="1:17" x14ac:dyDescent="0.35">
      <c r="A650" s="20" t="str">
        <f t="shared" si="61"/>
        <v/>
      </c>
      <c r="B650" s="20" t="str">
        <f>IFERROR(VLOOKUP($A650,Instellingen!$K$11:$L$22,2,0),"")</f>
        <v/>
      </c>
      <c r="C650" s="51"/>
      <c r="D650" s="52"/>
      <c r="E650" s="52"/>
      <c r="F650" s="53"/>
      <c r="G650" s="50"/>
      <c r="H650" s="50"/>
      <c r="I650" s="50"/>
      <c r="J650" s="38">
        <f t="shared" si="62"/>
        <v>0</v>
      </c>
      <c r="K650" s="38">
        <f t="shared" si="60"/>
        <v>0</v>
      </c>
      <c r="L650" s="38">
        <f t="shared" si="63"/>
        <v>0</v>
      </c>
      <c r="M650" s="38">
        <f t="shared" si="64"/>
        <v>0</v>
      </c>
      <c r="N650" s="38">
        <f t="shared" si="65"/>
        <v>0</v>
      </c>
      <c r="O650" s="38">
        <f>IF($F650=Instellingen!$I$11,ROUND(($J650-($J650/((100%+$F650)/100%))),2),0)</f>
        <v>0</v>
      </c>
      <c r="P650" s="38">
        <f>IF($F650=Instellingen!$I$12,ROUND(($J650-($J650/((100%+$F650)/100%))),2),0)</f>
        <v>0</v>
      </c>
      <c r="Q650" s="38">
        <f>IF($F650=Instellingen!$I$14,0,ROUND(($K650-($K650/((100%+$F650)/100%))),2))</f>
        <v>0</v>
      </c>
    </row>
    <row r="651" spans="1:17" x14ac:dyDescent="0.35">
      <c r="A651" s="20" t="str">
        <f t="shared" si="61"/>
        <v/>
      </c>
      <c r="B651" s="20" t="str">
        <f>IFERROR(VLOOKUP($A651,Instellingen!$K$11:$L$22,2,0),"")</f>
        <v/>
      </c>
      <c r="C651" s="51"/>
      <c r="D651" s="52"/>
      <c r="E651" s="52"/>
      <c r="F651" s="53"/>
      <c r="G651" s="50"/>
      <c r="H651" s="50"/>
      <c r="I651" s="50"/>
      <c r="J651" s="38">
        <f t="shared" si="62"/>
        <v>0</v>
      </c>
      <c r="K651" s="38">
        <f t="shared" si="60"/>
        <v>0</v>
      </c>
      <c r="L651" s="38">
        <f t="shared" si="63"/>
        <v>0</v>
      </c>
      <c r="M651" s="38">
        <f t="shared" si="64"/>
        <v>0</v>
      </c>
      <c r="N651" s="38">
        <f t="shared" si="65"/>
        <v>0</v>
      </c>
      <c r="O651" s="38">
        <f>IF($F651=Instellingen!$I$11,ROUND(($J651-($J651/((100%+$F651)/100%))),2),0)</f>
        <v>0</v>
      </c>
      <c r="P651" s="38">
        <f>IF($F651=Instellingen!$I$12,ROUND(($J651-($J651/((100%+$F651)/100%))),2),0)</f>
        <v>0</v>
      </c>
      <c r="Q651" s="38">
        <f>IF($F651=Instellingen!$I$14,0,ROUND(($K651-($K651/((100%+$F651)/100%))),2))</f>
        <v>0</v>
      </c>
    </row>
    <row r="652" spans="1:17" x14ac:dyDescent="0.35">
      <c r="A652" s="20" t="str">
        <f t="shared" si="61"/>
        <v/>
      </c>
      <c r="B652" s="20" t="str">
        <f>IFERROR(VLOOKUP($A652,Instellingen!$K$11:$L$22,2,0),"")</f>
        <v/>
      </c>
      <c r="C652" s="51"/>
      <c r="D652" s="52"/>
      <c r="E652" s="52"/>
      <c r="F652" s="53"/>
      <c r="G652" s="50"/>
      <c r="H652" s="50"/>
      <c r="I652" s="50"/>
      <c r="J652" s="38">
        <f t="shared" si="62"/>
        <v>0</v>
      </c>
      <c r="K652" s="38">
        <f t="shared" si="60"/>
        <v>0</v>
      </c>
      <c r="L652" s="38">
        <f t="shared" si="63"/>
        <v>0</v>
      </c>
      <c r="M652" s="38">
        <f t="shared" si="64"/>
        <v>0</v>
      </c>
      <c r="N652" s="38">
        <f t="shared" si="65"/>
        <v>0</v>
      </c>
      <c r="O652" s="38">
        <f>IF($F652=Instellingen!$I$11,ROUND(($J652-($J652/((100%+$F652)/100%))),2),0)</f>
        <v>0</v>
      </c>
      <c r="P652" s="38">
        <f>IF($F652=Instellingen!$I$12,ROUND(($J652-($J652/((100%+$F652)/100%))),2),0)</f>
        <v>0</v>
      </c>
      <c r="Q652" s="38">
        <f>IF($F652=Instellingen!$I$14,0,ROUND(($K652-($K652/((100%+$F652)/100%))),2))</f>
        <v>0</v>
      </c>
    </row>
    <row r="653" spans="1:17" x14ac:dyDescent="0.35">
      <c r="A653" s="20" t="str">
        <f t="shared" si="61"/>
        <v/>
      </c>
      <c r="B653" s="20" t="str">
        <f>IFERROR(VLOOKUP($A653,Instellingen!$K$11:$L$22,2,0),"")</f>
        <v/>
      </c>
      <c r="C653" s="51"/>
      <c r="D653" s="52"/>
      <c r="E653" s="52"/>
      <c r="F653" s="53"/>
      <c r="G653" s="50"/>
      <c r="H653" s="50"/>
      <c r="I653" s="50"/>
      <c r="J653" s="38">
        <f t="shared" si="62"/>
        <v>0</v>
      </c>
      <c r="K653" s="38">
        <f t="shared" si="60"/>
        <v>0</v>
      </c>
      <c r="L653" s="38">
        <f t="shared" si="63"/>
        <v>0</v>
      </c>
      <c r="M653" s="38">
        <f t="shared" si="64"/>
        <v>0</v>
      </c>
      <c r="N653" s="38">
        <f t="shared" si="65"/>
        <v>0</v>
      </c>
      <c r="O653" s="38">
        <f>IF($F653=Instellingen!$I$11,ROUND(($J653-($J653/((100%+$F653)/100%))),2),0)</f>
        <v>0</v>
      </c>
      <c r="P653" s="38">
        <f>IF($F653=Instellingen!$I$12,ROUND(($J653-($J653/((100%+$F653)/100%))),2),0)</f>
        <v>0</v>
      </c>
      <c r="Q653" s="38">
        <f>IF($F653=Instellingen!$I$14,0,ROUND(($K653-($K653/((100%+$F653)/100%))),2))</f>
        <v>0</v>
      </c>
    </row>
    <row r="654" spans="1:17" x14ac:dyDescent="0.35">
      <c r="A654" s="20" t="str">
        <f t="shared" si="61"/>
        <v/>
      </c>
      <c r="B654" s="20" t="str">
        <f>IFERROR(VLOOKUP($A654,Instellingen!$K$11:$L$22,2,0),"")</f>
        <v/>
      </c>
      <c r="C654" s="51"/>
      <c r="D654" s="52"/>
      <c r="E654" s="52"/>
      <c r="F654" s="53"/>
      <c r="G654" s="50"/>
      <c r="H654" s="50"/>
      <c r="I654" s="50"/>
      <c r="J654" s="38">
        <f t="shared" si="62"/>
        <v>0</v>
      </c>
      <c r="K654" s="38">
        <f t="shared" si="60"/>
        <v>0</v>
      </c>
      <c r="L654" s="38">
        <f t="shared" si="63"/>
        <v>0</v>
      </c>
      <c r="M654" s="38">
        <f t="shared" si="64"/>
        <v>0</v>
      </c>
      <c r="N654" s="38">
        <f t="shared" si="65"/>
        <v>0</v>
      </c>
      <c r="O654" s="38">
        <f>IF($F654=Instellingen!$I$11,ROUND(($J654-($J654/((100%+$F654)/100%))),2),0)</f>
        <v>0</v>
      </c>
      <c r="P654" s="38">
        <f>IF($F654=Instellingen!$I$12,ROUND(($J654-($J654/((100%+$F654)/100%))),2),0)</f>
        <v>0</v>
      </c>
      <c r="Q654" s="38">
        <f>IF($F654=Instellingen!$I$14,0,ROUND(($K654-($K654/((100%+$F654)/100%))),2))</f>
        <v>0</v>
      </c>
    </row>
    <row r="655" spans="1:17" x14ac:dyDescent="0.35">
      <c r="A655" s="20" t="str">
        <f t="shared" si="61"/>
        <v/>
      </c>
      <c r="B655" s="20" t="str">
        <f>IFERROR(VLOOKUP($A655,Instellingen!$K$11:$L$22,2,0),"")</f>
        <v/>
      </c>
      <c r="C655" s="51"/>
      <c r="D655" s="52"/>
      <c r="E655" s="52"/>
      <c r="F655" s="53"/>
      <c r="G655" s="50"/>
      <c r="H655" s="50"/>
      <c r="I655" s="50"/>
      <c r="J655" s="38">
        <f t="shared" si="62"/>
        <v>0</v>
      </c>
      <c r="K655" s="38">
        <f t="shared" si="60"/>
        <v>0</v>
      </c>
      <c r="L655" s="38">
        <f t="shared" si="63"/>
        <v>0</v>
      </c>
      <c r="M655" s="38">
        <f t="shared" si="64"/>
        <v>0</v>
      </c>
      <c r="N655" s="38">
        <f t="shared" si="65"/>
        <v>0</v>
      </c>
      <c r="O655" s="38">
        <f>IF($F655=Instellingen!$I$11,ROUND(($J655-($J655/((100%+$F655)/100%))),2),0)</f>
        <v>0</v>
      </c>
      <c r="P655" s="38">
        <f>IF($F655=Instellingen!$I$12,ROUND(($J655-($J655/((100%+$F655)/100%))),2),0)</f>
        <v>0</v>
      </c>
      <c r="Q655" s="38">
        <f>IF($F655=Instellingen!$I$14,0,ROUND(($K655-($K655/((100%+$F655)/100%))),2))</f>
        <v>0</v>
      </c>
    </row>
    <row r="656" spans="1:17" x14ac:dyDescent="0.35">
      <c r="A656" s="20" t="str">
        <f t="shared" si="61"/>
        <v/>
      </c>
      <c r="B656" s="20" t="str">
        <f>IFERROR(VLOOKUP($A656,Instellingen!$K$11:$L$22,2,0),"")</f>
        <v/>
      </c>
      <c r="C656" s="51"/>
      <c r="D656" s="52"/>
      <c r="E656" s="52"/>
      <c r="F656" s="53"/>
      <c r="G656" s="50"/>
      <c r="H656" s="50"/>
      <c r="I656" s="50"/>
      <c r="J656" s="38">
        <f t="shared" si="62"/>
        <v>0</v>
      </c>
      <c r="K656" s="38">
        <f t="shared" si="60"/>
        <v>0</v>
      </c>
      <c r="L656" s="38">
        <f t="shared" si="63"/>
        <v>0</v>
      </c>
      <c r="M656" s="38">
        <f t="shared" si="64"/>
        <v>0</v>
      </c>
      <c r="N656" s="38">
        <f t="shared" si="65"/>
        <v>0</v>
      </c>
      <c r="O656" s="38">
        <f>IF($F656=Instellingen!$I$11,ROUND(($J656-($J656/((100%+$F656)/100%))),2),0)</f>
        <v>0</v>
      </c>
      <c r="P656" s="38">
        <f>IF($F656=Instellingen!$I$12,ROUND(($J656-($J656/((100%+$F656)/100%))),2),0)</f>
        <v>0</v>
      </c>
      <c r="Q656" s="38">
        <f>IF($F656=Instellingen!$I$14,0,ROUND(($K656-($K656/((100%+$F656)/100%))),2))</f>
        <v>0</v>
      </c>
    </row>
    <row r="657" spans="1:17" x14ac:dyDescent="0.35">
      <c r="A657" s="20" t="str">
        <f t="shared" si="61"/>
        <v/>
      </c>
      <c r="B657" s="20" t="str">
        <f>IFERROR(VLOOKUP($A657,Instellingen!$K$11:$L$22,2,0),"")</f>
        <v/>
      </c>
      <c r="C657" s="51"/>
      <c r="D657" s="52"/>
      <c r="E657" s="52"/>
      <c r="F657" s="53"/>
      <c r="G657" s="50"/>
      <c r="H657" s="50"/>
      <c r="I657" s="50"/>
      <c r="J657" s="38">
        <f t="shared" si="62"/>
        <v>0</v>
      </c>
      <c r="K657" s="38">
        <f t="shared" si="60"/>
        <v>0</v>
      </c>
      <c r="L657" s="38">
        <f t="shared" si="63"/>
        <v>0</v>
      </c>
      <c r="M657" s="38">
        <f t="shared" si="64"/>
        <v>0</v>
      </c>
      <c r="N657" s="38">
        <f t="shared" si="65"/>
        <v>0</v>
      </c>
      <c r="O657" s="38">
        <f>IF($F657=Instellingen!$I$11,ROUND(($J657-($J657/((100%+$F657)/100%))),2),0)</f>
        <v>0</v>
      </c>
      <c r="P657" s="38">
        <f>IF($F657=Instellingen!$I$12,ROUND(($J657-($J657/((100%+$F657)/100%))),2),0)</f>
        <v>0</v>
      </c>
      <c r="Q657" s="38">
        <f>IF($F657=Instellingen!$I$14,0,ROUND(($K657-($K657/((100%+$F657)/100%))),2))</f>
        <v>0</v>
      </c>
    </row>
    <row r="658" spans="1:17" x14ac:dyDescent="0.35">
      <c r="A658" s="20" t="str">
        <f t="shared" si="61"/>
        <v/>
      </c>
      <c r="B658" s="20" t="str">
        <f>IFERROR(VLOOKUP($A658,Instellingen!$K$11:$L$22,2,0),"")</f>
        <v/>
      </c>
      <c r="C658" s="51"/>
      <c r="D658" s="52"/>
      <c r="E658" s="52"/>
      <c r="F658" s="53"/>
      <c r="G658" s="50"/>
      <c r="H658" s="50"/>
      <c r="I658" s="50"/>
      <c r="J658" s="38">
        <f t="shared" si="62"/>
        <v>0</v>
      </c>
      <c r="K658" s="38">
        <f t="shared" si="60"/>
        <v>0</v>
      </c>
      <c r="L658" s="38">
        <f t="shared" si="63"/>
        <v>0</v>
      </c>
      <c r="M658" s="38">
        <f t="shared" si="64"/>
        <v>0</v>
      </c>
      <c r="N658" s="38">
        <f t="shared" si="65"/>
        <v>0</v>
      </c>
      <c r="O658" s="38">
        <f>IF($F658=Instellingen!$I$11,ROUND(($J658-($J658/((100%+$F658)/100%))),2),0)</f>
        <v>0</v>
      </c>
      <c r="P658" s="38">
        <f>IF($F658=Instellingen!$I$12,ROUND(($J658-($J658/((100%+$F658)/100%))),2),0)</f>
        <v>0</v>
      </c>
      <c r="Q658" s="38">
        <f>IF($F658=Instellingen!$I$14,0,ROUND(($K658-($K658/((100%+$F658)/100%))),2))</f>
        <v>0</v>
      </c>
    </row>
    <row r="659" spans="1:17" x14ac:dyDescent="0.35">
      <c r="A659" s="20" t="str">
        <f t="shared" si="61"/>
        <v/>
      </c>
      <c r="B659" s="20" t="str">
        <f>IFERROR(VLOOKUP($A659,Instellingen!$K$11:$L$22,2,0),"")</f>
        <v/>
      </c>
      <c r="C659" s="51"/>
      <c r="D659" s="52"/>
      <c r="E659" s="52"/>
      <c r="F659" s="53"/>
      <c r="G659" s="50"/>
      <c r="H659" s="50"/>
      <c r="I659" s="50"/>
      <c r="J659" s="38">
        <f t="shared" si="62"/>
        <v>0</v>
      </c>
      <c r="K659" s="38">
        <f t="shared" si="60"/>
        <v>0</v>
      </c>
      <c r="L659" s="38">
        <f t="shared" si="63"/>
        <v>0</v>
      </c>
      <c r="M659" s="38">
        <f t="shared" si="64"/>
        <v>0</v>
      </c>
      <c r="N659" s="38">
        <f t="shared" si="65"/>
        <v>0</v>
      </c>
      <c r="O659" s="38">
        <f>IF($F659=Instellingen!$I$11,ROUND(($J659-($J659/((100%+$F659)/100%))),2),0)</f>
        <v>0</v>
      </c>
      <c r="P659" s="38">
        <f>IF($F659=Instellingen!$I$12,ROUND(($J659-($J659/((100%+$F659)/100%))),2),0)</f>
        <v>0</v>
      </c>
      <c r="Q659" s="38">
        <f>IF($F659=Instellingen!$I$14,0,ROUND(($K659-($K659/((100%+$F659)/100%))),2))</f>
        <v>0</v>
      </c>
    </row>
    <row r="660" spans="1:17" x14ac:dyDescent="0.35">
      <c r="A660" s="20" t="str">
        <f t="shared" si="61"/>
        <v/>
      </c>
      <c r="B660" s="20" t="str">
        <f>IFERROR(VLOOKUP($A660,Instellingen!$K$11:$L$22,2,0),"")</f>
        <v/>
      </c>
      <c r="C660" s="51"/>
      <c r="D660" s="52"/>
      <c r="E660" s="52"/>
      <c r="F660" s="53"/>
      <c r="G660" s="50"/>
      <c r="H660" s="50"/>
      <c r="I660" s="50"/>
      <c r="J660" s="38">
        <f t="shared" si="62"/>
        <v>0</v>
      </c>
      <c r="K660" s="38">
        <f t="shared" si="60"/>
        <v>0</v>
      </c>
      <c r="L660" s="38">
        <f t="shared" si="63"/>
        <v>0</v>
      </c>
      <c r="M660" s="38">
        <f t="shared" si="64"/>
        <v>0</v>
      </c>
      <c r="N660" s="38">
        <f t="shared" si="65"/>
        <v>0</v>
      </c>
      <c r="O660" s="38">
        <f>IF($F660=Instellingen!$I$11,ROUND(($J660-($J660/((100%+$F660)/100%))),2),0)</f>
        <v>0</v>
      </c>
      <c r="P660" s="38">
        <f>IF($F660=Instellingen!$I$12,ROUND(($J660-($J660/((100%+$F660)/100%))),2),0)</f>
        <v>0</v>
      </c>
      <c r="Q660" s="38">
        <f>IF($F660=Instellingen!$I$14,0,ROUND(($K660-($K660/((100%+$F660)/100%))),2))</f>
        <v>0</v>
      </c>
    </row>
    <row r="661" spans="1:17" x14ac:dyDescent="0.35">
      <c r="A661" s="20" t="str">
        <f t="shared" si="61"/>
        <v/>
      </c>
      <c r="B661" s="20" t="str">
        <f>IFERROR(VLOOKUP($A661,Instellingen!$K$11:$L$22,2,0),"")</f>
        <v/>
      </c>
      <c r="C661" s="51"/>
      <c r="D661" s="52"/>
      <c r="E661" s="52"/>
      <c r="F661" s="53"/>
      <c r="G661" s="50"/>
      <c r="H661" s="50"/>
      <c r="I661" s="50"/>
      <c r="J661" s="38">
        <f t="shared" si="62"/>
        <v>0</v>
      </c>
      <c r="K661" s="38">
        <f t="shared" si="60"/>
        <v>0</v>
      </c>
      <c r="L661" s="38">
        <f t="shared" si="63"/>
        <v>0</v>
      </c>
      <c r="M661" s="38">
        <f t="shared" si="64"/>
        <v>0</v>
      </c>
      <c r="N661" s="38">
        <f t="shared" si="65"/>
        <v>0</v>
      </c>
      <c r="O661" s="38">
        <f>IF($F661=Instellingen!$I$11,ROUND(($J661-($J661/((100%+$F661)/100%))),2),0)</f>
        <v>0</v>
      </c>
      <c r="P661" s="38">
        <f>IF($F661=Instellingen!$I$12,ROUND(($J661-($J661/((100%+$F661)/100%))),2),0)</f>
        <v>0</v>
      </c>
      <c r="Q661" s="38">
        <f>IF($F661=Instellingen!$I$14,0,ROUND(($K661-($K661/((100%+$F661)/100%))),2))</f>
        <v>0</v>
      </c>
    </row>
    <row r="662" spans="1:17" x14ac:dyDescent="0.35">
      <c r="A662" s="20" t="str">
        <f t="shared" si="61"/>
        <v/>
      </c>
      <c r="B662" s="20" t="str">
        <f>IFERROR(VLOOKUP($A662,Instellingen!$K$11:$L$22,2,0),"")</f>
        <v/>
      </c>
      <c r="C662" s="51"/>
      <c r="D662" s="52"/>
      <c r="E662" s="52"/>
      <c r="F662" s="53"/>
      <c r="G662" s="50"/>
      <c r="H662" s="50"/>
      <c r="I662" s="50"/>
      <c r="J662" s="38">
        <f t="shared" si="62"/>
        <v>0</v>
      </c>
      <c r="K662" s="38">
        <f t="shared" si="60"/>
        <v>0</v>
      </c>
      <c r="L662" s="38">
        <f t="shared" si="63"/>
        <v>0</v>
      </c>
      <c r="M662" s="38">
        <f t="shared" si="64"/>
        <v>0</v>
      </c>
      <c r="N662" s="38">
        <f t="shared" si="65"/>
        <v>0</v>
      </c>
      <c r="O662" s="38">
        <f>IF($F662=Instellingen!$I$11,ROUND(($J662-($J662/((100%+$F662)/100%))),2),0)</f>
        <v>0</v>
      </c>
      <c r="P662" s="38">
        <f>IF($F662=Instellingen!$I$12,ROUND(($J662-($J662/((100%+$F662)/100%))),2),0)</f>
        <v>0</v>
      </c>
      <c r="Q662" s="38">
        <f>IF($F662=Instellingen!$I$14,0,ROUND(($K662-($K662/((100%+$F662)/100%))),2))</f>
        <v>0</v>
      </c>
    </row>
    <row r="663" spans="1:17" x14ac:dyDescent="0.35">
      <c r="A663" s="20" t="str">
        <f t="shared" si="61"/>
        <v/>
      </c>
      <c r="B663" s="20" t="str">
        <f>IFERROR(VLOOKUP($A663,Instellingen!$K$11:$L$22,2,0),"")</f>
        <v/>
      </c>
      <c r="C663" s="51"/>
      <c r="D663" s="52"/>
      <c r="E663" s="52"/>
      <c r="F663" s="53"/>
      <c r="G663" s="50"/>
      <c r="H663" s="50"/>
      <c r="I663" s="50"/>
      <c r="J663" s="38">
        <f t="shared" si="62"/>
        <v>0</v>
      </c>
      <c r="K663" s="38">
        <f t="shared" si="60"/>
        <v>0</v>
      </c>
      <c r="L663" s="38">
        <f t="shared" si="63"/>
        <v>0</v>
      </c>
      <c r="M663" s="38">
        <f t="shared" si="64"/>
        <v>0</v>
      </c>
      <c r="N663" s="38">
        <f t="shared" si="65"/>
        <v>0</v>
      </c>
      <c r="O663" s="38">
        <f>IF($F663=Instellingen!$I$11,ROUND(($J663-($J663/((100%+$F663)/100%))),2),0)</f>
        <v>0</v>
      </c>
      <c r="P663" s="38">
        <f>IF($F663=Instellingen!$I$12,ROUND(($J663-($J663/((100%+$F663)/100%))),2),0)</f>
        <v>0</v>
      </c>
      <c r="Q663" s="38">
        <f>IF($F663=Instellingen!$I$14,0,ROUND(($K663-($K663/((100%+$F663)/100%))),2))</f>
        <v>0</v>
      </c>
    </row>
    <row r="664" spans="1:17" x14ac:dyDescent="0.35">
      <c r="A664" s="20" t="str">
        <f t="shared" si="61"/>
        <v/>
      </c>
      <c r="B664" s="20" t="str">
        <f>IFERROR(VLOOKUP($A664,Instellingen!$K$11:$L$22,2,0),"")</f>
        <v/>
      </c>
      <c r="C664" s="51"/>
      <c r="D664" s="52"/>
      <c r="E664" s="52"/>
      <c r="F664" s="53"/>
      <c r="G664" s="50"/>
      <c r="H664" s="50"/>
      <c r="I664" s="50"/>
      <c r="J664" s="38">
        <f t="shared" si="62"/>
        <v>0</v>
      </c>
      <c r="K664" s="38">
        <f t="shared" si="60"/>
        <v>0</v>
      </c>
      <c r="L664" s="38">
        <f t="shared" si="63"/>
        <v>0</v>
      </c>
      <c r="M664" s="38">
        <f t="shared" si="64"/>
        <v>0</v>
      </c>
      <c r="N664" s="38">
        <f t="shared" si="65"/>
        <v>0</v>
      </c>
      <c r="O664" s="38">
        <f>IF($F664=Instellingen!$I$11,ROUND(($J664-($J664/((100%+$F664)/100%))),2),0)</f>
        <v>0</v>
      </c>
      <c r="P664" s="38">
        <f>IF($F664=Instellingen!$I$12,ROUND(($J664-($J664/((100%+$F664)/100%))),2),0)</f>
        <v>0</v>
      </c>
      <c r="Q664" s="38">
        <f>IF($F664=Instellingen!$I$14,0,ROUND(($K664-($K664/((100%+$F664)/100%))),2))</f>
        <v>0</v>
      </c>
    </row>
    <row r="665" spans="1:17" x14ac:dyDescent="0.35">
      <c r="A665" s="20" t="str">
        <f t="shared" si="61"/>
        <v/>
      </c>
      <c r="B665" s="20" t="str">
        <f>IFERROR(VLOOKUP($A665,Instellingen!$K$11:$L$22,2,0),"")</f>
        <v/>
      </c>
      <c r="C665" s="51"/>
      <c r="D665" s="52"/>
      <c r="E665" s="52"/>
      <c r="F665" s="53"/>
      <c r="G665" s="50"/>
      <c r="H665" s="50"/>
      <c r="I665" s="50"/>
      <c r="J665" s="38">
        <f t="shared" si="62"/>
        <v>0</v>
      </c>
      <c r="K665" s="38">
        <f t="shared" si="60"/>
        <v>0</v>
      </c>
      <c r="L665" s="38">
        <f t="shared" si="63"/>
        <v>0</v>
      </c>
      <c r="M665" s="38">
        <f t="shared" si="64"/>
        <v>0</v>
      </c>
      <c r="N665" s="38">
        <f t="shared" si="65"/>
        <v>0</v>
      </c>
      <c r="O665" s="38">
        <f>IF($F665=Instellingen!$I$11,ROUND(($J665-($J665/((100%+$F665)/100%))),2),0)</f>
        <v>0</v>
      </c>
      <c r="P665" s="38">
        <f>IF($F665=Instellingen!$I$12,ROUND(($J665-($J665/((100%+$F665)/100%))),2),0)</f>
        <v>0</v>
      </c>
      <c r="Q665" s="38">
        <f>IF($F665=Instellingen!$I$14,0,ROUND(($K665-($K665/((100%+$F665)/100%))),2))</f>
        <v>0</v>
      </c>
    </row>
    <row r="666" spans="1:17" x14ac:dyDescent="0.35">
      <c r="A666" s="20" t="str">
        <f t="shared" si="61"/>
        <v/>
      </c>
      <c r="B666" s="20" t="str">
        <f>IFERROR(VLOOKUP($A666,Instellingen!$K$11:$L$22,2,0),"")</f>
        <v/>
      </c>
      <c r="C666" s="51"/>
      <c r="D666" s="52"/>
      <c r="E666" s="52"/>
      <c r="F666" s="53"/>
      <c r="G666" s="50"/>
      <c r="H666" s="50"/>
      <c r="I666" s="50"/>
      <c r="J666" s="38">
        <f t="shared" si="62"/>
        <v>0</v>
      </c>
      <c r="K666" s="38">
        <f t="shared" si="60"/>
        <v>0</v>
      </c>
      <c r="L666" s="38">
        <f t="shared" si="63"/>
        <v>0</v>
      </c>
      <c r="M666" s="38">
        <f t="shared" si="64"/>
        <v>0</v>
      </c>
      <c r="N666" s="38">
        <f t="shared" si="65"/>
        <v>0</v>
      </c>
      <c r="O666" s="38">
        <f>IF($F666=Instellingen!$I$11,ROUND(($J666-($J666/((100%+$F666)/100%))),2),0)</f>
        <v>0</v>
      </c>
      <c r="P666" s="38">
        <f>IF($F666=Instellingen!$I$12,ROUND(($J666-($J666/((100%+$F666)/100%))),2),0)</f>
        <v>0</v>
      </c>
      <c r="Q666" s="38">
        <f>IF($F666=Instellingen!$I$14,0,ROUND(($K666-($K666/((100%+$F666)/100%))),2))</f>
        <v>0</v>
      </c>
    </row>
    <row r="667" spans="1:17" x14ac:dyDescent="0.35">
      <c r="A667" s="20" t="str">
        <f t="shared" si="61"/>
        <v/>
      </c>
      <c r="B667" s="20" t="str">
        <f>IFERROR(VLOOKUP($A667,Instellingen!$K$11:$L$22,2,0),"")</f>
        <v/>
      </c>
      <c r="C667" s="51"/>
      <c r="D667" s="52"/>
      <c r="E667" s="52"/>
      <c r="F667" s="53"/>
      <c r="G667" s="50"/>
      <c r="H667" s="50"/>
      <c r="I667" s="50"/>
      <c r="J667" s="38">
        <f t="shared" si="62"/>
        <v>0</v>
      </c>
      <c r="K667" s="38">
        <f t="shared" si="60"/>
        <v>0</v>
      </c>
      <c r="L667" s="38">
        <f t="shared" si="63"/>
        <v>0</v>
      </c>
      <c r="M667" s="38">
        <f t="shared" si="64"/>
        <v>0</v>
      </c>
      <c r="N667" s="38">
        <f t="shared" si="65"/>
        <v>0</v>
      </c>
      <c r="O667" s="38">
        <f>IF($F667=Instellingen!$I$11,ROUND(($J667-($J667/((100%+$F667)/100%))),2),0)</f>
        <v>0</v>
      </c>
      <c r="P667" s="38">
        <f>IF($F667=Instellingen!$I$12,ROUND(($J667-($J667/((100%+$F667)/100%))),2),0)</f>
        <v>0</v>
      </c>
      <c r="Q667" s="38">
        <f>IF($F667=Instellingen!$I$14,0,ROUND(($K667-($K667/((100%+$F667)/100%))),2))</f>
        <v>0</v>
      </c>
    </row>
    <row r="668" spans="1:17" x14ac:dyDescent="0.35">
      <c r="A668" s="20" t="str">
        <f t="shared" si="61"/>
        <v/>
      </c>
      <c r="B668" s="20" t="str">
        <f>IFERROR(VLOOKUP($A668,Instellingen!$K$11:$L$22,2,0),"")</f>
        <v/>
      </c>
      <c r="C668" s="51"/>
      <c r="D668" s="52"/>
      <c r="E668" s="52"/>
      <c r="F668" s="53"/>
      <c r="G668" s="50"/>
      <c r="H668" s="50"/>
      <c r="I668" s="50"/>
      <c r="J668" s="38">
        <f t="shared" si="62"/>
        <v>0</v>
      </c>
      <c r="K668" s="38">
        <f t="shared" si="60"/>
        <v>0</v>
      </c>
      <c r="L668" s="38">
        <f t="shared" si="63"/>
        <v>0</v>
      </c>
      <c r="M668" s="38">
        <f t="shared" si="64"/>
        <v>0</v>
      </c>
      <c r="N668" s="38">
        <f t="shared" si="65"/>
        <v>0</v>
      </c>
      <c r="O668" s="38">
        <f>IF($F668=Instellingen!$I$11,ROUND(($J668-($J668/((100%+$F668)/100%))),2),0)</f>
        <v>0</v>
      </c>
      <c r="P668" s="38">
        <f>IF($F668=Instellingen!$I$12,ROUND(($J668-($J668/((100%+$F668)/100%))),2),0)</f>
        <v>0</v>
      </c>
      <c r="Q668" s="38">
        <f>IF($F668=Instellingen!$I$14,0,ROUND(($K668-($K668/((100%+$F668)/100%))),2))</f>
        <v>0</v>
      </c>
    </row>
    <row r="669" spans="1:17" x14ac:dyDescent="0.35">
      <c r="A669" s="20" t="str">
        <f t="shared" si="61"/>
        <v/>
      </c>
      <c r="B669" s="20" t="str">
        <f>IFERROR(VLOOKUP($A669,Instellingen!$K$11:$L$22,2,0),"")</f>
        <v/>
      </c>
      <c r="C669" s="51"/>
      <c r="D669" s="52"/>
      <c r="E669" s="52"/>
      <c r="F669" s="53"/>
      <c r="G669" s="50"/>
      <c r="H669" s="50"/>
      <c r="I669" s="50"/>
      <c r="J669" s="38">
        <f t="shared" si="62"/>
        <v>0</v>
      </c>
      <c r="K669" s="38">
        <f t="shared" si="60"/>
        <v>0</v>
      </c>
      <c r="L669" s="38">
        <f t="shared" si="63"/>
        <v>0</v>
      </c>
      <c r="M669" s="38">
        <f t="shared" si="64"/>
        <v>0</v>
      </c>
      <c r="N669" s="38">
        <f t="shared" si="65"/>
        <v>0</v>
      </c>
      <c r="O669" s="38">
        <f>IF($F669=Instellingen!$I$11,ROUND(($J669-($J669/((100%+$F669)/100%))),2),0)</f>
        <v>0</v>
      </c>
      <c r="P669" s="38">
        <f>IF($F669=Instellingen!$I$12,ROUND(($J669-($J669/((100%+$F669)/100%))),2),0)</f>
        <v>0</v>
      </c>
      <c r="Q669" s="38">
        <f>IF($F669=Instellingen!$I$14,0,ROUND(($K669-($K669/((100%+$F669)/100%))),2))</f>
        <v>0</v>
      </c>
    </row>
    <row r="670" spans="1:17" x14ac:dyDescent="0.35">
      <c r="A670" s="20" t="str">
        <f t="shared" si="61"/>
        <v/>
      </c>
      <c r="B670" s="20" t="str">
        <f>IFERROR(VLOOKUP($A670,Instellingen!$K$11:$L$22,2,0),"")</f>
        <v/>
      </c>
      <c r="C670" s="51"/>
      <c r="D670" s="52"/>
      <c r="E670" s="52"/>
      <c r="F670" s="53"/>
      <c r="G670" s="50"/>
      <c r="H670" s="50"/>
      <c r="I670" s="50"/>
      <c r="J670" s="38">
        <f t="shared" si="62"/>
        <v>0</v>
      </c>
      <c r="K670" s="38">
        <f t="shared" si="60"/>
        <v>0</v>
      </c>
      <c r="L670" s="38">
        <f t="shared" si="63"/>
        <v>0</v>
      </c>
      <c r="M670" s="38">
        <f t="shared" si="64"/>
        <v>0</v>
      </c>
      <c r="N670" s="38">
        <f t="shared" si="65"/>
        <v>0</v>
      </c>
      <c r="O670" s="38">
        <f>IF($F670=Instellingen!$I$11,ROUND(($J670-($J670/((100%+$F670)/100%))),2),0)</f>
        <v>0</v>
      </c>
      <c r="P670" s="38">
        <f>IF($F670=Instellingen!$I$12,ROUND(($J670-($J670/((100%+$F670)/100%))),2),0)</f>
        <v>0</v>
      </c>
      <c r="Q670" s="38">
        <f>IF($F670=Instellingen!$I$14,0,ROUND(($K670-($K670/((100%+$F670)/100%))),2))</f>
        <v>0</v>
      </c>
    </row>
    <row r="671" spans="1:17" x14ac:dyDescent="0.35">
      <c r="A671" s="20" t="str">
        <f t="shared" si="61"/>
        <v/>
      </c>
      <c r="B671" s="20" t="str">
        <f>IFERROR(VLOOKUP($A671,Instellingen!$K$11:$L$22,2,0),"")</f>
        <v/>
      </c>
      <c r="C671" s="51"/>
      <c r="D671" s="52"/>
      <c r="E671" s="52"/>
      <c r="F671" s="53"/>
      <c r="G671" s="50"/>
      <c r="H671" s="50"/>
      <c r="I671" s="50"/>
      <c r="J671" s="38">
        <f t="shared" si="62"/>
        <v>0</v>
      </c>
      <c r="K671" s="38">
        <f t="shared" si="60"/>
        <v>0</v>
      </c>
      <c r="L671" s="38">
        <f t="shared" si="63"/>
        <v>0</v>
      </c>
      <c r="M671" s="38">
        <f t="shared" si="64"/>
        <v>0</v>
      </c>
      <c r="N671" s="38">
        <f t="shared" si="65"/>
        <v>0</v>
      </c>
      <c r="O671" s="38">
        <f>IF($F671=Instellingen!$I$11,ROUND(($J671-($J671/((100%+$F671)/100%))),2),0)</f>
        <v>0</v>
      </c>
      <c r="P671" s="38">
        <f>IF($F671=Instellingen!$I$12,ROUND(($J671-($J671/((100%+$F671)/100%))),2),0)</f>
        <v>0</v>
      </c>
      <c r="Q671" s="38">
        <f>IF($F671=Instellingen!$I$14,0,ROUND(($K671-($K671/((100%+$F671)/100%))),2))</f>
        <v>0</v>
      </c>
    </row>
    <row r="672" spans="1:17" x14ac:dyDescent="0.35">
      <c r="A672" s="20" t="str">
        <f t="shared" si="61"/>
        <v/>
      </c>
      <c r="B672" s="20" t="str">
        <f>IFERROR(VLOOKUP($A672,Instellingen!$K$11:$L$22,2,0),"")</f>
        <v/>
      </c>
      <c r="C672" s="51"/>
      <c r="D672" s="52"/>
      <c r="E672" s="52"/>
      <c r="F672" s="53"/>
      <c r="G672" s="50"/>
      <c r="H672" s="50"/>
      <c r="I672" s="50"/>
      <c r="J672" s="38">
        <f t="shared" si="62"/>
        <v>0</v>
      </c>
      <c r="K672" s="38">
        <f t="shared" si="60"/>
        <v>0</v>
      </c>
      <c r="L672" s="38">
        <f t="shared" si="63"/>
        <v>0</v>
      </c>
      <c r="M672" s="38">
        <f t="shared" si="64"/>
        <v>0</v>
      </c>
      <c r="N672" s="38">
        <f t="shared" si="65"/>
        <v>0</v>
      </c>
      <c r="O672" s="38">
        <f>IF($F672=Instellingen!$I$11,ROUND(($J672-($J672/((100%+$F672)/100%))),2),0)</f>
        <v>0</v>
      </c>
      <c r="P672" s="38">
        <f>IF($F672=Instellingen!$I$12,ROUND(($J672-($J672/((100%+$F672)/100%))),2),0)</f>
        <v>0</v>
      </c>
      <c r="Q672" s="38">
        <f>IF($F672=Instellingen!$I$14,0,ROUND(($K672-($K672/((100%+$F672)/100%))),2))</f>
        <v>0</v>
      </c>
    </row>
    <row r="673" spans="1:17" x14ac:dyDescent="0.35">
      <c r="A673" s="20" t="str">
        <f t="shared" si="61"/>
        <v/>
      </c>
      <c r="B673" s="20" t="str">
        <f>IFERROR(VLOOKUP($A673,Instellingen!$K$11:$L$22,2,0),"")</f>
        <v/>
      </c>
      <c r="C673" s="51"/>
      <c r="D673" s="52"/>
      <c r="E673" s="52"/>
      <c r="F673" s="53"/>
      <c r="G673" s="50"/>
      <c r="H673" s="50"/>
      <c r="I673" s="50"/>
      <c r="J673" s="38">
        <f t="shared" si="62"/>
        <v>0</v>
      </c>
      <c r="K673" s="38">
        <f t="shared" si="60"/>
        <v>0</v>
      </c>
      <c r="L673" s="38">
        <f t="shared" si="63"/>
        <v>0</v>
      </c>
      <c r="M673" s="38">
        <f t="shared" si="64"/>
        <v>0</v>
      </c>
      <c r="N673" s="38">
        <f t="shared" si="65"/>
        <v>0</v>
      </c>
      <c r="O673" s="38">
        <f>IF($F673=Instellingen!$I$11,ROUND(($J673-($J673/((100%+$F673)/100%))),2),0)</f>
        <v>0</v>
      </c>
      <c r="P673" s="38">
        <f>IF($F673=Instellingen!$I$12,ROUND(($J673-($J673/((100%+$F673)/100%))),2),0)</f>
        <v>0</v>
      </c>
      <c r="Q673" s="38">
        <f>IF($F673=Instellingen!$I$14,0,ROUND(($K673-($K673/((100%+$F673)/100%))),2))</f>
        <v>0</v>
      </c>
    </row>
    <row r="674" spans="1:17" x14ac:dyDescent="0.35">
      <c r="A674" s="20" t="str">
        <f t="shared" si="61"/>
        <v/>
      </c>
      <c r="B674" s="20" t="str">
        <f>IFERROR(VLOOKUP($A674,Instellingen!$K$11:$L$22,2,0),"")</f>
        <v/>
      </c>
      <c r="C674" s="51"/>
      <c r="D674" s="52"/>
      <c r="E674" s="52"/>
      <c r="F674" s="53"/>
      <c r="G674" s="50"/>
      <c r="H674" s="50"/>
      <c r="I674" s="50"/>
      <c r="J674" s="38">
        <f t="shared" si="62"/>
        <v>0</v>
      </c>
      <c r="K674" s="38">
        <f t="shared" si="60"/>
        <v>0</v>
      </c>
      <c r="L674" s="38">
        <f t="shared" si="63"/>
        <v>0</v>
      </c>
      <c r="M674" s="38">
        <f t="shared" si="64"/>
        <v>0</v>
      </c>
      <c r="N674" s="38">
        <f t="shared" si="65"/>
        <v>0</v>
      </c>
      <c r="O674" s="38">
        <f>IF($F674=Instellingen!$I$11,ROUND(($J674-($J674/((100%+$F674)/100%))),2),0)</f>
        <v>0</v>
      </c>
      <c r="P674" s="38">
        <f>IF($F674=Instellingen!$I$12,ROUND(($J674-($J674/((100%+$F674)/100%))),2),0)</f>
        <v>0</v>
      </c>
      <c r="Q674" s="38">
        <f>IF($F674=Instellingen!$I$14,0,ROUND(($K674-($K674/((100%+$F674)/100%))),2))</f>
        <v>0</v>
      </c>
    </row>
    <row r="675" spans="1:17" x14ac:dyDescent="0.35">
      <c r="A675" s="20" t="str">
        <f t="shared" si="61"/>
        <v/>
      </c>
      <c r="B675" s="20" t="str">
        <f>IFERROR(VLOOKUP($A675,Instellingen!$K$11:$L$22,2,0),"")</f>
        <v/>
      </c>
      <c r="C675" s="51"/>
      <c r="D675" s="52"/>
      <c r="E675" s="52"/>
      <c r="F675" s="53"/>
      <c r="G675" s="50"/>
      <c r="H675" s="50"/>
      <c r="I675" s="50"/>
      <c r="J675" s="38">
        <f t="shared" si="62"/>
        <v>0</v>
      </c>
      <c r="K675" s="38">
        <f t="shared" si="60"/>
        <v>0</v>
      </c>
      <c r="L675" s="38">
        <f t="shared" si="63"/>
        <v>0</v>
      </c>
      <c r="M675" s="38">
        <f t="shared" si="64"/>
        <v>0</v>
      </c>
      <c r="N675" s="38">
        <f t="shared" si="65"/>
        <v>0</v>
      </c>
      <c r="O675" s="38">
        <f>IF($F675=Instellingen!$I$11,ROUND(($J675-($J675/((100%+$F675)/100%))),2),0)</f>
        <v>0</v>
      </c>
      <c r="P675" s="38">
        <f>IF($F675=Instellingen!$I$12,ROUND(($J675-($J675/((100%+$F675)/100%))),2),0)</f>
        <v>0</v>
      </c>
      <c r="Q675" s="38">
        <f>IF($F675=Instellingen!$I$14,0,ROUND(($K675-($K675/((100%+$F675)/100%))),2))</f>
        <v>0</v>
      </c>
    </row>
    <row r="676" spans="1:17" x14ac:dyDescent="0.35">
      <c r="A676" s="20" t="str">
        <f t="shared" si="61"/>
        <v/>
      </c>
      <c r="B676" s="20" t="str">
        <f>IFERROR(VLOOKUP($A676,Instellingen!$K$11:$L$22,2,0),"")</f>
        <v/>
      </c>
      <c r="C676" s="51"/>
      <c r="D676" s="52"/>
      <c r="E676" s="52"/>
      <c r="F676" s="53"/>
      <c r="G676" s="50"/>
      <c r="H676" s="50"/>
      <c r="I676" s="50"/>
      <c r="J676" s="38">
        <f t="shared" si="62"/>
        <v>0</v>
      </c>
      <c r="K676" s="38">
        <f t="shared" si="60"/>
        <v>0</v>
      </c>
      <c r="L676" s="38">
        <f t="shared" si="63"/>
        <v>0</v>
      </c>
      <c r="M676" s="38">
        <f t="shared" si="64"/>
        <v>0</v>
      </c>
      <c r="N676" s="38">
        <f t="shared" si="65"/>
        <v>0</v>
      </c>
      <c r="O676" s="38">
        <f>IF($F676=Instellingen!$I$11,ROUND(($J676-($J676/((100%+$F676)/100%))),2),0)</f>
        <v>0</v>
      </c>
      <c r="P676" s="38">
        <f>IF($F676=Instellingen!$I$12,ROUND(($J676-($J676/((100%+$F676)/100%))),2),0)</f>
        <v>0</v>
      </c>
      <c r="Q676" s="38">
        <f>IF($F676=Instellingen!$I$14,0,ROUND(($K676-($K676/((100%+$F676)/100%))),2))</f>
        <v>0</v>
      </c>
    </row>
    <row r="677" spans="1:17" x14ac:dyDescent="0.35">
      <c r="A677" s="20" t="str">
        <f t="shared" si="61"/>
        <v/>
      </c>
      <c r="B677" s="20" t="str">
        <f>IFERROR(VLOOKUP($A677,Instellingen!$K$11:$L$22,2,0),"")</f>
        <v/>
      </c>
      <c r="C677" s="51"/>
      <c r="D677" s="52"/>
      <c r="E677" s="52"/>
      <c r="F677" s="53"/>
      <c r="G677" s="50"/>
      <c r="H677" s="50"/>
      <c r="I677" s="50"/>
      <c r="J677" s="38">
        <f t="shared" si="62"/>
        <v>0</v>
      </c>
      <c r="K677" s="38">
        <f t="shared" si="60"/>
        <v>0</v>
      </c>
      <c r="L677" s="38">
        <f t="shared" si="63"/>
        <v>0</v>
      </c>
      <c r="M677" s="38">
        <f t="shared" si="64"/>
        <v>0</v>
      </c>
      <c r="N677" s="38">
        <f t="shared" si="65"/>
        <v>0</v>
      </c>
      <c r="O677" s="38">
        <f>IF($F677=Instellingen!$I$11,ROUND(($J677-($J677/((100%+$F677)/100%))),2),0)</f>
        <v>0</v>
      </c>
      <c r="P677" s="38">
        <f>IF($F677=Instellingen!$I$12,ROUND(($J677-($J677/((100%+$F677)/100%))),2),0)</f>
        <v>0</v>
      </c>
      <c r="Q677" s="38">
        <f>IF($F677=Instellingen!$I$14,0,ROUND(($K677-($K677/((100%+$F677)/100%))),2))</f>
        <v>0</v>
      </c>
    </row>
    <row r="678" spans="1:17" x14ac:dyDescent="0.35">
      <c r="A678" s="20" t="str">
        <f t="shared" si="61"/>
        <v/>
      </c>
      <c r="B678" s="20" t="str">
        <f>IFERROR(VLOOKUP($A678,Instellingen!$K$11:$L$22,2,0),"")</f>
        <v/>
      </c>
      <c r="C678" s="51"/>
      <c r="D678" s="52"/>
      <c r="E678" s="52"/>
      <c r="F678" s="53"/>
      <c r="G678" s="50"/>
      <c r="H678" s="50"/>
      <c r="I678" s="50"/>
      <c r="J678" s="38">
        <f t="shared" si="62"/>
        <v>0</v>
      </c>
      <c r="K678" s="38">
        <f t="shared" si="60"/>
        <v>0</v>
      </c>
      <c r="L678" s="38">
        <f t="shared" si="63"/>
        <v>0</v>
      </c>
      <c r="M678" s="38">
        <f t="shared" si="64"/>
        <v>0</v>
      </c>
      <c r="N678" s="38">
        <f t="shared" si="65"/>
        <v>0</v>
      </c>
      <c r="O678" s="38">
        <f>IF($F678=Instellingen!$I$11,ROUND(($J678-($J678/((100%+$F678)/100%))),2),0)</f>
        <v>0</v>
      </c>
      <c r="P678" s="38">
        <f>IF($F678=Instellingen!$I$12,ROUND(($J678-($J678/((100%+$F678)/100%))),2),0)</f>
        <v>0</v>
      </c>
      <c r="Q678" s="38">
        <f>IF($F678=Instellingen!$I$14,0,ROUND(($K678-($K678/((100%+$F678)/100%))),2))</f>
        <v>0</v>
      </c>
    </row>
    <row r="679" spans="1:17" x14ac:dyDescent="0.35">
      <c r="A679" s="20" t="str">
        <f t="shared" si="61"/>
        <v/>
      </c>
      <c r="B679" s="20" t="str">
        <f>IFERROR(VLOOKUP($A679,Instellingen!$K$11:$L$22,2,0),"")</f>
        <v/>
      </c>
      <c r="C679" s="51"/>
      <c r="D679" s="52"/>
      <c r="E679" s="52"/>
      <c r="F679" s="53"/>
      <c r="G679" s="50"/>
      <c r="H679" s="50"/>
      <c r="I679" s="50"/>
      <c r="J679" s="38">
        <f t="shared" si="62"/>
        <v>0</v>
      </c>
      <c r="K679" s="38">
        <f t="shared" si="60"/>
        <v>0</v>
      </c>
      <c r="L679" s="38">
        <f t="shared" si="63"/>
        <v>0</v>
      </c>
      <c r="M679" s="38">
        <f t="shared" si="64"/>
        <v>0</v>
      </c>
      <c r="N679" s="38">
        <f t="shared" si="65"/>
        <v>0</v>
      </c>
      <c r="O679" s="38">
        <f>IF($F679=Instellingen!$I$11,ROUND(($J679-($J679/((100%+$F679)/100%))),2),0)</f>
        <v>0</v>
      </c>
      <c r="P679" s="38">
        <f>IF($F679=Instellingen!$I$12,ROUND(($J679-($J679/((100%+$F679)/100%))),2),0)</f>
        <v>0</v>
      </c>
      <c r="Q679" s="38">
        <f>IF($F679=Instellingen!$I$14,0,ROUND(($K679-($K679/((100%+$F679)/100%))),2))</f>
        <v>0</v>
      </c>
    </row>
    <row r="680" spans="1:17" x14ac:dyDescent="0.35">
      <c r="A680" s="20" t="str">
        <f t="shared" si="61"/>
        <v/>
      </c>
      <c r="B680" s="20" t="str">
        <f>IFERROR(VLOOKUP($A680,Instellingen!$K$11:$L$22,2,0),"")</f>
        <v/>
      </c>
      <c r="C680" s="51"/>
      <c r="D680" s="52"/>
      <c r="E680" s="52"/>
      <c r="F680" s="53"/>
      <c r="G680" s="50"/>
      <c r="H680" s="50"/>
      <c r="I680" s="50"/>
      <c r="J680" s="38">
        <f t="shared" si="62"/>
        <v>0</v>
      </c>
      <c r="K680" s="38">
        <f t="shared" si="60"/>
        <v>0</v>
      </c>
      <c r="L680" s="38">
        <f t="shared" si="63"/>
        <v>0</v>
      </c>
      <c r="M680" s="38">
        <f t="shared" si="64"/>
        <v>0</v>
      </c>
      <c r="N680" s="38">
        <f t="shared" si="65"/>
        <v>0</v>
      </c>
      <c r="O680" s="38">
        <f>IF($F680=Instellingen!$I$11,ROUND(($J680-($J680/((100%+$F680)/100%))),2),0)</f>
        <v>0</v>
      </c>
      <c r="P680" s="38">
        <f>IF($F680=Instellingen!$I$12,ROUND(($J680-($J680/((100%+$F680)/100%))),2),0)</f>
        <v>0</v>
      </c>
      <c r="Q680" s="38">
        <f>IF($F680=Instellingen!$I$14,0,ROUND(($K680-($K680/((100%+$F680)/100%))),2))</f>
        <v>0</v>
      </c>
    </row>
    <row r="681" spans="1:17" x14ac:dyDescent="0.35">
      <c r="A681" s="20" t="str">
        <f t="shared" si="61"/>
        <v/>
      </c>
      <c r="B681" s="20" t="str">
        <f>IFERROR(VLOOKUP($A681,Instellingen!$K$11:$L$22,2,0),"")</f>
        <v/>
      </c>
      <c r="C681" s="51"/>
      <c r="D681" s="52"/>
      <c r="E681" s="52"/>
      <c r="F681" s="53"/>
      <c r="G681" s="50"/>
      <c r="H681" s="50"/>
      <c r="I681" s="50"/>
      <c r="J681" s="38">
        <f t="shared" si="62"/>
        <v>0</v>
      </c>
      <c r="K681" s="38">
        <f t="shared" si="60"/>
        <v>0</v>
      </c>
      <c r="L681" s="38">
        <f t="shared" si="63"/>
        <v>0</v>
      </c>
      <c r="M681" s="38">
        <f t="shared" si="64"/>
        <v>0</v>
      </c>
      <c r="N681" s="38">
        <f t="shared" si="65"/>
        <v>0</v>
      </c>
      <c r="O681" s="38">
        <f>IF($F681=Instellingen!$I$11,ROUND(($J681-($J681/((100%+$F681)/100%))),2),0)</f>
        <v>0</v>
      </c>
      <c r="P681" s="38">
        <f>IF($F681=Instellingen!$I$12,ROUND(($J681-($J681/((100%+$F681)/100%))),2),0)</f>
        <v>0</v>
      </c>
      <c r="Q681" s="38">
        <f>IF($F681=Instellingen!$I$14,0,ROUND(($K681-($K681/((100%+$F681)/100%))),2))</f>
        <v>0</v>
      </c>
    </row>
    <row r="682" spans="1:17" x14ac:dyDescent="0.35">
      <c r="A682" s="20" t="str">
        <f t="shared" si="61"/>
        <v/>
      </c>
      <c r="B682" s="20" t="str">
        <f>IFERROR(VLOOKUP($A682,Instellingen!$K$11:$L$22,2,0),"")</f>
        <v/>
      </c>
      <c r="C682" s="51"/>
      <c r="D682" s="52"/>
      <c r="E682" s="52"/>
      <c r="F682" s="53"/>
      <c r="G682" s="50"/>
      <c r="H682" s="50"/>
      <c r="I682" s="50"/>
      <c r="J682" s="38">
        <f t="shared" si="62"/>
        <v>0</v>
      </c>
      <c r="K682" s="38">
        <f t="shared" si="60"/>
        <v>0</v>
      </c>
      <c r="L682" s="38">
        <f t="shared" si="63"/>
        <v>0</v>
      </c>
      <c r="M682" s="38">
        <f t="shared" si="64"/>
        <v>0</v>
      </c>
      <c r="N682" s="38">
        <f t="shared" si="65"/>
        <v>0</v>
      </c>
      <c r="O682" s="38">
        <f>IF($F682=Instellingen!$I$11,ROUND(($J682-($J682/((100%+$F682)/100%))),2),0)</f>
        <v>0</v>
      </c>
      <c r="P682" s="38">
        <f>IF($F682=Instellingen!$I$12,ROUND(($J682-($J682/((100%+$F682)/100%))),2),0)</f>
        <v>0</v>
      </c>
      <c r="Q682" s="38">
        <f>IF($F682=Instellingen!$I$14,0,ROUND(($K682-($K682/((100%+$F682)/100%))),2))</f>
        <v>0</v>
      </c>
    </row>
    <row r="683" spans="1:17" x14ac:dyDescent="0.35">
      <c r="A683" s="20" t="str">
        <f t="shared" si="61"/>
        <v/>
      </c>
      <c r="B683" s="20" t="str">
        <f>IFERROR(VLOOKUP($A683,Instellingen!$K$11:$L$22,2,0),"")</f>
        <v/>
      </c>
      <c r="C683" s="51"/>
      <c r="D683" s="52"/>
      <c r="E683" s="52"/>
      <c r="F683" s="53"/>
      <c r="G683" s="50"/>
      <c r="H683" s="50"/>
      <c r="I683" s="50"/>
      <c r="J683" s="38">
        <f t="shared" si="62"/>
        <v>0</v>
      </c>
      <c r="K683" s="38">
        <f t="shared" si="60"/>
        <v>0</v>
      </c>
      <c r="L683" s="38">
        <f t="shared" si="63"/>
        <v>0</v>
      </c>
      <c r="M683" s="38">
        <f t="shared" si="64"/>
        <v>0</v>
      </c>
      <c r="N683" s="38">
        <f t="shared" si="65"/>
        <v>0</v>
      </c>
      <c r="O683" s="38">
        <f>IF($F683=Instellingen!$I$11,ROUND(($J683-($J683/((100%+$F683)/100%))),2),0)</f>
        <v>0</v>
      </c>
      <c r="P683" s="38">
        <f>IF($F683=Instellingen!$I$12,ROUND(($J683-($J683/((100%+$F683)/100%))),2),0)</f>
        <v>0</v>
      </c>
      <c r="Q683" s="38">
        <f>IF($F683=Instellingen!$I$14,0,ROUND(($K683-($K683/((100%+$F683)/100%))),2))</f>
        <v>0</v>
      </c>
    </row>
    <row r="684" spans="1:17" x14ac:dyDescent="0.35">
      <c r="A684" s="20" t="str">
        <f t="shared" si="61"/>
        <v/>
      </c>
      <c r="B684" s="20" t="str">
        <f>IFERROR(VLOOKUP($A684,Instellingen!$K$11:$L$22,2,0),"")</f>
        <v/>
      </c>
      <c r="C684" s="51"/>
      <c r="D684" s="52"/>
      <c r="E684" s="52"/>
      <c r="F684" s="53"/>
      <c r="G684" s="50"/>
      <c r="H684" s="50"/>
      <c r="I684" s="50"/>
      <c r="J684" s="38">
        <f t="shared" si="62"/>
        <v>0</v>
      </c>
      <c r="K684" s="38">
        <f t="shared" si="60"/>
        <v>0</v>
      </c>
      <c r="L684" s="38">
        <f t="shared" si="63"/>
        <v>0</v>
      </c>
      <c r="M684" s="38">
        <f t="shared" si="64"/>
        <v>0</v>
      </c>
      <c r="N684" s="38">
        <f t="shared" si="65"/>
        <v>0</v>
      </c>
      <c r="O684" s="38">
        <f>IF($F684=Instellingen!$I$11,ROUND(($J684-($J684/((100%+$F684)/100%))),2),0)</f>
        <v>0</v>
      </c>
      <c r="P684" s="38">
        <f>IF($F684=Instellingen!$I$12,ROUND(($J684-($J684/((100%+$F684)/100%))),2),0)</f>
        <v>0</v>
      </c>
      <c r="Q684" s="38">
        <f>IF($F684=Instellingen!$I$14,0,ROUND(($K684-($K684/((100%+$F684)/100%))),2))</f>
        <v>0</v>
      </c>
    </row>
    <row r="685" spans="1:17" x14ac:dyDescent="0.35">
      <c r="A685" s="20" t="str">
        <f t="shared" si="61"/>
        <v/>
      </c>
      <c r="B685" s="20" t="str">
        <f>IFERROR(VLOOKUP($A685,Instellingen!$K$11:$L$22,2,0),"")</f>
        <v/>
      </c>
      <c r="C685" s="51"/>
      <c r="D685" s="52"/>
      <c r="E685" s="52"/>
      <c r="F685" s="53"/>
      <c r="G685" s="50"/>
      <c r="H685" s="50"/>
      <c r="I685" s="50"/>
      <c r="J685" s="38">
        <f t="shared" si="62"/>
        <v>0</v>
      </c>
      <c r="K685" s="38">
        <f t="shared" si="60"/>
        <v>0</v>
      </c>
      <c r="L685" s="38">
        <f t="shared" si="63"/>
        <v>0</v>
      </c>
      <c r="M685" s="38">
        <f t="shared" si="64"/>
        <v>0</v>
      </c>
      <c r="N685" s="38">
        <f t="shared" si="65"/>
        <v>0</v>
      </c>
      <c r="O685" s="38">
        <f>IF($F685=Instellingen!$I$11,ROUND(($J685-($J685/((100%+$F685)/100%))),2),0)</f>
        <v>0</v>
      </c>
      <c r="P685" s="38">
        <f>IF($F685=Instellingen!$I$12,ROUND(($J685-($J685/((100%+$F685)/100%))),2),0)</f>
        <v>0</v>
      </c>
      <c r="Q685" s="38">
        <f>IF($F685=Instellingen!$I$14,0,ROUND(($K685-($K685/((100%+$F685)/100%))),2))</f>
        <v>0</v>
      </c>
    </row>
    <row r="686" spans="1:17" x14ac:dyDescent="0.35">
      <c r="A686" s="20" t="str">
        <f t="shared" si="61"/>
        <v/>
      </c>
      <c r="B686" s="20" t="str">
        <f>IFERROR(VLOOKUP($A686,Instellingen!$K$11:$L$22,2,0),"")</f>
        <v/>
      </c>
      <c r="C686" s="51"/>
      <c r="D686" s="52"/>
      <c r="E686" s="52"/>
      <c r="F686" s="53"/>
      <c r="G686" s="50"/>
      <c r="H686" s="50"/>
      <c r="I686" s="50"/>
      <c r="J686" s="38">
        <f t="shared" si="62"/>
        <v>0</v>
      </c>
      <c r="K686" s="38">
        <f t="shared" si="60"/>
        <v>0</v>
      </c>
      <c r="L686" s="38">
        <f t="shared" si="63"/>
        <v>0</v>
      </c>
      <c r="M686" s="38">
        <f t="shared" si="64"/>
        <v>0</v>
      </c>
      <c r="N686" s="38">
        <f t="shared" si="65"/>
        <v>0</v>
      </c>
      <c r="O686" s="38">
        <f>IF($F686=Instellingen!$I$11,ROUND(($J686-($J686/((100%+$F686)/100%))),2),0)</f>
        <v>0</v>
      </c>
      <c r="P686" s="38">
        <f>IF($F686=Instellingen!$I$12,ROUND(($J686-($J686/((100%+$F686)/100%))),2),0)</f>
        <v>0</v>
      </c>
      <c r="Q686" s="38">
        <f>IF($F686=Instellingen!$I$14,0,ROUND(($K686-($K686/((100%+$F686)/100%))),2))</f>
        <v>0</v>
      </c>
    </row>
    <row r="687" spans="1:17" x14ac:dyDescent="0.35">
      <c r="A687" s="20" t="str">
        <f t="shared" si="61"/>
        <v/>
      </c>
      <c r="B687" s="20" t="str">
        <f>IFERROR(VLOOKUP($A687,Instellingen!$K$11:$L$22,2,0),"")</f>
        <v/>
      </c>
      <c r="C687" s="51"/>
      <c r="D687" s="52"/>
      <c r="E687" s="52"/>
      <c r="F687" s="53"/>
      <c r="G687" s="50"/>
      <c r="H687" s="50"/>
      <c r="I687" s="50"/>
      <c r="J687" s="38">
        <f t="shared" si="62"/>
        <v>0</v>
      </c>
      <c r="K687" s="38">
        <f t="shared" si="60"/>
        <v>0</v>
      </c>
      <c r="L687" s="38">
        <f t="shared" si="63"/>
        <v>0</v>
      </c>
      <c r="M687" s="38">
        <f t="shared" si="64"/>
        <v>0</v>
      </c>
      <c r="N687" s="38">
        <f t="shared" si="65"/>
        <v>0</v>
      </c>
      <c r="O687" s="38">
        <f>IF($F687=Instellingen!$I$11,ROUND(($J687-($J687/((100%+$F687)/100%))),2),0)</f>
        <v>0</v>
      </c>
      <c r="P687" s="38">
        <f>IF($F687=Instellingen!$I$12,ROUND(($J687-($J687/((100%+$F687)/100%))),2),0)</f>
        <v>0</v>
      </c>
      <c r="Q687" s="38">
        <f>IF($F687=Instellingen!$I$14,0,ROUND(($K687-($K687/((100%+$F687)/100%))),2))</f>
        <v>0</v>
      </c>
    </row>
    <row r="688" spans="1:17" x14ac:dyDescent="0.35">
      <c r="A688" s="20" t="str">
        <f t="shared" si="61"/>
        <v/>
      </c>
      <c r="B688" s="20" t="str">
        <f>IFERROR(VLOOKUP($A688,Instellingen!$K$11:$L$22,2,0),"")</f>
        <v/>
      </c>
      <c r="C688" s="51"/>
      <c r="D688" s="52"/>
      <c r="E688" s="52"/>
      <c r="F688" s="53"/>
      <c r="G688" s="50"/>
      <c r="H688" s="50"/>
      <c r="I688" s="50"/>
      <c r="J688" s="38">
        <f t="shared" si="62"/>
        <v>0</v>
      </c>
      <c r="K688" s="38">
        <f t="shared" si="60"/>
        <v>0</v>
      </c>
      <c r="L688" s="38">
        <f t="shared" si="63"/>
        <v>0</v>
      </c>
      <c r="M688" s="38">
        <f t="shared" si="64"/>
        <v>0</v>
      </c>
      <c r="N688" s="38">
        <f t="shared" si="65"/>
        <v>0</v>
      </c>
      <c r="O688" s="38">
        <f>IF($F688=Instellingen!$I$11,ROUND(($J688-($J688/((100%+$F688)/100%))),2),0)</f>
        <v>0</v>
      </c>
      <c r="P688" s="38">
        <f>IF($F688=Instellingen!$I$12,ROUND(($J688-($J688/((100%+$F688)/100%))),2),0)</f>
        <v>0</v>
      </c>
      <c r="Q688" s="38">
        <f>IF($F688=Instellingen!$I$14,0,ROUND(($K688-($K688/((100%+$F688)/100%))),2))</f>
        <v>0</v>
      </c>
    </row>
    <row r="689" spans="1:17" x14ac:dyDescent="0.35">
      <c r="A689" s="20" t="str">
        <f t="shared" si="61"/>
        <v/>
      </c>
      <c r="B689" s="20" t="str">
        <f>IFERROR(VLOOKUP($A689,Instellingen!$K$11:$L$22,2,0),"")</f>
        <v/>
      </c>
      <c r="C689" s="51"/>
      <c r="D689" s="52"/>
      <c r="E689" s="52"/>
      <c r="F689" s="53"/>
      <c r="G689" s="50"/>
      <c r="H689" s="50"/>
      <c r="I689" s="50"/>
      <c r="J689" s="38">
        <f t="shared" si="62"/>
        <v>0</v>
      </c>
      <c r="K689" s="38">
        <f t="shared" si="60"/>
        <v>0</v>
      </c>
      <c r="L689" s="38">
        <f t="shared" si="63"/>
        <v>0</v>
      </c>
      <c r="M689" s="38">
        <f t="shared" si="64"/>
        <v>0</v>
      </c>
      <c r="N689" s="38">
        <f t="shared" si="65"/>
        <v>0</v>
      </c>
      <c r="O689" s="38">
        <f>IF($F689=Instellingen!$I$11,ROUND(($J689-($J689/((100%+$F689)/100%))),2),0)</f>
        <v>0</v>
      </c>
      <c r="P689" s="38">
        <f>IF($F689=Instellingen!$I$12,ROUND(($J689-($J689/((100%+$F689)/100%))),2),0)</f>
        <v>0</v>
      </c>
      <c r="Q689" s="38">
        <f>IF($F689=Instellingen!$I$14,0,ROUND(($K689-($K689/((100%+$F689)/100%))),2))</f>
        <v>0</v>
      </c>
    </row>
    <row r="690" spans="1:17" x14ac:dyDescent="0.35">
      <c r="A690" s="20" t="str">
        <f t="shared" si="61"/>
        <v/>
      </c>
      <c r="B690" s="20" t="str">
        <f>IFERROR(VLOOKUP($A690,Instellingen!$K$11:$L$22,2,0),"")</f>
        <v/>
      </c>
      <c r="C690" s="51"/>
      <c r="D690" s="52"/>
      <c r="E690" s="52"/>
      <c r="F690" s="53"/>
      <c r="G690" s="50"/>
      <c r="H690" s="50"/>
      <c r="I690" s="50"/>
      <c r="J690" s="38">
        <f t="shared" si="62"/>
        <v>0</v>
      </c>
      <c r="K690" s="38">
        <f t="shared" si="60"/>
        <v>0</v>
      </c>
      <c r="L690" s="38">
        <f t="shared" si="63"/>
        <v>0</v>
      </c>
      <c r="M690" s="38">
        <f t="shared" si="64"/>
        <v>0</v>
      </c>
      <c r="N690" s="38">
        <f t="shared" si="65"/>
        <v>0</v>
      </c>
      <c r="O690" s="38">
        <f>IF($F690=Instellingen!$I$11,ROUND(($J690-($J690/((100%+$F690)/100%))),2),0)</f>
        <v>0</v>
      </c>
      <c r="P690" s="38">
        <f>IF($F690=Instellingen!$I$12,ROUND(($J690-($J690/((100%+$F690)/100%))),2),0)</f>
        <v>0</v>
      </c>
      <c r="Q690" s="38">
        <f>IF($F690=Instellingen!$I$14,0,ROUND(($K690-($K690/((100%+$F690)/100%))),2))</f>
        <v>0</v>
      </c>
    </row>
    <row r="691" spans="1:17" x14ac:dyDescent="0.35">
      <c r="A691" s="20" t="str">
        <f t="shared" si="61"/>
        <v/>
      </c>
      <c r="B691" s="20" t="str">
        <f>IFERROR(VLOOKUP($A691,Instellingen!$K$11:$L$22,2,0),"")</f>
        <v/>
      </c>
      <c r="C691" s="51"/>
      <c r="D691" s="52"/>
      <c r="E691" s="52"/>
      <c r="F691" s="53"/>
      <c r="G691" s="50"/>
      <c r="H691" s="50"/>
      <c r="I691" s="50"/>
      <c r="J691" s="38">
        <f t="shared" si="62"/>
        <v>0</v>
      </c>
      <c r="K691" s="38">
        <f t="shared" si="60"/>
        <v>0</v>
      </c>
      <c r="L691" s="38">
        <f t="shared" si="63"/>
        <v>0</v>
      </c>
      <c r="M691" s="38">
        <f t="shared" si="64"/>
        <v>0</v>
      </c>
      <c r="N691" s="38">
        <f t="shared" si="65"/>
        <v>0</v>
      </c>
      <c r="O691" s="38">
        <f>IF($F691=Instellingen!$I$11,ROUND(($J691-($J691/((100%+$F691)/100%))),2),0)</f>
        <v>0</v>
      </c>
      <c r="P691" s="38">
        <f>IF($F691=Instellingen!$I$12,ROUND(($J691-($J691/((100%+$F691)/100%))),2),0)</f>
        <v>0</v>
      </c>
      <c r="Q691" s="38">
        <f>IF($F691=Instellingen!$I$14,0,ROUND(($K691-($K691/((100%+$F691)/100%))),2))</f>
        <v>0</v>
      </c>
    </row>
    <row r="692" spans="1:17" x14ac:dyDescent="0.35">
      <c r="A692" s="20" t="str">
        <f t="shared" si="61"/>
        <v/>
      </c>
      <c r="B692" s="20" t="str">
        <f>IFERROR(VLOOKUP($A692,Instellingen!$K$11:$L$22,2,0),"")</f>
        <v/>
      </c>
      <c r="C692" s="51"/>
      <c r="D692" s="52"/>
      <c r="E692" s="52"/>
      <c r="F692" s="53"/>
      <c r="G692" s="50"/>
      <c r="H692" s="50"/>
      <c r="I692" s="50"/>
      <c r="J692" s="38">
        <f t="shared" si="62"/>
        <v>0</v>
      </c>
      <c r="K692" s="38">
        <f t="shared" si="60"/>
        <v>0</v>
      </c>
      <c r="L692" s="38">
        <f t="shared" si="63"/>
        <v>0</v>
      </c>
      <c r="M692" s="38">
        <f t="shared" si="64"/>
        <v>0</v>
      </c>
      <c r="N692" s="38">
        <f t="shared" si="65"/>
        <v>0</v>
      </c>
      <c r="O692" s="38">
        <f>IF($F692=Instellingen!$I$11,ROUND(($J692-($J692/((100%+$F692)/100%))),2),0)</f>
        <v>0</v>
      </c>
      <c r="P692" s="38">
        <f>IF($F692=Instellingen!$I$12,ROUND(($J692-($J692/((100%+$F692)/100%))),2),0)</f>
        <v>0</v>
      </c>
      <c r="Q692" s="38">
        <f>IF($F692=Instellingen!$I$14,0,ROUND(($K692-($K692/((100%+$F692)/100%))),2))</f>
        <v>0</v>
      </c>
    </row>
    <row r="693" spans="1:17" x14ac:dyDescent="0.35">
      <c r="A693" s="20" t="str">
        <f t="shared" si="61"/>
        <v/>
      </c>
      <c r="B693" s="20" t="str">
        <f>IFERROR(VLOOKUP($A693,Instellingen!$K$11:$L$22,2,0),"")</f>
        <v/>
      </c>
      <c r="C693" s="51"/>
      <c r="D693" s="52"/>
      <c r="E693" s="52"/>
      <c r="F693" s="53"/>
      <c r="G693" s="50"/>
      <c r="H693" s="50"/>
      <c r="I693" s="50"/>
      <c r="J693" s="38">
        <f t="shared" si="62"/>
        <v>0</v>
      </c>
      <c r="K693" s="38">
        <f t="shared" si="60"/>
        <v>0</v>
      </c>
      <c r="L693" s="38">
        <f t="shared" si="63"/>
        <v>0</v>
      </c>
      <c r="M693" s="38">
        <f t="shared" si="64"/>
        <v>0</v>
      </c>
      <c r="N693" s="38">
        <f t="shared" si="65"/>
        <v>0</v>
      </c>
      <c r="O693" s="38">
        <f>IF($F693=Instellingen!$I$11,ROUND(($J693-($J693/((100%+$F693)/100%))),2),0)</f>
        <v>0</v>
      </c>
      <c r="P693" s="38">
        <f>IF($F693=Instellingen!$I$12,ROUND(($J693-($J693/((100%+$F693)/100%))),2),0)</f>
        <v>0</v>
      </c>
      <c r="Q693" s="38">
        <f>IF($F693=Instellingen!$I$14,0,ROUND(($K693-($K693/((100%+$F693)/100%))),2))</f>
        <v>0</v>
      </c>
    </row>
    <row r="694" spans="1:17" x14ac:dyDescent="0.35">
      <c r="A694" s="20" t="str">
        <f t="shared" si="61"/>
        <v/>
      </c>
      <c r="B694" s="20" t="str">
        <f>IFERROR(VLOOKUP($A694,Instellingen!$K$11:$L$22,2,0),"")</f>
        <v/>
      </c>
      <c r="C694" s="51"/>
      <c r="D694" s="52"/>
      <c r="E694" s="52"/>
      <c r="F694" s="53"/>
      <c r="G694" s="50"/>
      <c r="H694" s="50"/>
      <c r="I694" s="50"/>
      <c r="J694" s="38">
        <f t="shared" si="62"/>
        <v>0</v>
      </c>
      <c r="K694" s="38">
        <f t="shared" si="60"/>
        <v>0</v>
      </c>
      <c r="L694" s="38">
        <f t="shared" si="63"/>
        <v>0</v>
      </c>
      <c r="M694" s="38">
        <f t="shared" si="64"/>
        <v>0</v>
      </c>
      <c r="N694" s="38">
        <f t="shared" si="65"/>
        <v>0</v>
      </c>
      <c r="O694" s="38">
        <f>IF($F694=Instellingen!$I$11,ROUND(($J694-($J694/((100%+$F694)/100%))),2),0)</f>
        <v>0</v>
      </c>
      <c r="P694" s="38">
        <f>IF($F694=Instellingen!$I$12,ROUND(($J694-($J694/((100%+$F694)/100%))),2),0)</f>
        <v>0</v>
      </c>
      <c r="Q694" s="38">
        <f>IF($F694=Instellingen!$I$14,0,ROUND(($K694-($K694/((100%+$F694)/100%))),2))</f>
        <v>0</v>
      </c>
    </row>
    <row r="695" spans="1:17" x14ac:dyDescent="0.35">
      <c r="A695" s="20" t="str">
        <f t="shared" si="61"/>
        <v/>
      </c>
      <c r="B695" s="20" t="str">
        <f>IFERROR(VLOOKUP($A695,Instellingen!$K$11:$L$22,2,0),"")</f>
        <v/>
      </c>
      <c r="C695" s="51"/>
      <c r="D695" s="52"/>
      <c r="E695" s="52"/>
      <c r="F695" s="53"/>
      <c r="G695" s="50"/>
      <c r="H695" s="50"/>
      <c r="I695" s="50"/>
      <c r="J695" s="38">
        <f t="shared" si="62"/>
        <v>0</v>
      </c>
      <c r="K695" s="38">
        <f t="shared" si="60"/>
        <v>0</v>
      </c>
      <c r="L695" s="38">
        <f t="shared" si="63"/>
        <v>0</v>
      </c>
      <c r="M695" s="38">
        <f t="shared" si="64"/>
        <v>0</v>
      </c>
      <c r="N695" s="38">
        <f t="shared" si="65"/>
        <v>0</v>
      </c>
      <c r="O695" s="38">
        <f>IF($F695=Instellingen!$I$11,ROUND(($J695-($J695/((100%+$F695)/100%))),2),0)</f>
        <v>0</v>
      </c>
      <c r="P695" s="38">
        <f>IF($F695=Instellingen!$I$12,ROUND(($J695-($J695/((100%+$F695)/100%))),2),0)</f>
        <v>0</v>
      </c>
      <c r="Q695" s="38">
        <f>IF($F695=Instellingen!$I$14,0,ROUND(($K695-($K695/((100%+$F695)/100%))),2))</f>
        <v>0</v>
      </c>
    </row>
    <row r="696" spans="1:17" x14ac:dyDescent="0.35">
      <c r="A696" s="20" t="str">
        <f t="shared" si="61"/>
        <v/>
      </c>
      <c r="B696" s="20" t="str">
        <f>IFERROR(VLOOKUP($A696,Instellingen!$K$11:$L$22,2,0),"")</f>
        <v/>
      </c>
      <c r="C696" s="51"/>
      <c r="D696" s="52"/>
      <c r="E696" s="52"/>
      <c r="F696" s="53"/>
      <c r="G696" s="50"/>
      <c r="H696" s="50"/>
      <c r="I696" s="50"/>
      <c r="J696" s="38">
        <f t="shared" si="62"/>
        <v>0</v>
      </c>
      <c r="K696" s="38">
        <f t="shared" si="60"/>
        <v>0</v>
      </c>
      <c r="L696" s="38">
        <f t="shared" si="63"/>
        <v>0</v>
      </c>
      <c r="M696" s="38">
        <f t="shared" si="64"/>
        <v>0</v>
      </c>
      <c r="N696" s="38">
        <f t="shared" si="65"/>
        <v>0</v>
      </c>
      <c r="O696" s="38">
        <f>IF($F696=Instellingen!$I$11,ROUND(($J696-($J696/((100%+$F696)/100%))),2),0)</f>
        <v>0</v>
      </c>
      <c r="P696" s="38">
        <f>IF($F696=Instellingen!$I$12,ROUND(($J696-($J696/((100%+$F696)/100%))),2),0)</f>
        <v>0</v>
      </c>
      <c r="Q696" s="38">
        <f>IF($F696=Instellingen!$I$14,0,ROUND(($K696-($K696/((100%+$F696)/100%))),2))</f>
        <v>0</v>
      </c>
    </row>
    <row r="697" spans="1:17" x14ac:dyDescent="0.35">
      <c r="A697" s="20" t="str">
        <f t="shared" si="61"/>
        <v/>
      </c>
      <c r="B697" s="20" t="str">
        <f>IFERROR(VLOOKUP($A697,Instellingen!$K$11:$L$22,2,0),"")</f>
        <v/>
      </c>
      <c r="C697" s="51"/>
      <c r="D697" s="52"/>
      <c r="E697" s="52"/>
      <c r="F697" s="53"/>
      <c r="G697" s="50"/>
      <c r="H697" s="50"/>
      <c r="I697" s="50"/>
      <c r="J697" s="38">
        <f t="shared" si="62"/>
        <v>0</v>
      </c>
      <c r="K697" s="38">
        <f t="shared" si="60"/>
        <v>0</v>
      </c>
      <c r="L697" s="38">
        <f t="shared" si="63"/>
        <v>0</v>
      </c>
      <c r="M697" s="38">
        <f t="shared" si="64"/>
        <v>0</v>
      </c>
      <c r="N697" s="38">
        <f t="shared" si="65"/>
        <v>0</v>
      </c>
      <c r="O697" s="38">
        <f>IF($F697=Instellingen!$I$11,ROUND(($J697-($J697/((100%+$F697)/100%))),2),0)</f>
        <v>0</v>
      </c>
      <c r="P697" s="38">
        <f>IF($F697=Instellingen!$I$12,ROUND(($J697-($J697/((100%+$F697)/100%))),2),0)</f>
        <v>0</v>
      </c>
      <c r="Q697" s="38">
        <f>IF($F697=Instellingen!$I$14,0,ROUND(($K697-($K697/((100%+$F697)/100%))),2))</f>
        <v>0</v>
      </c>
    </row>
    <row r="698" spans="1:17" x14ac:dyDescent="0.35">
      <c r="A698" s="20" t="str">
        <f t="shared" si="61"/>
        <v/>
      </c>
      <c r="B698" s="20" t="str">
        <f>IFERROR(VLOOKUP($A698,Instellingen!$K$11:$L$22,2,0),"")</f>
        <v/>
      </c>
      <c r="C698" s="51"/>
      <c r="D698" s="52"/>
      <c r="E698" s="52"/>
      <c r="F698" s="53"/>
      <c r="G698" s="50"/>
      <c r="H698" s="50"/>
      <c r="I698" s="50"/>
      <c r="J698" s="38">
        <f t="shared" si="62"/>
        <v>0</v>
      </c>
      <c r="K698" s="38">
        <f t="shared" si="60"/>
        <v>0</v>
      </c>
      <c r="L698" s="38">
        <f t="shared" si="63"/>
        <v>0</v>
      </c>
      <c r="M698" s="38">
        <f t="shared" si="64"/>
        <v>0</v>
      </c>
      <c r="N698" s="38">
        <f t="shared" si="65"/>
        <v>0</v>
      </c>
      <c r="O698" s="38">
        <f>IF($F698=Instellingen!$I$11,ROUND(($J698-($J698/((100%+$F698)/100%))),2),0)</f>
        <v>0</v>
      </c>
      <c r="P698" s="38">
        <f>IF($F698=Instellingen!$I$12,ROUND(($J698-($J698/((100%+$F698)/100%))),2),0)</f>
        <v>0</v>
      </c>
      <c r="Q698" s="38">
        <f>IF($F698=Instellingen!$I$14,0,ROUND(($K698-($K698/((100%+$F698)/100%))),2))</f>
        <v>0</v>
      </c>
    </row>
    <row r="699" spans="1:17" x14ac:dyDescent="0.35">
      <c r="A699" s="20" t="str">
        <f t="shared" si="61"/>
        <v/>
      </c>
      <c r="B699" s="20" t="str">
        <f>IFERROR(VLOOKUP($A699,Instellingen!$K$11:$L$22,2,0),"")</f>
        <v/>
      </c>
      <c r="C699" s="51"/>
      <c r="D699" s="52"/>
      <c r="E699" s="52"/>
      <c r="F699" s="53"/>
      <c r="G699" s="50"/>
      <c r="H699" s="50"/>
      <c r="I699" s="50"/>
      <c r="J699" s="38">
        <f t="shared" si="62"/>
        <v>0</v>
      </c>
      <c r="K699" s="38">
        <f t="shared" si="60"/>
        <v>0</v>
      </c>
      <c r="L699" s="38">
        <f t="shared" si="63"/>
        <v>0</v>
      </c>
      <c r="M699" s="38">
        <f t="shared" si="64"/>
        <v>0</v>
      </c>
      <c r="N699" s="38">
        <f t="shared" si="65"/>
        <v>0</v>
      </c>
      <c r="O699" s="38">
        <f>IF($F699=Instellingen!$I$11,ROUND(($J699-($J699/((100%+$F699)/100%))),2),0)</f>
        <v>0</v>
      </c>
      <c r="P699" s="38">
        <f>IF($F699=Instellingen!$I$12,ROUND(($J699-($J699/((100%+$F699)/100%))),2),0)</f>
        <v>0</v>
      </c>
      <c r="Q699" s="38">
        <f>IF($F699=Instellingen!$I$14,0,ROUND(($K699-($K699/((100%+$F699)/100%))),2))</f>
        <v>0</v>
      </c>
    </row>
    <row r="700" spans="1:17" x14ac:dyDescent="0.35">
      <c r="A700" s="20" t="str">
        <f t="shared" si="61"/>
        <v/>
      </c>
      <c r="B700" s="20" t="str">
        <f>IFERROR(VLOOKUP($A700,Instellingen!$K$11:$L$22,2,0),"")</f>
        <v/>
      </c>
      <c r="C700" s="51"/>
      <c r="D700" s="52"/>
      <c r="E700" s="52"/>
      <c r="F700" s="53"/>
      <c r="G700" s="50"/>
      <c r="H700" s="50"/>
      <c r="I700" s="50"/>
      <c r="J700" s="38">
        <f t="shared" si="62"/>
        <v>0</v>
      </c>
      <c r="K700" s="38">
        <f t="shared" si="60"/>
        <v>0</v>
      </c>
      <c r="L700" s="38">
        <f t="shared" si="63"/>
        <v>0</v>
      </c>
      <c r="M700" s="38">
        <f t="shared" si="64"/>
        <v>0</v>
      </c>
      <c r="N700" s="38">
        <f t="shared" si="65"/>
        <v>0</v>
      </c>
      <c r="O700" s="38">
        <f>IF($F700=Instellingen!$I$11,ROUND(($J700-($J700/((100%+$F700)/100%))),2),0)</f>
        <v>0</v>
      </c>
      <c r="P700" s="38">
        <f>IF($F700=Instellingen!$I$12,ROUND(($J700-($J700/((100%+$F700)/100%))),2),0)</f>
        <v>0</v>
      </c>
      <c r="Q700" s="38">
        <f>IF($F700=Instellingen!$I$14,0,ROUND(($K700-($K700/((100%+$F700)/100%))),2))</f>
        <v>0</v>
      </c>
    </row>
    <row r="701" spans="1:17" x14ac:dyDescent="0.35">
      <c r="A701" s="20" t="str">
        <f t="shared" si="61"/>
        <v/>
      </c>
      <c r="B701" s="20" t="str">
        <f>IFERROR(VLOOKUP($A701,Instellingen!$K$11:$L$22,2,0),"")</f>
        <v/>
      </c>
      <c r="C701" s="51"/>
      <c r="D701" s="52"/>
      <c r="E701" s="52"/>
      <c r="F701" s="53"/>
      <c r="G701" s="50"/>
      <c r="H701" s="50"/>
      <c r="I701" s="50"/>
      <c r="J701" s="38">
        <f t="shared" si="62"/>
        <v>0</v>
      </c>
      <c r="K701" s="38">
        <f t="shared" si="60"/>
        <v>0</v>
      </c>
      <c r="L701" s="38">
        <f t="shared" si="63"/>
        <v>0</v>
      </c>
      <c r="M701" s="38">
        <f t="shared" si="64"/>
        <v>0</v>
      </c>
      <c r="N701" s="38">
        <f t="shared" si="65"/>
        <v>0</v>
      </c>
      <c r="O701" s="38">
        <f>IF($F701=Instellingen!$I$11,ROUND(($J701-($J701/((100%+$F701)/100%))),2),0)</f>
        <v>0</v>
      </c>
      <c r="P701" s="38">
        <f>IF($F701=Instellingen!$I$12,ROUND(($J701-($J701/((100%+$F701)/100%))),2),0)</f>
        <v>0</v>
      </c>
      <c r="Q701" s="38">
        <f>IF($F701=Instellingen!$I$14,0,ROUND(($K701-($K701/((100%+$F701)/100%))),2))</f>
        <v>0</v>
      </c>
    </row>
    <row r="702" spans="1:17" x14ac:dyDescent="0.35">
      <c r="A702" s="20" t="str">
        <f t="shared" si="61"/>
        <v/>
      </c>
      <c r="B702" s="20" t="str">
        <f>IFERROR(VLOOKUP($A702,Instellingen!$K$11:$L$22,2,0),"")</f>
        <v/>
      </c>
      <c r="C702" s="51"/>
      <c r="D702" s="52"/>
      <c r="E702" s="52"/>
      <c r="F702" s="53"/>
      <c r="G702" s="50"/>
      <c r="H702" s="50"/>
      <c r="I702" s="50"/>
      <c r="J702" s="38">
        <f t="shared" si="62"/>
        <v>0</v>
      </c>
      <c r="K702" s="38">
        <f t="shared" si="60"/>
        <v>0</v>
      </c>
      <c r="L702" s="38">
        <f t="shared" si="63"/>
        <v>0</v>
      </c>
      <c r="M702" s="38">
        <f t="shared" si="64"/>
        <v>0</v>
      </c>
      <c r="N702" s="38">
        <f t="shared" si="65"/>
        <v>0</v>
      </c>
      <c r="O702" s="38">
        <f>IF($F702=Instellingen!$I$11,ROUND(($J702-($J702/((100%+$F702)/100%))),2),0)</f>
        <v>0</v>
      </c>
      <c r="P702" s="38">
        <f>IF($F702=Instellingen!$I$12,ROUND(($J702-($J702/((100%+$F702)/100%))),2),0)</f>
        <v>0</v>
      </c>
      <c r="Q702" s="38">
        <f>IF($F702=Instellingen!$I$14,0,ROUND(($K702-($K702/((100%+$F702)/100%))),2))</f>
        <v>0</v>
      </c>
    </row>
    <row r="703" spans="1:17" x14ac:dyDescent="0.35">
      <c r="A703" s="20" t="str">
        <f t="shared" si="61"/>
        <v/>
      </c>
      <c r="B703" s="20" t="str">
        <f>IFERROR(VLOOKUP($A703,Instellingen!$K$11:$L$22,2,0),"")</f>
        <v/>
      </c>
      <c r="C703" s="51"/>
      <c r="D703" s="52"/>
      <c r="E703" s="52"/>
      <c r="F703" s="53"/>
      <c r="G703" s="50"/>
      <c r="H703" s="50"/>
      <c r="I703" s="50"/>
      <c r="J703" s="38">
        <f t="shared" si="62"/>
        <v>0</v>
      </c>
      <c r="K703" s="38">
        <f t="shared" si="60"/>
        <v>0</v>
      </c>
      <c r="L703" s="38">
        <f t="shared" si="63"/>
        <v>0</v>
      </c>
      <c r="M703" s="38">
        <f t="shared" si="64"/>
        <v>0</v>
      </c>
      <c r="N703" s="38">
        <f t="shared" si="65"/>
        <v>0</v>
      </c>
      <c r="O703" s="38">
        <f>IF($F703=Instellingen!$I$11,ROUND(($J703-($J703/((100%+$F703)/100%))),2),0)</f>
        <v>0</v>
      </c>
      <c r="P703" s="38">
        <f>IF($F703=Instellingen!$I$12,ROUND(($J703-($J703/((100%+$F703)/100%))),2),0)</f>
        <v>0</v>
      </c>
      <c r="Q703" s="38">
        <f>IF($F703=Instellingen!$I$14,0,ROUND(($K703-($K703/((100%+$F703)/100%))),2))</f>
        <v>0</v>
      </c>
    </row>
    <row r="704" spans="1:17" x14ac:dyDescent="0.35">
      <c r="A704" s="20" t="str">
        <f t="shared" si="61"/>
        <v/>
      </c>
      <c r="B704" s="20" t="str">
        <f>IFERROR(VLOOKUP($A704,Instellingen!$K$11:$L$22,2,0),"")</f>
        <v/>
      </c>
      <c r="C704" s="51"/>
      <c r="D704" s="52"/>
      <c r="E704" s="52"/>
      <c r="F704" s="53"/>
      <c r="G704" s="50"/>
      <c r="H704" s="50"/>
      <c r="I704" s="50"/>
      <c r="J704" s="38">
        <f t="shared" si="62"/>
        <v>0</v>
      </c>
      <c r="K704" s="38">
        <f t="shared" si="60"/>
        <v>0</v>
      </c>
      <c r="L704" s="38">
        <f t="shared" si="63"/>
        <v>0</v>
      </c>
      <c r="M704" s="38">
        <f t="shared" si="64"/>
        <v>0</v>
      </c>
      <c r="N704" s="38">
        <f t="shared" si="65"/>
        <v>0</v>
      </c>
      <c r="O704" s="38">
        <f>IF($F704=Instellingen!$I$11,ROUND(($J704-($J704/((100%+$F704)/100%))),2),0)</f>
        <v>0</v>
      </c>
      <c r="P704" s="38">
        <f>IF($F704=Instellingen!$I$12,ROUND(($J704-($J704/((100%+$F704)/100%))),2),0)</f>
        <v>0</v>
      </c>
      <c r="Q704" s="38">
        <f>IF($F704=Instellingen!$I$14,0,ROUND(($K704-($K704/((100%+$F704)/100%))),2))</f>
        <v>0</v>
      </c>
    </row>
    <row r="705" spans="1:17" x14ac:dyDescent="0.35">
      <c r="A705" s="20" t="str">
        <f t="shared" si="61"/>
        <v/>
      </c>
      <c r="B705" s="20" t="str">
        <f>IFERROR(VLOOKUP($A705,Instellingen!$K$11:$L$22,2,0),"")</f>
        <v/>
      </c>
      <c r="C705" s="51"/>
      <c r="D705" s="52"/>
      <c r="E705" s="52"/>
      <c r="F705" s="53"/>
      <c r="G705" s="50"/>
      <c r="H705" s="50"/>
      <c r="I705" s="50"/>
      <c r="J705" s="38">
        <f t="shared" si="62"/>
        <v>0</v>
      </c>
      <c r="K705" s="38">
        <f t="shared" si="60"/>
        <v>0</v>
      </c>
      <c r="L705" s="38">
        <f t="shared" si="63"/>
        <v>0</v>
      </c>
      <c r="M705" s="38">
        <f t="shared" si="64"/>
        <v>0</v>
      </c>
      <c r="N705" s="38">
        <f t="shared" si="65"/>
        <v>0</v>
      </c>
      <c r="O705" s="38">
        <f>IF($F705=Instellingen!$I$11,ROUND(($J705-($J705/((100%+$F705)/100%))),2),0)</f>
        <v>0</v>
      </c>
      <c r="P705" s="38">
        <f>IF($F705=Instellingen!$I$12,ROUND(($J705-($J705/((100%+$F705)/100%))),2),0)</f>
        <v>0</v>
      </c>
      <c r="Q705" s="38">
        <f>IF($F705=Instellingen!$I$14,0,ROUND(($K705-($K705/((100%+$F705)/100%))),2))</f>
        <v>0</v>
      </c>
    </row>
    <row r="706" spans="1:17" x14ac:dyDescent="0.35">
      <c r="A706" s="20" t="str">
        <f t="shared" si="61"/>
        <v/>
      </c>
      <c r="B706" s="20" t="str">
        <f>IFERROR(VLOOKUP($A706,Instellingen!$K$11:$L$22,2,0),"")</f>
        <v/>
      </c>
      <c r="C706" s="51"/>
      <c r="D706" s="52"/>
      <c r="E706" s="52"/>
      <c r="F706" s="53"/>
      <c r="G706" s="50"/>
      <c r="H706" s="50"/>
      <c r="I706" s="50"/>
      <c r="J706" s="38">
        <f t="shared" si="62"/>
        <v>0</v>
      </c>
      <c r="K706" s="38">
        <f t="shared" si="60"/>
        <v>0</v>
      </c>
      <c r="L706" s="38">
        <f t="shared" si="63"/>
        <v>0</v>
      </c>
      <c r="M706" s="38">
        <f t="shared" si="64"/>
        <v>0</v>
      </c>
      <c r="N706" s="38">
        <f t="shared" si="65"/>
        <v>0</v>
      </c>
      <c r="O706" s="38">
        <f>IF($F706=Instellingen!$I$11,ROUND(($J706-($J706/((100%+$F706)/100%))),2),0)</f>
        <v>0</v>
      </c>
      <c r="P706" s="38">
        <f>IF($F706=Instellingen!$I$12,ROUND(($J706-($J706/((100%+$F706)/100%))),2),0)</f>
        <v>0</v>
      </c>
      <c r="Q706" s="38">
        <f>IF($F706=Instellingen!$I$14,0,ROUND(($K706-($K706/((100%+$F706)/100%))),2))</f>
        <v>0</v>
      </c>
    </row>
    <row r="707" spans="1:17" x14ac:dyDescent="0.35">
      <c r="A707" s="20" t="str">
        <f t="shared" si="61"/>
        <v/>
      </c>
      <c r="B707" s="20" t="str">
        <f>IFERROR(VLOOKUP($A707,Instellingen!$K$11:$L$22,2,0),"")</f>
        <v/>
      </c>
      <c r="C707" s="51"/>
      <c r="D707" s="52"/>
      <c r="E707" s="52"/>
      <c r="F707" s="53"/>
      <c r="G707" s="50"/>
      <c r="H707" s="50"/>
      <c r="I707" s="50"/>
      <c r="J707" s="38">
        <f t="shared" si="62"/>
        <v>0</v>
      </c>
      <c r="K707" s="38">
        <f t="shared" si="60"/>
        <v>0</v>
      </c>
      <c r="L707" s="38">
        <f t="shared" si="63"/>
        <v>0</v>
      </c>
      <c r="M707" s="38">
        <f t="shared" si="64"/>
        <v>0</v>
      </c>
      <c r="N707" s="38">
        <f t="shared" si="65"/>
        <v>0</v>
      </c>
      <c r="O707" s="38">
        <f>IF($F707=Instellingen!$I$11,ROUND(($J707-($J707/((100%+$F707)/100%))),2),0)</f>
        <v>0</v>
      </c>
      <c r="P707" s="38">
        <f>IF($F707=Instellingen!$I$12,ROUND(($J707-($J707/((100%+$F707)/100%))),2),0)</f>
        <v>0</v>
      </c>
      <c r="Q707" s="38">
        <f>IF($F707=Instellingen!$I$14,0,ROUND(($K707-($K707/((100%+$F707)/100%))),2))</f>
        <v>0</v>
      </c>
    </row>
    <row r="708" spans="1:17" x14ac:dyDescent="0.35">
      <c r="A708" s="20" t="str">
        <f t="shared" si="61"/>
        <v/>
      </c>
      <c r="B708" s="20" t="str">
        <f>IFERROR(VLOOKUP($A708,Instellingen!$K$11:$L$22,2,0),"")</f>
        <v/>
      </c>
      <c r="C708" s="51"/>
      <c r="D708" s="52"/>
      <c r="E708" s="52"/>
      <c r="F708" s="53"/>
      <c r="G708" s="50"/>
      <c r="H708" s="50"/>
      <c r="I708" s="50"/>
      <c r="J708" s="38">
        <f t="shared" si="62"/>
        <v>0</v>
      </c>
      <c r="K708" s="38">
        <f t="shared" si="60"/>
        <v>0</v>
      </c>
      <c r="L708" s="38">
        <f t="shared" si="63"/>
        <v>0</v>
      </c>
      <c r="M708" s="38">
        <f t="shared" si="64"/>
        <v>0</v>
      </c>
      <c r="N708" s="38">
        <f t="shared" si="65"/>
        <v>0</v>
      </c>
      <c r="O708" s="38">
        <f>IF($F708=Instellingen!$I$11,ROUND(($J708-($J708/((100%+$F708)/100%))),2),0)</f>
        <v>0</v>
      </c>
      <c r="P708" s="38">
        <f>IF($F708=Instellingen!$I$12,ROUND(($J708-($J708/((100%+$F708)/100%))),2),0)</f>
        <v>0</v>
      </c>
      <c r="Q708" s="38">
        <f>IF($F708=Instellingen!$I$14,0,ROUND(($K708-($K708/((100%+$F708)/100%))),2))</f>
        <v>0</v>
      </c>
    </row>
    <row r="709" spans="1:17" x14ac:dyDescent="0.35">
      <c r="A709" s="20" t="str">
        <f t="shared" si="61"/>
        <v/>
      </c>
      <c r="B709" s="20" t="str">
        <f>IFERROR(VLOOKUP($A709,Instellingen!$K$11:$L$22,2,0),"")</f>
        <v/>
      </c>
      <c r="C709" s="51"/>
      <c r="D709" s="52"/>
      <c r="E709" s="52"/>
      <c r="F709" s="53"/>
      <c r="G709" s="50"/>
      <c r="H709" s="50"/>
      <c r="I709" s="50"/>
      <c r="J709" s="38">
        <f t="shared" si="62"/>
        <v>0</v>
      </c>
      <c r="K709" s="38">
        <f t="shared" si="60"/>
        <v>0</v>
      </c>
      <c r="L709" s="38">
        <f t="shared" si="63"/>
        <v>0</v>
      </c>
      <c r="M709" s="38">
        <f t="shared" si="64"/>
        <v>0</v>
      </c>
      <c r="N709" s="38">
        <f t="shared" si="65"/>
        <v>0</v>
      </c>
      <c r="O709" s="38">
        <f>IF($F709=Instellingen!$I$11,ROUND(($J709-($J709/((100%+$F709)/100%))),2),0)</f>
        <v>0</v>
      </c>
      <c r="P709" s="38">
        <f>IF($F709=Instellingen!$I$12,ROUND(($J709-($J709/((100%+$F709)/100%))),2),0)</f>
        <v>0</v>
      </c>
      <c r="Q709" s="38">
        <f>IF($F709=Instellingen!$I$14,0,ROUND(($K709-($K709/((100%+$F709)/100%))),2))</f>
        <v>0</v>
      </c>
    </row>
    <row r="710" spans="1:17" x14ac:dyDescent="0.35">
      <c r="A710" s="20" t="str">
        <f t="shared" si="61"/>
        <v/>
      </c>
      <c r="B710" s="20" t="str">
        <f>IFERROR(VLOOKUP($A710,Instellingen!$K$11:$L$22,2,0),"")</f>
        <v/>
      </c>
      <c r="C710" s="51"/>
      <c r="D710" s="52"/>
      <c r="E710" s="52"/>
      <c r="F710" s="53"/>
      <c r="G710" s="50"/>
      <c r="H710" s="50"/>
      <c r="I710" s="50"/>
      <c r="J710" s="38">
        <f t="shared" si="62"/>
        <v>0</v>
      </c>
      <c r="K710" s="38">
        <f t="shared" si="60"/>
        <v>0</v>
      </c>
      <c r="L710" s="38">
        <f t="shared" si="63"/>
        <v>0</v>
      </c>
      <c r="M710" s="38">
        <f t="shared" si="64"/>
        <v>0</v>
      </c>
      <c r="N710" s="38">
        <f t="shared" si="65"/>
        <v>0</v>
      </c>
      <c r="O710" s="38">
        <f>IF($F710=Instellingen!$I$11,ROUND(($J710-($J710/((100%+$F710)/100%))),2),0)</f>
        <v>0</v>
      </c>
      <c r="P710" s="38">
        <f>IF($F710=Instellingen!$I$12,ROUND(($J710-($J710/((100%+$F710)/100%))),2),0)</f>
        <v>0</v>
      </c>
      <c r="Q710" s="38">
        <f>IF($F710=Instellingen!$I$14,0,ROUND(($K710-($K710/((100%+$F710)/100%))),2))</f>
        <v>0</v>
      </c>
    </row>
    <row r="711" spans="1:17" x14ac:dyDescent="0.35">
      <c r="A711" s="20" t="str">
        <f t="shared" si="61"/>
        <v/>
      </c>
      <c r="B711" s="20" t="str">
        <f>IFERROR(VLOOKUP($A711,Instellingen!$K$11:$L$22,2,0),"")</f>
        <v/>
      </c>
      <c r="C711" s="51"/>
      <c r="D711" s="52"/>
      <c r="E711" s="52"/>
      <c r="F711" s="53"/>
      <c r="G711" s="50"/>
      <c r="H711" s="50"/>
      <c r="I711" s="50"/>
      <c r="J711" s="38">
        <f t="shared" si="62"/>
        <v>0</v>
      </c>
      <c r="K711" s="38">
        <f t="shared" ref="K711:K774" si="66">IF(OR($G711="Kosten",$G711="Investering"),$E711-$D711,0)</f>
        <v>0</v>
      </c>
      <c r="L711" s="38">
        <f t="shared" si="63"/>
        <v>0</v>
      </c>
      <c r="M711" s="38">
        <f t="shared" si="64"/>
        <v>0</v>
      </c>
      <c r="N711" s="38">
        <f t="shared" si="65"/>
        <v>0</v>
      </c>
      <c r="O711" s="38">
        <f>IF($F711=Instellingen!$I$11,ROUND(($J711-($J711/((100%+$F711)/100%))),2),0)</f>
        <v>0</v>
      </c>
      <c r="P711" s="38">
        <f>IF($F711=Instellingen!$I$12,ROUND(($J711-($J711/((100%+$F711)/100%))),2),0)</f>
        <v>0</v>
      </c>
      <c r="Q711" s="38">
        <f>IF($F711=Instellingen!$I$14,0,ROUND(($K711-($K711/((100%+$F711)/100%))),2))</f>
        <v>0</v>
      </c>
    </row>
    <row r="712" spans="1:17" x14ac:dyDescent="0.35">
      <c r="A712" s="20" t="str">
        <f t="shared" ref="A712:A775" si="67">IF($C712="","",PROPER(TEXT($C712,"mmmm")))</f>
        <v/>
      </c>
      <c r="B712" s="20" t="str">
        <f>IFERROR(VLOOKUP($A712,Instellingen!$K$11:$L$22,2,0),"")</f>
        <v/>
      </c>
      <c r="C712" s="51"/>
      <c r="D712" s="52"/>
      <c r="E712" s="52"/>
      <c r="F712" s="53"/>
      <c r="G712" s="50"/>
      <c r="H712" s="50"/>
      <c r="I712" s="50"/>
      <c r="J712" s="38">
        <f t="shared" ref="J712:J775" si="68">IF($G712="Omzet",$D712-$E712,0)</f>
        <v>0</v>
      </c>
      <c r="K712" s="38">
        <f t="shared" si="66"/>
        <v>0</v>
      </c>
      <c r="L712" s="38">
        <f t="shared" ref="L712:L775" si="69">IF(OR($G712="Omzet",$G712="Kosten",$G712="Investering"),0,$D712-$E712)</f>
        <v>0</v>
      </c>
      <c r="M712" s="38">
        <f t="shared" ref="M712:M775" si="70">J712-O712-P712</f>
        <v>0</v>
      </c>
      <c r="N712" s="38">
        <f t="shared" ref="N712:N775" si="71">K712-Q712</f>
        <v>0</v>
      </c>
      <c r="O712" s="38">
        <f>IF($F712=Instellingen!$I$11,ROUND(($J712-($J712/((100%+$F712)/100%))),2),0)</f>
        <v>0</v>
      </c>
      <c r="P712" s="38">
        <f>IF($F712=Instellingen!$I$12,ROUND(($J712-($J712/((100%+$F712)/100%))),2),0)</f>
        <v>0</v>
      </c>
      <c r="Q712" s="38">
        <f>IF($F712=Instellingen!$I$14,0,ROUND(($K712-($K712/((100%+$F712)/100%))),2))</f>
        <v>0</v>
      </c>
    </row>
    <row r="713" spans="1:17" x14ac:dyDescent="0.35">
      <c r="A713" s="20" t="str">
        <f t="shared" si="67"/>
        <v/>
      </c>
      <c r="B713" s="20" t="str">
        <f>IFERROR(VLOOKUP($A713,Instellingen!$K$11:$L$22,2,0),"")</f>
        <v/>
      </c>
      <c r="C713" s="51"/>
      <c r="D713" s="52"/>
      <c r="E713" s="52"/>
      <c r="F713" s="53"/>
      <c r="G713" s="50"/>
      <c r="H713" s="50"/>
      <c r="I713" s="50"/>
      <c r="J713" s="38">
        <f t="shared" si="68"/>
        <v>0</v>
      </c>
      <c r="K713" s="38">
        <f t="shared" si="66"/>
        <v>0</v>
      </c>
      <c r="L713" s="38">
        <f t="shared" si="69"/>
        <v>0</v>
      </c>
      <c r="M713" s="38">
        <f t="shared" si="70"/>
        <v>0</v>
      </c>
      <c r="N713" s="38">
        <f t="shared" si="71"/>
        <v>0</v>
      </c>
      <c r="O713" s="38">
        <f>IF($F713=Instellingen!$I$11,ROUND(($J713-($J713/((100%+$F713)/100%))),2),0)</f>
        <v>0</v>
      </c>
      <c r="P713" s="38">
        <f>IF($F713=Instellingen!$I$12,ROUND(($J713-($J713/((100%+$F713)/100%))),2),0)</f>
        <v>0</v>
      </c>
      <c r="Q713" s="38">
        <f>IF($F713=Instellingen!$I$14,0,ROUND(($K713-($K713/((100%+$F713)/100%))),2))</f>
        <v>0</v>
      </c>
    </row>
    <row r="714" spans="1:17" x14ac:dyDescent="0.35">
      <c r="A714" s="20" t="str">
        <f t="shared" si="67"/>
        <v/>
      </c>
      <c r="B714" s="20" t="str">
        <f>IFERROR(VLOOKUP($A714,Instellingen!$K$11:$L$22,2,0),"")</f>
        <v/>
      </c>
      <c r="C714" s="51"/>
      <c r="D714" s="52"/>
      <c r="E714" s="52"/>
      <c r="F714" s="53"/>
      <c r="G714" s="50"/>
      <c r="H714" s="50"/>
      <c r="I714" s="50"/>
      <c r="J714" s="38">
        <f t="shared" si="68"/>
        <v>0</v>
      </c>
      <c r="K714" s="38">
        <f t="shared" si="66"/>
        <v>0</v>
      </c>
      <c r="L714" s="38">
        <f t="shared" si="69"/>
        <v>0</v>
      </c>
      <c r="M714" s="38">
        <f t="shared" si="70"/>
        <v>0</v>
      </c>
      <c r="N714" s="38">
        <f t="shared" si="71"/>
        <v>0</v>
      </c>
      <c r="O714" s="38">
        <f>IF($F714=Instellingen!$I$11,ROUND(($J714-($J714/((100%+$F714)/100%))),2),0)</f>
        <v>0</v>
      </c>
      <c r="P714" s="38">
        <f>IF($F714=Instellingen!$I$12,ROUND(($J714-($J714/((100%+$F714)/100%))),2),0)</f>
        <v>0</v>
      </c>
      <c r="Q714" s="38">
        <f>IF($F714=Instellingen!$I$14,0,ROUND(($K714-($K714/((100%+$F714)/100%))),2))</f>
        <v>0</v>
      </c>
    </row>
    <row r="715" spans="1:17" x14ac:dyDescent="0.35">
      <c r="A715" s="20" t="str">
        <f t="shared" si="67"/>
        <v/>
      </c>
      <c r="B715" s="20" t="str">
        <f>IFERROR(VLOOKUP($A715,Instellingen!$K$11:$L$22,2,0),"")</f>
        <v/>
      </c>
      <c r="C715" s="51"/>
      <c r="D715" s="52"/>
      <c r="E715" s="52"/>
      <c r="F715" s="53"/>
      <c r="G715" s="50"/>
      <c r="H715" s="50"/>
      <c r="I715" s="50"/>
      <c r="J715" s="38">
        <f t="shared" si="68"/>
        <v>0</v>
      </c>
      <c r="K715" s="38">
        <f t="shared" si="66"/>
        <v>0</v>
      </c>
      <c r="L715" s="38">
        <f t="shared" si="69"/>
        <v>0</v>
      </c>
      <c r="M715" s="38">
        <f t="shared" si="70"/>
        <v>0</v>
      </c>
      <c r="N715" s="38">
        <f t="shared" si="71"/>
        <v>0</v>
      </c>
      <c r="O715" s="38">
        <f>IF($F715=Instellingen!$I$11,ROUND(($J715-($J715/((100%+$F715)/100%))),2),0)</f>
        <v>0</v>
      </c>
      <c r="P715" s="38">
        <f>IF($F715=Instellingen!$I$12,ROUND(($J715-($J715/((100%+$F715)/100%))),2),0)</f>
        <v>0</v>
      </c>
      <c r="Q715" s="38">
        <f>IF($F715=Instellingen!$I$14,0,ROUND(($K715-($K715/((100%+$F715)/100%))),2))</f>
        <v>0</v>
      </c>
    </row>
    <row r="716" spans="1:17" x14ac:dyDescent="0.35">
      <c r="A716" s="20" t="str">
        <f t="shared" si="67"/>
        <v/>
      </c>
      <c r="B716" s="20" t="str">
        <f>IFERROR(VLOOKUP($A716,Instellingen!$K$11:$L$22,2,0),"")</f>
        <v/>
      </c>
      <c r="C716" s="51"/>
      <c r="D716" s="52"/>
      <c r="E716" s="52"/>
      <c r="F716" s="53"/>
      <c r="G716" s="50"/>
      <c r="H716" s="50"/>
      <c r="I716" s="50"/>
      <c r="J716" s="38">
        <f t="shared" si="68"/>
        <v>0</v>
      </c>
      <c r="K716" s="38">
        <f t="shared" si="66"/>
        <v>0</v>
      </c>
      <c r="L716" s="38">
        <f t="shared" si="69"/>
        <v>0</v>
      </c>
      <c r="M716" s="38">
        <f t="shared" si="70"/>
        <v>0</v>
      </c>
      <c r="N716" s="38">
        <f t="shared" si="71"/>
        <v>0</v>
      </c>
      <c r="O716" s="38">
        <f>IF($F716=Instellingen!$I$11,ROUND(($J716-($J716/((100%+$F716)/100%))),2),0)</f>
        <v>0</v>
      </c>
      <c r="P716" s="38">
        <f>IF($F716=Instellingen!$I$12,ROUND(($J716-($J716/((100%+$F716)/100%))),2),0)</f>
        <v>0</v>
      </c>
      <c r="Q716" s="38">
        <f>IF($F716=Instellingen!$I$14,0,ROUND(($K716-($K716/((100%+$F716)/100%))),2))</f>
        <v>0</v>
      </c>
    </row>
    <row r="717" spans="1:17" x14ac:dyDescent="0.35">
      <c r="A717" s="20" t="str">
        <f t="shared" si="67"/>
        <v/>
      </c>
      <c r="B717" s="20" t="str">
        <f>IFERROR(VLOOKUP($A717,Instellingen!$K$11:$L$22,2,0),"")</f>
        <v/>
      </c>
      <c r="C717" s="51"/>
      <c r="D717" s="52"/>
      <c r="E717" s="52"/>
      <c r="F717" s="53"/>
      <c r="G717" s="50"/>
      <c r="H717" s="50"/>
      <c r="I717" s="50"/>
      <c r="J717" s="38">
        <f t="shared" si="68"/>
        <v>0</v>
      </c>
      <c r="K717" s="38">
        <f t="shared" si="66"/>
        <v>0</v>
      </c>
      <c r="L717" s="38">
        <f t="shared" si="69"/>
        <v>0</v>
      </c>
      <c r="M717" s="38">
        <f t="shared" si="70"/>
        <v>0</v>
      </c>
      <c r="N717" s="38">
        <f t="shared" si="71"/>
        <v>0</v>
      </c>
      <c r="O717" s="38">
        <f>IF($F717=Instellingen!$I$11,ROUND(($J717-($J717/((100%+$F717)/100%))),2),0)</f>
        <v>0</v>
      </c>
      <c r="P717" s="38">
        <f>IF($F717=Instellingen!$I$12,ROUND(($J717-($J717/((100%+$F717)/100%))),2),0)</f>
        <v>0</v>
      </c>
      <c r="Q717" s="38">
        <f>IF($F717=Instellingen!$I$14,0,ROUND(($K717-($K717/((100%+$F717)/100%))),2))</f>
        <v>0</v>
      </c>
    </row>
    <row r="718" spans="1:17" x14ac:dyDescent="0.35">
      <c r="A718" s="20" t="str">
        <f t="shared" si="67"/>
        <v/>
      </c>
      <c r="B718" s="20" t="str">
        <f>IFERROR(VLOOKUP($A718,Instellingen!$K$11:$L$22,2,0),"")</f>
        <v/>
      </c>
      <c r="C718" s="51"/>
      <c r="D718" s="52"/>
      <c r="E718" s="52"/>
      <c r="F718" s="53"/>
      <c r="G718" s="50"/>
      <c r="H718" s="50"/>
      <c r="I718" s="50"/>
      <c r="J718" s="38">
        <f t="shared" si="68"/>
        <v>0</v>
      </c>
      <c r="K718" s="38">
        <f t="shared" si="66"/>
        <v>0</v>
      </c>
      <c r="L718" s="38">
        <f t="shared" si="69"/>
        <v>0</v>
      </c>
      <c r="M718" s="38">
        <f t="shared" si="70"/>
        <v>0</v>
      </c>
      <c r="N718" s="38">
        <f t="shared" si="71"/>
        <v>0</v>
      </c>
      <c r="O718" s="38">
        <f>IF($F718=Instellingen!$I$11,ROUND(($J718-($J718/((100%+$F718)/100%))),2),0)</f>
        <v>0</v>
      </c>
      <c r="P718" s="38">
        <f>IF($F718=Instellingen!$I$12,ROUND(($J718-($J718/((100%+$F718)/100%))),2),0)</f>
        <v>0</v>
      </c>
      <c r="Q718" s="38">
        <f>IF($F718=Instellingen!$I$14,0,ROUND(($K718-($K718/((100%+$F718)/100%))),2))</f>
        <v>0</v>
      </c>
    </row>
    <row r="719" spans="1:17" x14ac:dyDescent="0.35">
      <c r="A719" s="20" t="str">
        <f t="shared" si="67"/>
        <v/>
      </c>
      <c r="B719" s="20" t="str">
        <f>IFERROR(VLOOKUP($A719,Instellingen!$K$11:$L$22,2,0),"")</f>
        <v/>
      </c>
      <c r="C719" s="51"/>
      <c r="D719" s="52"/>
      <c r="E719" s="52"/>
      <c r="F719" s="53"/>
      <c r="G719" s="50"/>
      <c r="H719" s="50"/>
      <c r="I719" s="50"/>
      <c r="J719" s="38">
        <f t="shared" si="68"/>
        <v>0</v>
      </c>
      <c r="K719" s="38">
        <f t="shared" si="66"/>
        <v>0</v>
      </c>
      <c r="L719" s="38">
        <f t="shared" si="69"/>
        <v>0</v>
      </c>
      <c r="M719" s="38">
        <f t="shared" si="70"/>
        <v>0</v>
      </c>
      <c r="N719" s="38">
        <f t="shared" si="71"/>
        <v>0</v>
      </c>
      <c r="O719" s="38">
        <f>IF($F719=Instellingen!$I$11,ROUND(($J719-($J719/((100%+$F719)/100%))),2),0)</f>
        <v>0</v>
      </c>
      <c r="P719" s="38">
        <f>IF($F719=Instellingen!$I$12,ROUND(($J719-($J719/((100%+$F719)/100%))),2),0)</f>
        <v>0</v>
      </c>
      <c r="Q719" s="38">
        <f>IF($F719=Instellingen!$I$14,0,ROUND(($K719-($K719/((100%+$F719)/100%))),2))</f>
        <v>0</v>
      </c>
    </row>
    <row r="720" spans="1:17" x14ac:dyDescent="0.35">
      <c r="A720" s="20" t="str">
        <f t="shared" si="67"/>
        <v/>
      </c>
      <c r="B720" s="20" t="str">
        <f>IFERROR(VLOOKUP($A720,Instellingen!$K$11:$L$22,2,0),"")</f>
        <v/>
      </c>
      <c r="C720" s="51"/>
      <c r="D720" s="52"/>
      <c r="E720" s="52"/>
      <c r="F720" s="53"/>
      <c r="G720" s="50"/>
      <c r="H720" s="50"/>
      <c r="I720" s="50"/>
      <c r="J720" s="38">
        <f t="shared" si="68"/>
        <v>0</v>
      </c>
      <c r="K720" s="38">
        <f t="shared" si="66"/>
        <v>0</v>
      </c>
      <c r="L720" s="38">
        <f t="shared" si="69"/>
        <v>0</v>
      </c>
      <c r="M720" s="38">
        <f t="shared" si="70"/>
        <v>0</v>
      </c>
      <c r="N720" s="38">
        <f t="shared" si="71"/>
        <v>0</v>
      </c>
      <c r="O720" s="38">
        <f>IF($F720=Instellingen!$I$11,ROUND(($J720-($J720/((100%+$F720)/100%))),2),0)</f>
        <v>0</v>
      </c>
      <c r="P720" s="38">
        <f>IF($F720=Instellingen!$I$12,ROUND(($J720-($J720/((100%+$F720)/100%))),2),0)</f>
        <v>0</v>
      </c>
      <c r="Q720" s="38">
        <f>IF($F720=Instellingen!$I$14,0,ROUND(($K720-($K720/((100%+$F720)/100%))),2))</f>
        <v>0</v>
      </c>
    </row>
    <row r="721" spans="1:17" x14ac:dyDescent="0.35">
      <c r="A721" s="20" t="str">
        <f t="shared" si="67"/>
        <v/>
      </c>
      <c r="B721" s="20" t="str">
        <f>IFERROR(VLOOKUP($A721,Instellingen!$K$11:$L$22,2,0),"")</f>
        <v/>
      </c>
      <c r="C721" s="51"/>
      <c r="D721" s="52"/>
      <c r="E721" s="52"/>
      <c r="F721" s="53"/>
      <c r="G721" s="50"/>
      <c r="H721" s="50"/>
      <c r="I721" s="50"/>
      <c r="J721" s="38">
        <f t="shared" si="68"/>
        <v>0</v>
      </c>
      <c r="K721" s="38">
        <f t="shared" si="66"/>
        <v>0</v>
      </c>
      <c r="L721" s="38">
        <f t="shared" si="69"/>
        <v>0</v>
      </c>
      <c r="M721" s="38">
        <f t="shared" si="70"/>
        <v>0</v>
      </c>
      <c r="N721" s="38">
        <f t="shared" si="71"/>
        <v>0</v>
      </c>
      <c r="O721" s="38">
        <f>IF($F721=Instellingen!$I$11,ROUND(($J721-($J721/((100%+$F721)/100%))),2),0)</f>
        <v>0</v>
      </c>
      <c r="P721" s="38">
        <f>IF($F721=Instellingen!$I$12,ROUND(($J721-($J721/((100%+$F721)/100%))),2),0)</f>
        <v>0</v>
      </c>
      <c r="Q721" s="38">
        <f>IF($F721=Instellingen!$I$14,0,ROUND(($K721-($K721/((100%+$F721)/100%))),2))</f>
        <v>0</v>
      </c>
    </row>
    <row r="722" spans="1:17" x14ac:dyDescent="0.35">
      <c r="A722" s="20" t="str">
        <f t="shared" si="67"/>
        <v/>
      </c>
      <c r="B722" s="20" t="str">
        <f>IFERROR(VLOOKUP($A722,Instellingen!$K$11:$L$22,2,0),"")</f>
        <v/>
      </c>
      <c r="C722" s="51"/>
      <c r="D722" s="52"/>
      <c r="E722" s="52"/>
      <c r="F722" s="53"/>
      <c r="G722" s="50"/>
      <c r="H722" s="50"/>
      <c r="I722" s="50"/>
      <c r="J722" s="38">
        <f t="shared" si="68"/>
        <v>0</v>
      </c>
      <c r="K722" s="38">
        <f t="shared" si="66"/>
        <v>0</v>
      </c>
      <c r="L722" s="38">
        <f t="shared" si="69"/>
        <v>0</v>
      </c>
      <c r="M722" s="38">
        <f t="shared" si="70"/>
        <v>0</v>
      </c>
      <c r="N722" s="38">
        <f t="shared" si="71"/>
        <v>0</v>
      </c>
      <c r="O722" s="38">
        <f>IF($F722=Instellingen!$I$11,ROUND(($J722-($J722/((100%+$F722)/100%))),2),0)</f>
        <v>0</v>
      </c>
      <c r="P722" s="38">
        <f>IF($F722=Instellingen!$I$12,ROUND(($J722-($J722/((100%+$F722)/100%))),2),0)</f>
        <v>0</v>
      </c>
      <c r="Q722" s="38">
        <f>IF($F722=Instellingen!$I$14,0,ROUND(($K722-($K722/((100%+$F722)/100%))),2))</f>
        <v>0</v>
      </c>
    </row>
    <row r="723" spans="1:17" x14ac:dyDescent="0.35">
      <c r="A723" s="20" t="str">
        <f t="shared" si="67"/>
        <v/>
      </c>
      <c r="B723" s="20" t="str">
        <f>IFERROR(VLOOKUP($A723,Instellingen!$K$11:$L$22,2,0),"")</f>
        <v/>
      </c>
      <c r="C723" s="51"/>
      <c r="D723" s="52"/>
      <c r="E723" s="52"/>
      <c r="F723" s="53"/>
      <c r="G723" s="50"/>
      <c r="H723" s="50"/>
      <c r="I723" s="50"/>
      <c r="J723" s="38">
        <f t="shared" si="68"/>
        <v>0</v>
      </c>
      <c r="K723" s="38">
        <f t="shared" si="66"/>
        <v>0</v>
      </c>
      <c r="L723" s="38">
        <f t="shared" si="69"/>
        <v>0</v>
      </c>
      <c r="M723" s="38">
        <f t="shared" si="70"/>
        <v>0</v>
      </c>
      <c r="N723" s="38">
        <f t="shared" si="71"/>
        <v>0</v>
      </c>
      <c r="O723" s="38">
        <f>IF($F723=Instellingen!$I$11,ROUND(($J723-($J723/((100%+$F723)/100%))),2),0)</f>
        <v>0</v>
      </c>
      <c r="P723" s="38">
        <f>IF($F723=Instellingen!$I$12,ROUND(($J723-($J723/((100%+$F723)/100%))),2),0)</f>
        <v>0</v>
      </c>
      <c r="Q723" s="38">
        <f>IF($F723=Instellingen!$I$14,0,ROUND(($K723-($K723/((100%+$F723)/100%))),2))</f>
        <v>0</v>
      </c>
    </row>
    <row r="724" spans="1:17" x14ac:dyDescent="0.35">
      <c r="A724" s="20" t="str">
        <f t="shared" si="67"/>
        <v/>
      </c>
      <c r="B724" s="20" t="str">
        <f>IFERROR(VLOOKUP($A724,Instellingen!$K$11:$L$22,2,0),"")</f>
        <v/>
      </c>
      <c r="C724" s="51"/>
      <c r="D724" s="52"/>
      <c r="E724" s="52"/>
      <c r="F724" s="53"/>
      <c r="G724" s="50"/>
      <c r="H724" s="50"/>
      <c r="I724" s="50"/>
      <c r="J724" s="38">
        <f t="shared" si="68"/>
        <v>0</v>
      </c>
      <c r="K724" s="38">
        <f t="shared" si="66"/>
        <v>0</v>
      </c>
      <c r="L724" s="38">
        <f t="shared" si="69"/>
        <v>0</v>
      </c>
      <c r="M724" s="38">
        <f t="shared" si="70"/>
        <v>0</v>
      </c>
      <c r="N724" s="38">
        <f t="shared" si="71"/>
        <v>0</v>
      </c>
      <c r="O724" s="38">
        <f>IF($F724=Instellingen!$I$11,ROUND(($J724-($J724/((100%+$F724)/100%))),2),0)</f>
        <v>0</v>
      </c>
      <c r="P724" s="38">
        <f>IF($F724=Instellingen!$I$12,ROUND(($J724-($J724/((100%+$F724)/100%))),2),0)</f>
        <v>0</v>
      </c>
      <c r="Q724" s="38">
        <f>IF($F724=Instellingen!$I$14,0,ROUND(($K724-($K724/((100%+$F724)/100%))),2))</f>
        <v>0</v>
      </c>
    </row>
    <row r="725" spans="1:17" x14ac:dyDescent="0.35">
      <c r="A725" s="20" t="str">
        <f t="shared" si="67"/>
        <v/>
      </c>
      <c r="B725" s="20" t="str">
        <f>IFERROR(VLOOKUP($A725,Instellingen!$K$11:$L$22,2,0),"")</f>
        <v/>
      </c>
      <c r="C725" s="51"/>
      <c r="D725" s="52"/>
      <c r="E725" s="52"/>
      <c r="F725" s="53"/>
      <c r="G725" s="50"/>
      <c r="H725" s="50"/>
      <c r="I725" s="50"/>
      <c r="J725" s="38">
        <f t="shared" si="68"/>
        <v>0</v>
      </c>
      <c r="K725" s="38">
        <f t="shared" si="66"/>
        <v>0</v>
      </c>
      <c r="L725" s="38">
        <f t="shared" si="69"/>
        <v>0</v>
      </c>
      <c r="M725" s="38">
        <f t="shared" si="70"/>
        <v>0</v>
      </c>
      <c r="N725" s="38">
        <f t="shared" si="71"/>
        <v>0</v>
      </c>
      <c r="O725" s="38">
        <f>IF($F725=Instellingen!$I$11,ROUND(($J725-($J725/((100%+$F725)/100%))),2),0)</f>
        <v>0</v>
      </c>
      <c r="P725" s="38">
        <f>IF($F725=Instellingen!$I$12,ROUND(($J725-($J725/((100%+$F725)/100%))),2),0)</f>
        <v>0</v>
      </c>
      <c r="Q725" s="38">
        <f>IF($F725=Instellingen!$I$14,0,ROUND(($K725-($K725/((100%+$F725)/100%))),2))</f>
        <v>0</v>
      </c>
    </row>
    <row r="726" spans="1:17" x14ac:dyDescent="0.35">
      <c r="A726" s="20" t="str">
        <f t="shared" si="67"/>
        <v/>
      </c>
      <c r="B726" s="20" t="str">
        <f>IFERROR(VLOOKUP($A726,Instellingen!$K$11:$L$22,2,0),"")</f>
        <v/>
      </c>
      <c r="C726" s="51"/>
      <c r="D726" s="52"/>
      <c r="E726" s="52"/>
      <c r="F726" s="53"/>
      <c r="G726" s="50"/>
      <c r="H726" s="50"/>
      <c r="I726" s="50"/>
      <c r="J726" s="38">
        <f t="shared" si="68"/>
        <v>0</v>
      </c>
      <c r="K726" s="38">
        <f t="shared" si="66"/>
        <v>0</v>
      </c>
      <c r="L726" s="38">
        <f t="shared" si="69"/>
        <v>0</v>
      </c>
      <c r="M726" s="38">
        <f t="shared" si="70"/>
        <v>0</v>
      </c>
      <c r="N726" s="38">
        <f t="shared" si="71"/>
        <v>0</v>
      </c>
      <c r="O726" s="38">
        <f>IF($F726=Instellingen!$I$11,ROUND(($J726-($J726/((100%+$F726)/100%))),2),0)</f>
        <v>0</v>
      </c>
      <c r="P726" s="38">
        <f>IF($F726=Instellingen!$I$12,ROUND(($J726-($J726/((100%+$F726)/100%))),2),0)</f>
        <v>0</v>
      </c>
      <c r="Q726" s="38">
        <f>IF($F726=Instellingen!$I$14,0,ROUND(($K726-($K726/((100%+$F726)/100%))),2))</f>
        <v>0</v>
      </c>
    </row>
    <row r="727" spans="1:17" x14ac:dyDescent="0.35">
      <c r="A727" s="20" t="str">
        <f t="shared" si="67"/>
        <v/>
      </c>
      <c r="B727" s="20" t="str">
        <f>IFERROR(VLOOKUP($A727,Instellingen!$K$11:$L$22,2,0),"")</f>
        <v/>
      </c>
      <c r="C727" s="51"/>
      <c r="D727" s="52"/>
      <c r="E727" s="52"/>
      <c r="F727" s="53"/>
      <c r="G727" s="50"/>
      <c r="H727" s="50"/>
      <c r="I727" s="50"/>
      <c r="J727" s="38">
        <f t="shared" si="68"/>
        <v>0</v>
      </c>
      <c r="K727" s="38">
        <f t="shared" si="66"/>
        <v>0</v>
      </c>
      <c r="L727" s="38">
        <f t="shared" si="69"/>
        <v>0</v>
      </c>
      <c r="M727" s="38">
        <f t="shared" si="70"/>
        <v>0</v>
      </c>
      <c r="N727" s="38">
        <f t="shared" si="71"/>
        <v>0</v>
      </c>
      <c r="O727" s="38">
        <f>IF($F727=Instellingen!$I$11,ROUND(($J727-($J727/((100%+$F727)/100%))),2),0)</f>
        <v>0</v>
      </c>
      <c r="P727" s="38">
        <f>IF($F727=Instellingen!$I$12,ROUND(($J727-($J727/((100%+$F727)/100%))),2),0)</f>
        <v>0</v>
      </c>
      <c r="Q727" s="38">
        <f>IF($F727=Instellingen!$I$14,0,ROUND(($K727-($K727/((100%+$F727)/100%))),2))</f>
        <v>0</v>
      </c>
    </row>
    <row r="728" spans="1:17" x14ac:dyDescent="0.35">
      <c r="A728" s="20" t="str">
        <f t="shared" si="67"/>
        <v/>
      </c>
      <c r="B728" s="20" t="str">
        <f>IFERROR(VLOOKUP($A728,Instellingen!$K$11:$L$22,2,0),"")</f>
        <v/>
      </c>
      <c r="C728" s="51"/>
      <c r="D728" s="52"/>
      <c r="E728" s="52"/>
      <c r="F728" s="53"/>
      <c r="G728" s="50"/>
      <c r="H728" s="50"/>
      <c r="I728" s="50"/>
      <c r="J728" s="38">
        <f t="shared" si="68"/>
        <v>0</v>
      </c>
      <c r="K728" s="38">
        <f t="shared" si="66"/>
        <v>0</v>
      </c>
      <c r="L728" s="38">
        <f t="shared" si="69"/>
        <v>0</v>
      </c>
      <c r="M728" s="38">
        <f t="shared" si="70"/>
        <v>0</v>
      </c>
      <c r="N728" s="38">
        <f t="shared" si="71"/>
        <v>0</v>
      </c>
      <c r="O728" s="38">
        <f>IF($F728=Instellingen!$I$11,ROUND(($J728-($J728/((100%+$F728)/100%))),2),0)</f>
        <v>0</v>
      </c>
      <c r="P728" s="38">
        <f>IF($F728=Instellingen!$I$12,ROUND(($J728-($J728/((100%+$F728)/100%))),2),0)</f>
        <v>0</v>
      </c>
      <c r="Q728" s="38">
        <f>IF($F728=Instellingen!$I$14,0,ROUND(($K728-($K728/((100%+$F728)/100%))),2))</f>
        <v>0</v>
      </c>
    </row>
    <row r="729" spans="1:17" x14ac:dyDescent="0.35">
      <c r="A729" s="20" t="str">
        <f t="shared" si="67"/>
        <v/>
      </c>
      <c r="B729" s="20" t="str">
        <f>IFERROR(VLOOKUP($A729,Instellingen!$K$11:$L$22,2,0),"")</f>
        <v/>
      </c>
      <c r="C729" s="51"/>
      <c r="D729" s="52"/>
      <c r="E729" s="52"/>
      <c r="F729" s="53"/>
      <c r="G729" s="50"/>
      <c r="H729" s="50"/>
      <c r="I729" s="50"/>
      <c r="J729" s="38">
        <f t="shared" si="68"/>
        <v>0</v>
      </c>
      <c r="K729" s="38">
        <f t="shared" si="66"/>
        <v>0</v>
      </c>
      <c r="L729" s="38">
        <f t="shared" si="69"/>
        <v>0</v>
      </c>
      <c r="M729" s="38">
        <f t="shared" si="70"/>
        <v>0</v>
      </c>
      <c r="N729" s="38">
        <f t="shared" si="71"/>
        <v>0</v>
      </c>
      <c r="O729" s="38">
        <f>IF($F729=Instellingen!$I$11,ROUND(($J729-($J729/((100%+$F729)/100%))),2),0)</f>
        <v>0</v>
      </c>
      <c r="P729" s="38">
        <f>IF($F729=Instellingen!$I$12,ROUND(($J729-($J729/((100%+$F729)/100%))),2),0)</f>
        <v>0</v>
      </c>
      <c r="Q729" s="38">
        <f>IF($F729=Instellingen!$I$14,0,ROUND(($K729-($K729/((100%+$F729)/100%))),2))</f>
        <v>0</v>
      </c>
    </row>
    <row r="730" spans="1:17" x14ac:dyDescent="0.35">
      <c r="A730" s="20" t="str">
        <f t="shared" si="67"/>
        <v/>
      </c>
      <c r="B730" s="20" t="str">
        <f>IFERROR(VLOOKUP($A730,Instellingen!$K$11:$L$22,2,0),"")</f>
        <v/>
      </c>
      <c r="C730" s="51"/>
      <c r="D730" s="52"/>
      <c r="E730" s="52"/>
      <c r="F730" s="53"/>
      <c r="G730" s="50"/>
      <c r="H730" s="50"/>
      <c r="I730" s="50"/>
      <c r="J730" s="38">
        <f t="shared" si="68"/>
        <v>0</v>
      </c>
      <c r="K730" s="38">
        <f t="shared" si="66"/>
        <v>0</v>
      </c>
      <c r="L730" s="38">
        <f t="shared" si="69"/>
        <v>0</v>
      </c>
      <c r="M730" s="38">
        <f t="shared" si="70"/>
        <v>0</v>
      </c>
      <c r="N730" s="38">
        <f t="shared" si="71"/>
        <v>0</v>
      </c>
      <c r="O730" s="38">
        <f>IF($F730=Instellingen!$I$11,ROUND(($J730-($J730/((100%+$F730)/100%))),2),0)</f>
        <v>0</v>
      </c>
      <c r="P730" s="38">
        <f>IF($F730=Instellingen!$I$12,ROUND(($J730-($J730/((100%+$F730)/100%))),2),0)</f>
        <v>0</v>
      </c>
      <c r="Q730" s="38">
        <f>IF($F730=Instellingen!$I$14,0,ROUND(($K730-($K730/((100%+$F730)/100%))),2))</f>
        <v>0</v>
      </c>
    </row>
    <row r="731" spans="1:17" x14ac:dyDescent="0.35">
      <c r="A731" s="20" t="str">
        <f t="shared" si="67"/>
        <v/>
      </c>
      <c r="B731" s="20" t="str">
        <f>IFERROR(VLOOKUP($A731,Instellingen!$K$11:$L$22,2,0),"")</f>
        <v/>
      </c>
      <c r="C731" s="51"/>
      <c r="D731" s="52"/>
      <c r="E731" s="52"/>
      <c r="F731" s="53"/>
      <c r="G731" s="50"/>
      <c r="H731" s="50"/>
      <c r="I731" s="50"/>
      <c r="J731" s="38">
        <f t="shared" si="68"/>
        <v>0</v>
      </c>
      <c r="K731" s="38">
        <f t="shared" si="66"/>
        <v>0</v>
      </c>
      <c r="L731" s="38">
        <f t="shared" si="69"/>
        <v>0</v>
      </c>
      <c r="M731" s="38">
        <f t="shared" si="70"/>
        <v>0</v>
      </c>
      <c r="N731" s="38">
        <f t="shared" si="71"/>
        <v>0</v>
      </c>
      <c r="O731" s="38">
        <f>IF($F731=Instellingen!$I$11,ROUND(($J731-($J731/((100%+$F731)/100%))),2),0)</f>
        <v>0</v>
      </c>
      <c r="P731" s="38">
        <f>IF($F731=Instellingen!$I$12,ROUND(($J731-($J731/((100%+$F731)/100%))),2),0)</f>
        <v>0</v>
      </c>
      <c r="Q731" s="38">
        <f>IF($F731=Instellingen!$I$14,0,ROUND(($K731-($K731/((100%+$F731)/100%))),2))</f>
        <v>0</v>
      </c>
    </row>
    <row r="732" spans="1:17" x14ac:dyDescent="0.35">
      <c r="A732" s="20" t="str">
        <f t="shared" si="67"/>
        <v/>
      </c>
      <c r="B732" s="20" t="str">
        <f>IFERROR(VLOOKUP($A732,Instellingen!$K$11:$L$22,2,0),"")</f>
        <v/>
      </c>
      <c r="C732" s="51"/>
      <c r="D732" s="52"/>
      <c r="E732" s="52"/>
      <c r="F732" s="53"/>
      <c r="G732" s="50"/>
      <c r="H732" s="50"/>
      <c r="I732" s="50"/>
      <c r="J732" s="38">
        <f t="shared" si="68"/>
        <v>0</v>
      </c>
      <c r="K732" s="38">
        <f t="shared" si="66"/>
        <v>0</v>
      </c>
      <c r="L732" s="38">
        <f t="shared" si="69"/>
        <v>0</v>
      </c>
      <c r="M732" s="38">
        <f t="shared" si="70"/>
        <v>0</v>
      </c>
      <c r="N732" s="38">
        <f t="shared" si="71"/>
        <v>0</v>
      </c>
      <c r="O732" s="38">
        <f>IF($F732=Instellingen!$I$11,ROUND(($J732-($J732/((100%+$F732)/100%))),2),0)</f>
        <v>0</v>
      </c>
      <c r="P732" s="38">
        <f>IF($F732=Instellingen!$I$12,ROUND(($J732-($J732/((100%+$F732)/100%))),2),0)</f>
        <v>0</v>
      </c>
      <c r="Q732" s="38">
        <f>IF($F732=Instellingen!$I$14,0,ROUND(($K732-($K732/((100%+$F732)/100%))),2))</f>
        <v>0</v>
      </c>
    </row>
    <row r="733" spans="1:17" x14ac:dyDescent="0.35">
      <c r="A733" s="20" t="str">
        <f t="shared" si="67"/>
        <v/>
      </c>
      <c r="B733" s="20" t="str">
        <f>IFERROR(VLOOKUP($A733,Instellingen!$K$11:$L$22,2,0),"")</f>
        <v/>
      </c>
      <c r="C733" s="51"/>
      <c r="D733" s="52"/>
      <c r="E733" s="52"/>
      <c r="F733" s="53"/>
      <c r="G733" s="50"/>
      <c r="H733" s="50"/>
      <c r="I733" s="50"/>
      <c r="J733" s="38">
        <f t="shared" si="68"/>
        <v>0</v>
      </c>
      <c r="K733" s="38">
        <f t="shared" si="66"/>
        <v>0</v>
      </c>
      <c r="L733" s="38">
        <f t="shared" si="69"/>
        <v>0</v>
      </c>
      <c r="M733" s="38">
        <f t="shared" si="70"/>
        <v>0</v>
      </c>
      <c r="N733" s="38">
        <f t="shared" si="71"/>
        <v>0</v>
      </c>
      <c r="O733" s="38">
        <f>IF($F733=Instellingen!$I$11,ROUND(($J733-($J733/((100%+$F733)/100%))),2),0)</f>
        <v>0</v>
      </c>
      <c r="P733" s="38">
        <f>IF($F733=Instellingen!$I$12,ROUND(($J733-($J733/((100%+$F733)/100%))),2),0)</f>
        <v>0</v>
      </c>
      <c r="Q733" s="38">
        <f>IF($F733=Instellingen!$I$14,0,ROUND(($K733-($K733/((100%+$F733)/100%))),2))</f>
        <v>0</v>
      </c>
    </row>
    <row r="734" spans="1:17" x14ac:dyDescent="0.35">
      <c r="A734" s="20" t="str">
        <f t="shared" si="67"/>
        <v/>
      </c>
      <c r="B734" s="20" t="str">
        <f>IFERROR(VLOOKUP($A734,Instellingen!$K$11:$L$22,2,0),"")</f>
        <v/>
      </c>
      <c r="C734" s="51"/>
      <c r="D734" s="52"/>
      <c r="E734" s="52"/>
      <c r="F734" s="53"/>
      <c r="G734" s="50"/>
      <c r="H734" s="50"/>
      <c r="I734" s="50"/>
      <c r="J734" s="38">
        <f t="shared" si="68"/>
        <v>0</v>
      </c>
      <c r="K734" s="38">
        <f t="shared" si="66"/>
        <v>0</v>
      </c>
      <c r="L734" s="38">
        <f t="shared" si="69"/>
        <v>0</v>
      </c>
      <c r="M734" s="38">
        <f t="shared" si="70"/>
        <v>0</v>
      </c>
      <c r="N734" s="38">
        <f t="shared" si="71"/>
        <v>0</v>
      </c>
      <c r="O734" s="38">
        <f>IF($F734=Instellingen!$I$11,ROUND(($J734-($J734/((100%+$F734)/100%))),2),0)</f>
        <v>0</v>
      </c>
      <c r="P734" s="38">
        <f>IF($F734=Instellingen!$I$12,ROUND(($J734-($J734/((100%+$F734)/100%))),2),0)</f>
        <v>0</v>
      </c>
      <c r="Q734" s="38">
        <f>IF($F734=Instellingen!$I$14,0,ROUND(($K734-($K734/((100%+$F734)/100%))),2))</f>
        <v>0</v>
      </c>
    </row>
    <row r="735" spans="1:17" x14ac:dyDescent="0.35">
      <c r="A735" s="20" t="str">
        <f t="shared" si="67"/>
        <v/>
      </c>
      <c r="B735" s="20" t="str">
        <f>IFERROR(VLOOKUP($A735,Instellingen!$K$11:$L$22,2,0),"")</f>
        <v/>
      </c>
      <c r="C735" s="51"/>
      <c r="D735" s="52"/>
      <c r="E735" s="52"/>
      <c r="F735" s="53"/>
      <c r="G735" s="50"/>
      <c r="H735" s="50"/>
      <c r="I735" s="50"/>
      <c r="J735" s="38">
        <f t="shared" si="68"/>
        <v>0</v>
      </c>
      <c r="K735" s="38">
        <f t="shared" si="66"/>
        <v>0</v>
      </c>
      <c r="L735" s="38">
        <f t="shared" si="69"/>
        <v>0</v>
      </c>
      <c r="M735" s="38">
        <f t="shared" si="70"/>
        <v>0</v>
      </c>
      <c r="N735" s="38">
        <f t="shared" si="71"/>
        <v>0</v>
      </c>
      <c r="O735" s="38">
        <f>IF($F735=Instellingen!$I$11,ROUND(($J735-($J735/((100%+$F735)/100%))),2),0)</f>
        <v>0</v>
      </c>
      <c r="P735" s="38">
        <f>IF($F735=Instellingen!$I$12,ROUND(($J735-($J735/((100%+$F735)/100%))),2),0)</f>
        <v>0</v>
      </c>
      <c r="Q735" s="38">
        <f>IF($F735=Instellingen!$I$14,0,ROUND(($K735-($K735/((100%+$F735)/100%))),2))</f>
        <v>0</v>
      </c>
    </row>
    <row r="736" spans="1:17" x14ac:dyDescent="0.35">
      <c r="A736" s="20" t="str">
        <f t="shared" si="67"/>
        <v/>
      </c>
      <c r="B736" s="20" t="str">
        <f>IFERROR(VLOOKUP($A736,Instellingen!$K$11:$L$22,2,0),"")</f>
        <v/>
      </c>
      <c r="C736" s="51"/>
      <c r="D736" s="52"/>
      <c r="E736" s="52"/>
      <c r="F736" s="53"/>
      <c r="G736" s="50"/>
      <c r="H736" s="50"/>
      <c r="I736" s="50"/>
      <c r="J736" s="38">
        <f t="shared" si="68"/>
        <v>0</v>
      </c>
      <c r="K736" s="38">
        <f t="shared" si="66"/>
        <v>0</v>
      </c>
      <c r="L736" s="38">
        <f t="shared" si="69"/>
        <v>0</v>
      </c>
      <c r="M736" s="38">
        <f t="shared" si="70"/>
        <v>0</v>
      </c>
      <c r="N736" s="38">
        <f t="shared" si="71"/>
        <v>0</v>
      </c>
      <c r="O736" s="38">
        <f>IF($F736=Instellingen!$I$11,ROUND(($J736-($J736/((100%+$F736)/100%))),2),0)</f>
        <v>0</v>
      </c>
      <c r="P736" s="38">
        <f>IF($F736=Instellingen!$I$12,ROUND(($J736-($J736/((100%+$F736)/100%))),2),0)</f>
        <v>0</v>
      </c>
      <c r="Q736" s="38">
        <f>IF($F736=Instellingen!$I$14,0,ROUND(($K736-($K736/((100%+$F736)/100%))),2))</f>
        <v>0</v>
      </c>
    </row>
    <row r="737" spans="1:17" x14ac:dyDescent="0.35">
      <c r="A737" s="20" t="str">
        <f t="shared" si="67"/>
        <v/>
      </c>
      <c r="B737" s="20" t="str">
        <f>IFERROR(VLOOKUP($A737,Instellingen!$K$11:$L$22,2,0),"")</f>
        <v/>
      </c>
      <c r="C737" s="51"/>
      <c r="D737" s="52"/>
      <c r="E737" s="52"/>
      <c r="F737" s="53"/>
      <c r="G737" s="50"/>
      <c r="H737" s="50"/>
      <c r="I737" s="50"/>
      <c r="J737" s="38">
        <f t="shared" si="68"/>
        <v>0</v>
      </c>
      <c r="K737" s="38">
        <f t="shared" si="66"/>
        <v>0</v>
      </c>
      <c r="L737" s="38">
        <f t="shared" si="69"/>
        <v>0</v>
      </c>
      <c r="M737" s="38">
        <f t="shared" si="70"/>
        <v>0</v>
      </c>
      <c r="N737" s="38">
        <f t="shared" si="71"/>
        <v>0</v>
      </c>
      <c r="O737" s="38">
        <f>IF($F737=Instellingen!$I$11,ROUND(($J737-($J737/((100%+$F737)/100%))),2),0)</f>
        <v>0</v>
      </c>
      <c r="P737" s="38">
        <f>IF($F737=Instellingen!$I$12,ROUND(($J737-($J737/((100%+$F737)/100%))),2),0)</f>
        <v>0</v>
      </c>
      <c r="Q737" s="38">
        <f>IF($F737=Instellingen!$I$14,0,ROUND(($K737-($K737/((100%+$F737)/100%))),2))</f>
        <v>0</v>
      </c>
    </row>
    <row r="738" spans="1:17" x14ac:dyDescent="0.35">
      <c r="A738" s="20" t="str">
        <f t="shared" si="67"/>
        <v/>
      </c>
      <c r="B738" s="20" t="str">
        <f>IFERROR(VLOOKUP($A738,Instellingen!$K$11:$L$22,2,0),"")</f>
        <v/>
      </c>
      <c r="C738" s="51"/>
      <c r="D738" s="52"/>
      <c r="E738" s="52"/>
      <c r="F738" s="53"/>
      <c r="G738" s="50"/>
      <c r="H738" s="50"/>
      <c r="I738" s="50"/>
      <c r="J738" s="38">
        <f t="shared" si="68"/>
        <v>0</v>
      </c>
      <c r="K738" s="38">
        <f t="shared" si="66"/>
        <v>0</v>
      </c>
      <c r="L738" s="38">
        <f t="shared" si="69"/>
        <v>0</v>
      </c>
      <c r="M738" s="38">
        <f t="shared" si="70"/>
        <v>0</v>
      </c>
      <c r="N738" s="38">
        <f t="shared" si="71"/>
        <v>0</v>
      </c>
      <c r="O738" s="38">
        <f>IF($F738=Instellingen!$I$11,ROUND(($J738-($J738/((100%+$F738)/100%))),2),0)</f>
        <v>0</v>
      </c>
      <c r="P738" s="38">
        <f>IF($F738=Instellingen!$I$12,ROUND(($J738-($J738/((100%+$F738)/100%))),2),0)</f>
        <v>0</v>
      </c>
      <c r="Q738" s="38">
        <f>IF($F738=Instellingen!$I$14,0,ROUND(($K738-($K738/((100%+$F738)/100%))),2))</f>
        <v>0</v>
      </c>
    </row>
    <row r="739" spans="1:17" x14ac:dyDescent="0.35">
      <c r="A739" s="20" t="str">
        <f t="shared" si="67"/>
        <v/>
      </c>
      <c r="B739" s="20" t="str">
        <f>IFERROR(VLOOKUP($A739,Instellingen!$K$11:$L$22,2,0),"")</f>
        <v/>
      </c>
      <c r="C739" s="51"/>
      <c r="D739" s="52"/>
      <c r="E739" s="52"/>
      <c r="F739" s="53"/>
      <c r="G739" s="50"/>
      <c r="H739" s="50"/>
      <c r="I739" s="50"/>
      <c r="J739" s="38">
        <f t="shared" si="68"/>
        <v>0</v>
      </c>
      <c r="K739" s="38">
        <f t="shared" si="66"/>
        <v>0</v>
      </c>
      <c r="L739" s="38">
        <f t="shared" si="69"/>
        <v>0</v>
      </c>
      <c r="M739" s="38">
        <f t="shared" si="70"/>
        <v>0</v>
      </c>
      <c r="N739" s="38">
        <f t="shared" si="71"/>
        <v>0</v>
      </c>
      <c r="O739" s="38">
        <f>IF($F739=Instellingen!$I$11,ROUND(($J739-($J739/((100%+$F739)/100%))),2),0)</f>
        <v>0</v>
      </c>
      <c r="P739" s="38">
        <f>IF($F739=Instellingen!$I$12,ROUND(($J739-($J739/((100%+$F739)/100%))),2),0)</f>
        <v>0</v>
      </c>
      <c r="Q739" s="38">
        <f>IF($F739=Instellingen!$I$14,0,ROUND(($K739-($K739/((100%+$F739)/100%))),2))</f>
        <v>0</v>
      </c>
    </row>
    <row r="740" spans="1:17" x14ac:dyDescent="0.35">
      <c r="A740" s="20" t="str">
        <f t="shared" si="67"/>
        <v/>
      </c>
      <c r="B740" s="20" t="str">
        <f>IFERROR(VLOOKUP($A740,Instellingen!$K$11:$L$22,2,0),"")</f>
        <v/>
      </c>
      <c r="C740" s="51"/>
      <c r="D740" s="52"/>
      <c r="E740" s="52"/>
      <c r="F740" s="53"/>
      <c r="G740" s="50"/>
      <c r="H740" s="50"/>
      <c r="I740" s="50"/>
      <c r="J740" s="38">
        <f t="shared" si="68"/>
        <v>0</v>
      </c>
      <c r="K740" s="38">
        <f t="shared" si="66"/>
        <v>0</v>
      </c>
      <c r="L740" s="38">
        <f t="shared" si="69"/>
        <v>0</v>
      </c>
      <c r="M740" s="38">
        <f t="shared" si="70"/>
        <v>0</v>
      </c>
      <c r="N740" s="38">
        <f t="shared" si="71"/>
        <v>0</v>
      </c>
      <c r="O740" s="38">
        <f>IF($F740=Instellingen!$I$11,ROUND(($J740-($J740/((100%+$F740)/100%))),2),0)</f>
        <v>0</v>
      </c>
      <c r="P740" s="38">
        <f>IF($F740=Instellingen!$I$12,ROUND(($J740-($J740/((100%+$F740)/100%))),2),0)</f>
        <v>0</v>
      </c>
      <c r="Q740" s="38">
        <f>IF($F740=Instellingen!$I$14,0,ROUND(($K740-($K740/((100%+$F740)/100%))),2))</f>
        <v>0</v>
      </c>
    </row>
    <row r="741" spans="1:17" x14ac:dyDescent="0.35">
      <c r="A741" s="20" t="str">
        <f t="shared" si="67"/>
        <v/>
      </c>
      <c r="B741" s="20" t="str">
        <f>IFERROR(VLOOKUP($A741,Instellingen!$K$11:$L$22,2,0),"")</f>
        <v/>
      </c>
      <c r="C741" s="51"/>
      <c r="D741" s="52"/>
      <c r="E741" s="52"/>
      <c r="F741" s="53"/>
      <c r="G741" s="50"/>
      <c r="H741" s="50"/>
      <c r="I741" s="50"/>
      <c r="J741" s="38">
        <f t="shared" si="68"/>
        <v>0</v>
      </c>
      <c r="K741" s="38">
        <f t="shared" si="66"/>
        <v>0</v>
      </c>
      <c r="L741" s="38">
        <f t="shared" si="69"/>
        <v>0</v>
      </c>
      <c r="M741" s="38">
        <f t="shared" si="70"/>
        <v>0</v>
      </c>
      <c r="N741" s="38">
        <f t="shared" si="71"/>
        <v>0</v>
      </c>
      <c r="O741" s="38">
        <f>IF($F741=Instellingen!$I$11,ROUND(($J741-($J741/((100%+$F741)/100%))),2),0)</f>
        <v>0</v>
      </c>
      <c r="P741" s="38">
        <f>IF($F741=Instellingen!$I$12,ROUND(($J741-($J741/((100%+$F741)/100%))),2),0)</f>
        <v>0</v>
      </c>
      <c r="Q741" s="38">
        <f>IF($F741=Instellingen!$I$14,0,ROUND(($K741-($K741/((100%+$F741)/100%))),2))</f>
        <v>0</v>
      </c>
    </row>
    <row r="742" spans="1:17" x14ac:dyDescent="0.35">
      <c r="A742" s="20" t="str">
        <f t="shared" si="67"/>
        <v/>
      </c>
      <c r="B742" s="20" t="str">
        <f>IFERROR(VLOOKUP($A742,Instellingen!$K$11:$L$22,2,0),"")</f>
        <v/>
      </c>
      <c r="C742" s="51"/>
      <c r="D742" s="52"/>
      <c r="E742" s="52"/>
      <c r="F742" s="53"/>
      <c r="G742" s="50"/>
      <c r="H742" s="50"/>
      <c r="I742" s="50"/>
      <c r="J742" s="38">
        <f t="shared" si="68"/>
        <v>0</v>
      </c>
      <c r="K742" s="38">
        <f t="shared" si="66"/>
        <v>0</v>
      </c>
      <c r="L742" s="38">
        <f t="shared" si="69"/>
        <v>0</v>
      </c>
      <c r="M742" s="38">
        <f t="shared" si="70"/>
        <v>0</v>
      </c>
      <c r="N742" s="38">
        <f t="shared" si="71"/>
        <v>0</v>
      </c>
      <c r="O742" s="38">
        <f>IF($F742=Instellingen!$I$11,ROUND(($J742-($J742/((100%+$F742)/100%))),2),0)</f>
        <v>0</v>
      </c>
      <c r="P742" s="38">
        <f>IF($F742=Instellingen!$I$12,ROUND(($J742-($J742/((100%+$F742)/100%))),2),0)</f>
        <v>0</v>
      </c>
      <c r="Q742" s="38">
        <f>IF($F742=Instellingen!$I$14,0,ROUND(($K742-($K742/((100%+$F742)/100%))),2))</f>
        <v>0</v>
      </c>
    </row>
    <row r="743" spans="1:17" x14ac:dyDescent="0.35">
      <c r="A743" s="20" t="str">
        <f t="shared" si="67"/>
        <v/>
      </c>
      <c r="B743" s="20" t="str">
        <f>IFERROR(VLOOKUP($A743,Instellingen!$K$11:$L$22,2,0),"")</f>
        <v/>
      </c>
      <c r="C743" s="51"/>
      <c r="D743" s="52"/>
      <c r="E743" s="52"/>
      <c r="F743" s="53"/>
      <c r="G743" s="50"/>
      <c r="H743" s="50"/>
      <c r="I743" s="50"/>
      <c r="J743" s="38">
        <f t="shared" si="68"/>
        <v>0</v>
      </c>
      <c r="K743" s="38">
        <f t="shared" si="66"/>
        <v>0</v>
      </c>
      <c r="L743" s="38">
        <f t="shared" si="69"/>
        <v>0</v>
      </c>
      <c r="M743" s="38">
        <f t="shared" si="70"/>
        <v>0</v>
      </c>
      <c r="N743" s="38">
        <f t="shared" si="71"/>
        <v>0</v>
      </c>
      <c r="O743" s="38">
        <f>IF($F743=Instellingen!$I$11,ROUND(($J743-($J743/((100%+$F743)/100%))),2),0)</f>
        <v>0</v>
      </c>
      <c r="P743" s="38">
        <f>IF($F743=Instellingen!$I$12,ROUND(($J743-($J743/((100%+$F743)/100%))),2),0)</f>
        <v>0</v>
      </c>
      <c r="Q743" s="38">
        <f>IF($F743=Instellingen!$I$14,0,ROUND(($K743-($K743/((100%+$F743)/100%))),2))</f>
        <v>0</v>
      </c>
    </row>
    <row r="744" spans="1:17" x14ac:dyDescent="0.35">
      <c r="A744" s="20" t="str">
        <f t="shared" si="67"/>
        <v/>
      </c>
      <c r="B744" s="20" t="str">
        <f>IFERROR(VLOOKUP($A744,Instellingen!$K$11:$L$22,2,0),"")</f>
        <v/>
      </c>
      <c r="C744" s="51"/>
      <c r="D744" s="52"/>
      <c r="E744" s="52"/>
      <c r="F744" s="53"/>
      <c r="G744" s="50"/>
      <c r="H744" s="50"/>
      <c r="I744" s="50"/>
      <c r="J744" s="38">
        <f t="shared" si="68"/>
        <v>0</v>
      </c>
      <c r="K744" s="38">
        <f t="shared" si="66"/>
        <v>0</v>
      </c>
      <c r="L744" s="38">
        <f t="shared" si="69"/>
        <v>0</v>
      </c>
      <c r="M744" s="38">
        <f t="shared" si="70"/>
        <v>0</v>
      </c>
      <c r="N744" s="38">
        <f t="shared" si="71"/>
        <v>0</v>
      </c>
      <c r="O744" s="38">
        <f>IF($F744=Instellingen!$I$11,ROUND(($J744-($J744/((100%+$F744)/100%))),2),0)</f>
        <v>0</v>
      </c>
      <c r="P744" s="38">
        <f>IF($F744=Instellingen!$I$12,ROUND(($J744-($J744/((100%+$F744)/100%))),2),0)</f>
        <v>0</v>
      </c>
      <c r="Q744" s="38">
        <f>IF($F744=Instellingen!$I$14,0,ROUND(($K744-($K744/((100%+$F744)/100%))),2))</f>
        <v>0</v>
      </c>
    </row>
    <row r="745" spans="1:17" x14ac:dyDescent="0.35">
      <c r="A745" s="20" t="str">
        <f t="shared" si="67"/>
        <v/>
      </c>
      <c r="B745" s="20" t="str">
        <f>IFERROR(VLOOKUP($A745,Instellingen!$K$11:$L$22,2,0),"")</f>
        <v/>
      </c>
      <c r="C745" s="51"/>
      <c r="D745" s="52"/>
      <c r="E745" s="52"/>
      <c r="F745" s="53"/>
      <c r="G745" s="50"/>
      <c r="H745" s="50"/>
      <c r="I745" s="50"/>
      <c r="J745" s="38">
        <f t="shared" si="68"/>
        <v>0</v>
      </c>
      <c r="K745" s="38">
        <f t="shared" si="66"/>
        <v>0</v>
      </c>
      <c r="L745" s="38">
        <f t="shared" si="69"/>
        <v>0</v>
      </c>
      <c r="M745" s="38">
        <f t="shared" si="70"/>
        <v>0</v>
      </c>
      <c r="N745" s="38">
        <f t="shared" si="71"/>
        <v>0</v>
      </c>
      <c r="O745" s="38">
        <f>IF($F745=Instellingen!$I$11,ROUND(($J745-($J745/((100%+$F745)/100%))),2),0)</f>
        <v>0</v>
      </c>
      <c r="P745" s="38">
        <f>IF($F745=Instellingen!$I$12,ROUND(($J745-($J745/((100%+$F745)/100%))),2),0)</f>
        <v>0</v>
      </c>
      <c r="Q745" s="38">
        <f>IF($F745=Instellingen!$I$14,0,ROUND(($K745-($K745/((100%+$F745)/100%))),2))</f>
        <v>0</v>
      </c>
    </row>
    <row r="746" spans="1:17" x14ac:dyDescent="0.35">
      <c r="A746" s="20" t="str">
        <f t="shared" si="67"/>
        <v/>
      </c>
      <c r="B746" s="20" t="str">
        <f>IFERROR(VLOOKUP($A746,Instellingen!$K$11:$L$22,2,0),"")</f>
        <v/>
      </c>
      <c r="C746" s="51"/>
      <c r="D746" s="52"/>
      <c r="E746" s="52"/>
      <c r="F746" s="53"/>
      <c r="G746" s="50"/>
      <c r="H746" s="50"/>
      <c r="I746" s="50"/>
      <c r="J746" s="38">
        <f t="shared" si="68"/>
        <v>0</v>
      </c>
      <c r="K746" s="38">
        <f t="shared" si="66"/>
        <v>0</v>
      </c>
      <c r="L746" s="38">
        <f t="shared" si="69"/>
        <v>0</v>
      </c>
      <c r="M746" s="38">
        <f t="shared" si="70"/>
        <v>0</v>
      </c>
      <c r="N746" s="38">
        <f t="shared" si="71"/>
        <v>0</v>
      </c>
      <c r="O746" s="38">
        <f>IF($F746=Instellingen!$I$11,ROUND(($J746-($J746/((100%+$F746)/100%))),2),0)</f>
        <v>0</v>
      </c>
      <c r="P746" s="38">
        <f>IF($F746=Instellingen!$I$12,ROUND(($J746-($J746/((100%+$F746)/100%))),2),0)</f>
        <v>0</v>
      </c>
      <c r="Q746" s="38">
        <f>IF($F746=Instellingen!$I$14,0,ROUND(($K746-($K746/((100%+$F746)/100%))),2))</f>
        <v>0</v>
      </c>
    </row>
    <row r="747" spans="1:17" x14ac:dyDescent="0.35">
      <c r="A747" s="20" t="str">
        <f t="shared" si="67"/>
        <v/>
      </c>
      <c r="B747" s="20" t="str">
        <f>IFERROR(VLOOKUP($A747,Instellingen!$K$11:$L$22,2,0),"")</f>
        <v/>
      </c>
      <c r="C747" s="51"/>
      <c r="D747" s="52"/>
      <c r="E747" s="52"/>
      <c r="F747" s="53"/>
      <c r="G747" s="50"/>
      <c r="H747" s="50"/>
      <c r="I747" s="50"/>
      <c r="J747" s="38">
        <f t="shared" si="68"/>
        <v>0</v>
      </c>
      <c r="K747" s="38">
        <f t="shared" si="66"/>
        <v>0</v>
      </c>
      <c r="L747" s="38">
        <f t="shared" si="69"/>
        <v>0</v>
      </c>
      <c r="M747" s="38">
        <f t="shared" si="70"/>
        <v>0</v>
      </c>
      <c r="N747" s="38">
        <f t="shared" si="71"/>
        <v>0</v>
      </c>
      <c r="O747" s="38">
        <f>IF($F747=Instellingen!$I$11,ROUND(($J747-($J747/((100%+$F747)/100%))),2),0)</f>
        <v>0</v>
      </c>
      <c r="P747" s="38">
        <f>IF($F747=Instellingen!$I$12,ROUND(($J747-($J747/((100%+$F747)/100%))),2),0)</f>
        <v>0</v>
      </c>
      <c r="Q747" s="38">
        <f>IF($F747=Instellingen!$I$14,0,ROUND(($K747-($K747/((100%+$F747)/100%))),2))</f>
        <v>0</v>
      </c>
    </row>
    <row r="748" spans="1:17" x14ac:dyDescent="0.35">
      <c r="A748" s="20" t="str">
        <f t="shared" si="67"/>
        <v/>
      </c>
      <c r="B748" s="20" t="str">
        <f>IFERROR(VLOOKUP($A748,Instellingen!$K$11:$L$22,2,0),"")</f>
        <v/>
      </c>
      <c r="C748" s="51"/>
      <c r="D748" s="52"/>
      <c r="E748" s="52"/>
      <c r="F748" s="53"/>
      <c r="G748" s="50"/>
      <c r="H748" s="50"/>
      <c r="I748" s="50"/>
      <c r="J748" s="38">
        <f t="shared" si="68"/>
        <v>0</v>
      </c>
      <c r="K748" s="38">
        <f t="shared" si="66"/>
        <v>0</v>
      </c>
      <c r="L748" s="38">
        <f t="shared" si="69"/>
        <v>0</v>
      </c>
      <c r="M748" s="38">
        <f t="shared" si="70"/>
        <v>0</v>
      </c>
      <c r="N748" s="38">
        <f t="shared" si="71"/>
        <v>0</v>
      </c>
      <c r="O748" s="38">
        <f>IF($F748=Instellingen!$I$11,ROUND(($J748-($J748/((100%+$F748)/100%))),2),0)</f>
        <v>0</v>
      </c>
      <c r="P748" s="38">
        <f>IF($F748=Instellingen!$I$12,ROUND(($J748-($J748/((100%+$F748)/100%))),2),0)</f>
        <v>0</v>
      </c>
      <c r="Q748" s="38">
        <f>IF($F748=Instellingen!$I$14,0,ROUND(($K748-($K748/((100%+$F748)/100%))),2))</f>
        <v>0</v>
      </c>
    </row>
    <row r="749" spans="1:17" x14ac:dyDescent="0.35">
      <c r="A749" s="20" t="str">
        <f t="shared" si="67"/>
        <v/>
      </c>
      <c r="B749" s="20" t="str">
        <f>IFERROR(VLOOKUP($A749,Instellingen!$K$11:$L$22,2,0),"")</f>
        <v/>
      </c>
      <c r="C749" s="51"/>
      <c r="D749" s="52"/>
      <c r="E749" s="52"/>
      <c r="F749" s="53"/>
      <c r="G749" s="50"/>
      <c r="H749" s="50"/>
      <c r="I749" s="50"/>
      <c r="J749" s="38">
        <f t="shared" si="68"/>
        <v>0</v>
      </c>
      <c r="K749" s="38">
        <f t="shared" si="66"/>
        <v>0</v>
      </c>
      <c r="L749" s="38">
        <f t="shared" si="69"/>
        <v>0</v>
      </c>
      <c r="M749" s="38">
        <f t="shared" si="70"/>
        <v>0</v>
      </c>
      <c r="N749" s="38">
        <f t="shared" si="71"/>
        <v>0</v>
      </c>
      <c r="O749" s="38">
        <f>IF($F749=Instellingen!$I$11,ROUND(($J749-($J749/((100%+$F749)/100%))),2),0)</f>
        <v>0</v>
      </c>
      <c r="P749" s="38">
        <f>IF($F749=Instellingen!$I$12,ROUND(($J749-($J749/((100%+$F749)/100%))),2),0)</f>
        <v>0</v>
      </c>
      <c r="Q749" s="38">
        <f>IF($F749=Instellingen!$I$14,0,ROUND(($K749-($K749/((100%+$F749)/100%))),2))</f>
        <v>0</v>
      </c>
    </row>
    <row r="750" spans="1:17" x14ac:dyDescent="0.35">
      <c r="A750" s="20" t="str">
        <f t="shared" si="67"/>
        <v/>
      </c>
      <c r="B750" s="20" t="str">
        <f>IFERROR(VLOOKUP($A750,Instellingen!$K$11:$L$22,2,0),"")</f>
        <v/>
      </c>
      <c r="C750" s="51"/>
      <c r="D750" s="52"/>
      <c r="E750" s="52"/>
      <c r="F750" s="53"/>
      <c r="G750" s="50"/>
      <c r="H750" s="50"/>
      <c r="I750" s="50"/>
      <c r="J750" s="38">
        <f t="shared" si="68"/>
        <v>0</v>
      </c>
      <c r="K750" s="38">
        <f t="shared" si="66"/>
        <v>0</v>
      </c>
      <c r="L750" s="38">
        <f t="shared" si="69"/>
        <v>0</v>
      </c>
      <c r="M750" s="38">
        <f t="shared" si="70"/>
        <v>0</v>
      </c>
      <c r="N750" s="38">
        <f t="shared" si="71"/>
        <v>0</v>
      </c>
      <c r="O750" s="38">
        <f>IF($F750=Instellingen!$I$11,ROUND(($J750-($J750/((100%+$F750)/100%))),2),0)</f>
        <v>0</v>
      </c>
      <c r="P750" s="38">
        <f>IF($F750=Instellingen!$I$12,ROUND(($J750-($J750/((100%+$F750)/100%))),2),0)</f>
        <v>0</v>
      </c>
      <c r="Q750" s="38">
        <f>IF($F750=Instellingen!$I$14,0,ROUND(($K750-($K750/((100%+$F750)/100%))),2))</f>
        <v>0</v>
      </c>
    </row>
    <row r="751" spans="1:17" x14ac:dyDescent="0.35">
      <c r="A751" s="20" t="str">
        <f t="shared" si="67"/>
        <v/>
      </c>
      <c r="B751" s="20" t="str">
        <f>IFERROR(VLOOKUP($A751,Instellingen!$K$11:$L$22,2,0),"")</f>
        <v/>
      </c>
      <c r="C751" s="51"/>
      <c r="D751" s="52"/>
      <c r="E751" s="52"/>
      <c r="F751" s="53"/>
      <c r="G751" s="50"/>
      <c r="H751" s="50"/>
      <c r="I751" s="50"/>
      <c r="J751" s="38">
        <f t="shared" si="68"/>
        <v>0</v>
      </c>
      <c r="K751" s="38">
        <f t="shared" si="66"/>
        <v>0</v>
      </c>
      <c r="L751" s="38">
        <f t="shared" si="69"/>
        <v>0</v>
      </c>
      <c r="M751" s="38">
        <f t="shared" si="70"/>
        <v>0</v>
      </c>
      <c r="N751" s="38">
        <f t="shared" si="71"/>
        <v>0</v>
      </c>
      <c r="O751" s="38">
        <f>IF($F751=Instellingen!$I$11,ROUND(($J751-($J751/((100%+$F751)/100%))),2),0)</f>
        <v>0</v>
      </c>
      <c r="P751" s="38">
        <f>IF($F751=Instellingen!$I$12,ROUND(($J751-($J751/((100%+$F751)/100%))),2),0)</f>
        <v>0</v>
      </c>
      <c r="Q751" s="38">
        <f>IF($F751=Instellingen!$I$14,0,ROUND(($K751-($K751/((100%+$F751)/100%))),2))</f>
        <v>0</v>
      </c>
    </row>
    <row r="752" spans="1:17" x14ac:dyDescent="0.35">
      <c r="A752" s="20" t="str">
        <f t="shared" si="67"/>
        <v/>
      </c>
      <c r="B752" s="20" t="str">
        <f>IFERROR(VLOOKUP($A752,Instellingen!$K$11:$L$22,2,0),"")</f>
        <v/>
      </c>
      <c r="C752" s="51"/>
      <c r="D752" s="52"/>
      <c r="E752" s="52"/>
      <c r="F752" s="53"/>
      <c r="G752" s="50"/>
      <c r="H752" s="50"/>
      <c r="I752" s="50"/>
      <c r="J752" s="38">
        <f t="shared" si="68"/>
        <v>0</v>
      </c>
      <c r="K752" s="38">
        <f t="shared" si="66"/>
        <v>0</v>
      </c>
      <c r="L752" s="38">
        <f t="shared" si="69"/>
        <v>0</v>
      </c>
      <c r="M752" s="38">
        <f t="shared" si="70"/>
        <v>0</v>
      </c>
      <c r="N752" s="38">
        <f t="shared" si="71"/>
        <v>0</v>
      </c>
      <c r="O752" s="38">
        <f>IF($F752=Instellingen!$I$11,ROUND(($J752-($J752/((100%+$F752)/100%))),2),0)</f>
        <v>0</v>
      </c>
      <c r="P752" s="38">
        <f>IF($F752=Instellingen!$I$12,ROUND(($J752-($J752/((100%+$F752)/100%))),2),0)</f>
        <v>0</v>
      </c>
      <c r="Q752" s="38">
        <f>IF($F752=Instellingen!$I$14,0,ROUND(($K752-($K752/((100%+$F752)/100%))),2))</f>
        <v>0</v>
      </c>
    </row>
    <row r="753" spans="1:17" x14ac:dyDescent="0.35">
      <c r="A753" s="20" t="str">
        <f t="shared" si="67"/>
        <v/>
      </c>
      <c r="B753" s="20" t="str">
        <f>IFERROR(VLOOKUP($A753,Instellingen!$K$11:$L$22,2,0),"")</f>
        <v/>
      </c>
      <c r="C753" s="51"/>
      <c r="D753" s="52"/>
      <c r="E753" s="52"/>
      <c r="F753" s="53"/>
      <c r="G753" s="50"/>
      <c r="H753" s="50"/>
      <c r="I753" s="50"/>
      <c r="J753" s="38">
        <f t="shared" si="68"/>
        <v>0</v>
      </c>
      <c r="K753" s="38">
        <f t="shared" si="66"/>
        <v>0</v>
      </c>
      <c r="L753" s="38">
        <f t="shared" si="69"/>
        <v>0</v>
      </c>
      <c r="M753" s="38">
        <f t="shared" si="70"/>
        <v>0</v>
      </c>
      <c r="N753" s="38">
        <f t="shared" si="71"/>
        <v>0</v>
      </c>
      <c r="O753" s="38">
        <f>IF($F753=Instellingen!$I$11,ROUND(($J753-($J753/((100%+$F753)/100%))),2),0)</f>
        <v>0</v>
      </c>
      <c r="P753" s="38">
        <f>IF($F753=Instellingen!$I$12,ROUND(($J753-($J753/((100%+$F753)/100%))),2),0)</f>
        <v>0</v>
      </c>
      <c r="Q753" s="38">
        <f>IF($F753=Instellingen!$I$14,0,ROUND(($K753-($K753/((100%+$F753)/100%))),2))</f>
        <v>0</v>
      </c>
    </row>
    <row r="754" spans="1:17" x14ac:dyDescent="0.35">
      <c r="A754" s="20" t="str">
        <f t="shared" si="67"/>
        <v/>
      </c>
      <c r="B754" s="20" t="str">
        <f>IFERROR(VLOOKUP($A754,Instellingen!$K$11:$L$22,2,0),"")</f>
        <v/>
      </c>
      <c r="C754" s="51"/>
      <c r="D754" s="52"/>
      <c r="E754" s="52"/>
      <c r="F754" s="53"/>
      <c r="G754" s="50"/>
      <c r="H754" s="50"/>
      <c r="I754" s="50"/>
      <c r="J754" s="38">
        <f t="shared" si="68"/>
        <v>0</v>
      </c>
      <c r="K754" s="38">
        <f t="shared" si="66"/>
        <v>0</v>
      </c>
      <c r="L754" s="38">
        <f t="shared" si="69"/>
        <v>0</v>
      </c>
      <c r="M754" s="38">
        <f t="shared" si="70"/>
        <v>0</v>
      </c>
      <c r="N754" s="38">
        <f t="shared" si="71"/>
        <v>0</v>
      </c>
      <c r="O754" s="38">
        <f>IF($F754=Instellingen!$I$11,ROUND(($J754-($J754/((100%+$F754)/100%))),2),0)</f>
        <v>0</v>
      </c>
      <c r="P754" s="38">
        <f>IF($F754=Instellingen!$I$12,ROUND(($J754-($J754/((100%+$F754)/100%))),2),0)</f>
        <v>0</v>
      </c>
      <c r="Q754" s="38">
        <f>IF($F754=Instellingen!$I$14,0,ROUND(($K754-($K754/((100%+$F754)/100%))),2))</f>
        <v>0</v>
      </c>
    </row>
    <row r="755" spans="1:17" x14ac:dyDescent="0.35">
      <c r="A755" s="20" t="str">
        <f t="shared" si="67"/>
        <v/>
      </c>
      <c r="B755" s="20" t="str">
        <f>IFERROR(VLOOKUP($A755,Instellingen!$K$11:$L$22,2,0),"")</f>
        <v/>
      </c>
      <c r="C755" s="51"/>
      <c r="D755" s="52"/>
      <c r="E755" s="52"/>
      <c r="F755" s="53"/>
      <c r="G755" s="50"/>
      <c r="H755" s="50"/>
      <c r="I755" s="50"/>
      <c r="J755" s="38">
        <f t="shared" si="68"/>
        <v>0</v>
      </c>
      <c r="K755" s="38">
        <f t="shared" si="66"/>
        <v>0</v>
      </c>
      <c r="L755" s="38">
        <f t="shared" si="69"/>
        <v>0</v>
      </c>
      <c r="M755" s="38">
        <f t="shared" si="70"/>
        <v>0</v>
      </c>
      <c r="N755" s="38">
        <f t="shared" si="71"/>
        <v>0</v>
      </c>
      <c r="O755" s="38">
        <f>IF($F755=Instellingen!$I$11,ROUND(($J755-($J755/((100%+$F755)/100%))),2),0)</f>
        <v>0</v>
      </c>
      <c r="P755" s="38">
        <f>IF($F755=Instellingen!$I$12,ROUND(($J755-($J755/((100%+$F755)/100%))),2),0)</f>
        <v>0</v>
      </c>
      <c r="Q755" s="38">
        <f>IF($F755=Instellingen!$I$14,0,ROUND(($K755-($K755/((100%+$F755)/100%))),2))</f>
        <v>0</v>
      </c>
    </row>
    <row r="756" spans="1:17" x14ac:dyDescent="0.35">
      <c r="A756" s="20" t="str">
        <f t="shared" si="67"/>
        <v/>
      </c>
      <c r="B756" s="20" t="str">
        <f>IFERROR(VLOOKUP($A756,Instellingen!$K$11:$L$22,2,0),"")</f>
        <v/>
      </c>
      <c r="C756" s="51"/>
      <c r="D756" s="52"/>
      <c r="E756" s="52"/>
      <c r="F756" s="53"/>
      <c r="G756" s="50"/>
      <c r="H756" s="50"/>
      <c r="I756" s="50"/>
      <c r="J756" s="38">
        <f t="shared" si="68"/>
        <v>0</v>
      </c>
      <c r="K756" s="38">
        <f t="shared" si="66"/>
        <v>0</v>
      </c>
      <c r="L756" s="38">
        <f t="shared" si="69"/>
        <v>0</v>
      </c>
      <c r="M756" s="38">
        <f t="shared" si="70"/>
        <v>0</v>
      </c>
      <c r="N756" s="38">
        <f t="shared" si="71"/>
        <v>0</v>
      </c>
      <c r="O756" s="38">
        <f>IF($F756=Instellingen!$I$11,ROUND(($J756-($J756/((100%+$F756)/100%))),2),0)</f>
        <v>0</v>
      </c>
      <c r="P756" s="38">
        <f>IF($F756=Instellingen!$I$12,ROUND(($J756-($J756/((100%+$F756)/100%))),2),0)</f>
        <v>0</v>
      </c>
      <c r="Q756" s="38">
        <f>IF($F756=Instellingen!$I$14,0,ROUND(($K756-($K756/((100%+$F756)/100%))),2))</f>
        <v>0</v>
      </c>
    </row>
    <row r="757" spans="1:17" x14ac:dyDescent="0.35">
      <c r="A757" s="20" t="str">
        <f t="shared" si="67"/>
        <v/>
      </c>
      <c r="B757" s="20" t="str">
        <f>IFERROR(VLOOKUP($A757,Instellingen!$K$11:$L$22,2,0),"")</f>
        <v/>
      </c>
      <c r="C757" s="51"/>
      <c r="D757" s="52"/>
      <c r="E757" s="52"/>
      <c r="F757" s="53"/>
      <c r="G757" s="50"/>
      <c r="H757" s="50"/>
      <c r="I757" s="50"/>
      <c r="J757" s="38">
        <f t="shared" si="68"/>
        <v>0</v>
      </c>
      <c r="K757" s="38">
        <f t="shared" si="66"/>
        <v>0</v>
      </c>
      <c r="L757" s="38">
        <f t="shared" si="69"/>
        <v>0</v>
      </c>
      <c r="M757" s="38">
        <f t="shared" si="70"/>
        <v>0</v>
      </c>
      <c r="N757" s="38">
        <f t="shared" si="71"/>
        <v>0</v>
      </c>
      <c r="O757" s="38">
        <f>IF($F757=Instellingen!$I$11,ROUND(($J757-($J757/((100%+$F757)/100%))),2),0)</f>
        <v>0</v>
      </c>
      <c r="P757" s="38">
        <f>IF($F757=Instellingen!$I$12,ROUND(($J757-($J757/((100%+$F757)/100%))),2),0)</f>
        <v>0</v>
      </c>
      <c r="Q757" s="38">
        <f>IF($F757=Instellingen!$I$14,0,ROUND(($K757-($K757/((100%+$F757)/100%))),2))</f>
        <v>0</v>
      </c>
    </row>
    <row r="758" spans="1:17" x14ac:dyDescent="0.35">
      <c r="A758" s="20" t="str">
        <f t="shared" si="67"/>
        <v/>
      </c>
      <c r="B758" s="20" t="str">
        <f>IFERROR(VLOOKUP($A758,Instellingen!$K$11:$L$22,2,0),"")</f>
        <v/>
      </c>
      <c r="C758" s="51"/>
      <c r="D758" s="52"/>
      <c r="E758" s="52"/>
      <c r="F758" s="53"/>
      <c r="G758" s="50"/>
      <c r="H758" s="50"/>
      <c r="I758" s="50"/>
      <c r="J758" s="38">
        <f t="shared" si="68"/>
        <v>0</v>
      </c>
      <c r="K758" s="38">
        <f t="shared" si="66"/>
        <v>0</v>
      </c>
      <c r="L758" s="38">
        <f t="shared" si="69"/>
        <v>0</v>
      </c>
      <c r="M758" s="38">
        <f t="shared" si="70"/>
        <v>0</v>
      </c>
      <c r="N758" s="38">
        <f t="shared" si="71"/>
        <v>0</v>
      </c>
      <c r="O758" s="38">
        <f>IF($F758=Instellingen!$I$11,ROUND(($J758-($J758/((100%+$F758)/100%))),2),0)</f>
        <v>0</v>
      </c>
      <c r="P758" s="38">
        <f>IF($F758=Instellingen!$I$12,ROUND(($J758-($J758/((100%+$F758)/100%))),2),0)</f>
        <v>0</v>
      </c>
      <c r="Q758" s="38">
        <f>IF($F758=Instellingen!$I$14,0,ROUND(($K758-($K758/((100%+$F758)/100%))),2))</f>
        <v>0</v>
      </c>
    </row>
    <row r="759" spans="1:17" x14ac:dyDescent="0.35">
      <c r="A759" s="20" t="str">
        <f t="shared" si="67"/>
        <v/>
      </c>
      <c r="B759" s="20" t="str">
        <f>IFERROR(VLOOKUP($A759,Instellingen!$K$11:$L$22,2,0),"")</f>
        <v/>
      </c>
      <c r="C759" s="51"/>
      <c r="D759" s="52"/>
      <c r="E759" s="52"/>
      <c r="F759" s="53"/>
      <c r="G759" s="50"/>
      <c r="H759" s="50"/>
      <c r="I759" s="50"/>
      <c r="J759" s="38">
        <f t="shared" si="68"/>
        <v>0</v>
      </c>
      <c r="K759" s="38">
        <f t="shared" si="66"/>
        <v>0</v>
      </c>
      <c r="L759" s="38">
        <f t="shared" si="69"/>
        <v>0</v>
      </c>
      <c r="M759" s="38">
        <f t="shared" si="70"/>
        <v>0</v>
      </c>
      <c r="N759" s="38">
        <f t="shared" si="71"/>
        <v>0</v>
      </c>
      <c r="O759" s="38">
        <f>IF($F759=Instellingen!$I$11,ROUND(($J759-($J759/((100%+$F759)/100%))),2),0)</f>
        <v>0</v>
      </c>
      <c r="P759" s="38">
        <f>IF($F759=Instellingen!$I$12,ROUND(($J759-($J759/((100%+$F759)/100%))),2),0)</f>
        <v>0</v>
      </c>
      <c r="Q759" s="38">
        <f>IF($F759=Instellingen!$I$14,0,ROUND(($K759-($K759/((100%+$F759)/100%))),2))</f>
        <v>0</v>
      </c>
    </row>
    <row r="760" spans="1:17" x14ac:dyDescent="0.35">
      <c r="A760" s="20" t="str">
        <f t="shared" si="67"/>
        <v/>
      </c>
      <c r="B760" s="20" t="str">
        <f>IFERROR(VLOOKUP($A760,Instellingen!$K$11:$L$22,2,0),"")</f>
        <v/>
      </c>
      <c r="C760" s="51"/>
      <c r="D760" s="52"/>
      <c r="E760" s="52"/>
      <c r="F760" s="53"/>
      <c r="G760" s="50"/>
      <c r="H760" s="50"/>
      <c r="I760" s="50"/>
      <c r="J760" s="38">
        <f t="shared" si="68"/>
        <v>0</v>
      </c>
      <c r="K760" s="38">
        <f t="shared" si="66"/>
        <v>0</v>
      </c>
      <c r="L760" s="38">
        <f t="shared" si="69"/>
        <v>0</v>
      </c>
      <c r="M760" s="38">
        <f t="shared" si="70"/>
        <v>0</v>
      </c>
      <c r="N760" s="38">
        <f t="shared" si="71"/>
        <v>0</v>
      </c>
      <c r="O760" s="38">
        <f>IF($F760=Instellingen!$I$11,ROUND(($J760-($J760/((100%+$F760)/100%))),2),0)</f>
        <v>0</v>
      </c>
      <c r="P760" s="38">
        <f>IF($F760=Instellingen!$I$12,ROUND(($J760-($J760/((100%+$F760)/100%))),2),0)</f>
        <v>0</v>
      </c>
      <c r="Q760" s="38">
        <f>IF($F760=Instellingen!$I$14,0,ROUND(($K760-($K760/((100%+$F760)/100%))),2))</f>
        <v>0</v>
      </c>
    </row>
    <row r="761" spans="1:17" x14ac:dyDescent="0.35">
      <c r="A761" s="20" t="str">
        <f t="shared" si="67"/>
        <v/>
      </c>
      <c r="B761" s="20" t="str">
        <f>IFERROR(VLOOKUP($A761,Instellingen!$K$11:$L$22,2,0),"")</f>
        <v/>
      </c>
      <c r="C761" s="51"/>
      <c r="D761" s="52"/>
      <c r="E761" s="52"/>
      <c r="F761" s="53"/>
      <c r="G761" s="50"/>
      <c r="H761" s="50"/>
      <c r="I761" s="50"/>
      <c r="J761" s="38">
        <f t="shared" si="68"/>
        <v>0</v>
      </c>
      <c r="K761" s="38">
        <f t="shared" si="66"/>
        <v>0</v>
      </c>
      <c r="L761" s="38">
        <f t="shared" si="69"/>
        <v>0</v>
      </c>
      <c r="M761" s="38">
        <f t="shared" si="70"/>
        <v>0</v>
      </c>
      <c r="N761" s="38">
        <f t="shared" si="71"/>
        <v>0</v>
      </c>
      <c r="O761" s="38">
        <f>IF($F761=Instellingen!$I$11,ROUND(($J761-($J761/((100%+$F761)/100%))),2),0)</f>
        <v>0</v>
      </c>
      <c r="P761" s="38">
        <f>IF($F761=Instellingen!$I$12,ROUND(($J761-($J761/((100%+$F761)/100%))),2),0)</f>
        <v>0</v>
      </c>
      <c r="Q761" s="38">
        <f>IF($F761=Instellingen!$I$14,0,ROUND(($K761-($K761/((100%+$F761)/100%))),2))</f>
        <v>0</v>
      </c>
    </row>
    <row r="762" spans="1:17" x14ac:dyDescent="0.35">
      <c r="A762" s="20" t="str">
        <f t="shared" si="67"/>
        <v/>
      </c>
      <c r="B762" s="20" t="str">
        <f>IFERROR(VLOOKUP($A762,Instellingen!$K$11:$L$22,2,0),"")</f>
        <v/>
      </c>
      <c r="C762" s="51"/>
      <c r="D762" s="52"/>
      <c r="E762" s="52"/>
      <c r="F762" s="53"/>
      <c r="G762" s="50"/>
      <c r="H762" s="50"/>
      <c r="I762" s="50"/>
      <c r="J762" s="38">
        <f t="shared" si="68"/>
        <v>0</v>
      </c>
      <c r="K762" s="38">
        <f t="shared" si="66"/>
        <v>0</v>
      </c>
      <c r="L762" s="38">
        <f t="shared" si="69"/>
        <v>0</v>
      </c>
      <c r="M762" s="38">
        <f t="shared" si="70"/>
        <v>0</v>
      </c>
      <c r="N762" s="38">
        <f t="shared" si="71"/>
        <v>0</v>
      </c>
      <c r="O762" s="38">
        <f>IF($F762=Instellingen!$I$11,ROUND(($J762-($J762/((100%+$F762)/100%))),2),0)</f>
        <v>0</v>
      </c>
      <c r="P762" s="38">
        <f>IF($F762=Instellingen!$I$12,ROUND(($J762-($J762/((100%+$F762)/100%))),2),0)</f>
        <v>0</v>
      </c>
      <c r="Q762" s="38">
        <f>IF($F762=Instellingen!$I$14,0,ROUND(($K762-($K762/((100%+$F762)/100%))),2))</f>
        <v>0</v>
      </c>
    </row>
    <row r="763" spans="1:17" x14ac:dyDescent="0.35">
      <c r="A763" s="20" t="str">
        <f t="shared" si="67"/>
        <v/>
      </c>
      <c r="B763" s="20" t="str">
        <f>IFERROR(VLOOKUP($A763,Instellingen!$K$11:$L$22,2,0),"")</f>
        <v/>
      </c>
      <c r="C763" s="51"/>
      <c r="D763" s="52"/>
      <c r="E763" s="52"/>
      <c r="F763" s="53"/>
      <c r="G763" s="50"/>
      <c r="H763" s="50"/>
      <c r="I763" s="50"/>
      <c r="J763" s="38">
        <f t="shared" si="68"/>
        <v>0</v>
      </c>
      <c r="K763" s="38">
        <f t="shared" si="66"/>
        <v>0</v>
      </c>
      <c r="L763" s="38">
        <f t="shared" si="69"/>
        <v>0</v>
      </c>
      <c r="M763" s="38">
        <f t="shared" si="70"/>
        <v>0</v>
      </c>
      <c r="N763" s="38">
        <f t="shared" si="71"/>
        <v>0</v>
      </c>
      <c r="O763" s="38">
        <f>IF($F763=Instellingen!$I$11,ROUND(($J763-($J763/((100%+$F763)/100%))),2),0)</f>
        <v>0</v>
      </c>
      <c r="P763" s="38">
        <f>IF($F763=Instellingen!$I$12,ROUND(($J763-($J763/((100%+$F763)/100%))),2),0)</f>
        <v>0</v>
      </c>
      <c r="Q763" s="38">
        <f>IF($F763=Instellingen!$I$14,0,ROUND(($K763-($K763/((100%+$F763)/100%))),2))</f>
        <v>0</v>
      </c>
    </row>
    <row r="764" spans="1:17" x14ac:dyDescent="0.35">
      <c r="A764" s="20" t="str">
        <f t="shared" si="67"/>
        <v/>
      </c>
      <c r="B764" s="20" t="str">
        <f>IFERROR(VLOOKUP($A764,Instellingen!$K$11:$L$22,2,0),"")</f>
        <v/>
      </c>
      <c r="C764" s="51"/>
      <c r="D764" s="52"/>
      <c r="E764" s="52"/>
      <c r="F764" s="53"/>
      <c r="G764" s="50"/>
      <c r="H764" s="50"/>
      <c r="I764" s="50"/>
      <c r="J764" s="38">
        <f t="shared" si="68"/>
        <v>0</v>
      </c>
      <c r="K764" s="38">
        <f t="shared" si="66"/>
        <v>0</v>
      </c>
      <c r="L764" s="38">
        <f t="shared" si="69"/>
        <v>0</v>
      </c>
      <c r="M764" s="38">
        <f t="shared" si="70"/>
        <v>0</v>
      </c>
      <c r="N764" s="38">
        <f t="shared" si="71"/>
        <v>0</v>
      </c>
      <c r="O764" s="38">
        <f>IF($F764=Instellingen!$I$11,ROUND(($J764-($J764/((100%+$F764)/100%))),2),0)</f>
        <v>0</v>
      </c>
      <c r="P764" s="38">
        <f>IF($F764=Instellingen!$I$12,ROUND(($J764-($J764/((100%+$F764)/100%))),2),0)</f>
        <v>0</v>
      </c>
      <c r="Q764" s="38">
        <f>IF($F764=Instellingen!$I$14,0,ROUND(($K764-($K764/((100%+$F764)/100%))),2))</f>
        <v>0</v>
      </c>
    </row>
    <row r="765" spans="1:17" x14ac:dyDescent="0.35">
      <c r="A765" s="20" t="str">
        <f t="shared" si="67"/>
        <v/>
      </c>
      <c r="B765" s="20" t="str">
        <f>IFERROR(VLOOKUP($A765,Instellingen!$K$11:$L$22,2,0),"")</f>
        <v/>
      </c>
      <c r="C765" s="51"/>
      <c r="D765" s="52"/>
      <c r="E765" s="52"/>
      <c r="F765" s="53"/>
      <c r="G765" s="50"/>
      <c r="H765" s="50"/>
      <c r="I765" s="50"/>
      <c r="J765" s="38">
        <f t="shared" si="68"/>
        <v>0</v>
      </c>
      <c r="K765" s="38">
        <f t="shared" si="66"/>
        <v>0</v>
      </c>
      <c r="L765" s="38">
        <f t="shared" si="69"/>
        <v>0</v>
      </c>
      <c r="M765" s="38">
        <f t="shared" si="70"/>
        <v>0</v>
      </c>
      <c r="N765" s="38">
        <f t="shared" si="71"/>
        <v>0</v>
      </c>
      <c r="O765" s="38">
        <f>IF($F765=Instellingen!$I$11,ROUND(($J765-($J765/((100%+$F765)/100%))),2),0)</f>
        <v>0</v>
      </c>
      <c r="P765" s="38">
        <f>IF($F765=Instellingen!$I$12,ROUND(($J765-($J765/((100%+$F765)/100%))),2),0)</f>
        <v>0</v>
      </c>
      <c r="Q765" s="38">
        <f>IF($F765=Instellingen!$I$14,0,ROUND(($K765-($K765/((100%+$F765)/100%))),2))</f>
        <v>0</v>
      </c>
    </row>
    <row r="766" spans="1:17" x14ac:dyDescent="0.35">
      <c r="A766" s="20" t="str">
        <f t="shared" si="67"/>
        <v/>
      </c>
      <c r="B766" s="20" t="str">
        <f>IFERROR(VLOOKUP($A766,Instellingen!$K$11:$L$22,2,0),"")</f>
        <v/>
      </c>
      <c r="C766" s="51"/>
      <c r="D766" s="52"/>
      <c r="E766" s="52"/>
      <c r="F766" s="53"/>
      <c r="G766" s="50"/>
      <c r="H766" s="50"/>
      <c r="I766" s="50"/>
      <c r="J766" s="38">
        <f t="shared" si="68"/>
        <v>0</v>
      </c>
      <c r="K766" s="38">
        <f t="shared" si="66"/>
        <v>0</v>
      </c>
      <c r="L766" s="38">
        <f t="shared" si="69"/>
        <v>0</v>
      </c>
      <c r="M766" s="38">
        <f t="shared" si="70"/>
        <v>0</v>
      </c>
      <c r="N766" s="38">
        <f t="shared" si="71"/>
        <v>0</v>
      </c>
      <c r="O766" s="38">
        <f>IF($F766=Instellingen!$I$11,ROUND(($J766-($J766/((100%+$F766)/100%))),2),0)</f>
        <v>0</v>
      </c>
      <c r="P766" s="38">
        <f>IF($F766=Instellingen!$I$12,ROUND(($J766-($J766/((100%+$F766)/100%))),2),0)</f>
        <v>0</v>
      </c>
      <c r="Q766" s="38">
        <f>IF($F766=Instellingen!$I$14,0,ROUND(($K766-($K766/((100%+$F766)/100%))),2))</f>
        <v>0</v>
      </c>
    </row>
    <row r="767" spans="1:17" x14ac:dyDescent="0.35">
      <c r="A767" s="20" t="str">
        <f t="shared" si="67"/>
        <v/>
      </c>
      <c r="B767" s="20" t="str">
        <f>IFERROR(VLOOKUP($A767,Instellingen!$K$11:$L$22,2,0),"")</f>
        <v/>
      </c>
      <c r="C767" s="51"/>
      <c r="D767" s="52"/>
      <c r="E767" s="52"/>
      <c r="F767" s="53"/>
      <c r="G767" s="50"/>
      <c r="H767" s="50"/>
      <c r="I767" s="50"/>
      <c r="J767" s="38">
        <f t="shared" si="68"/>
        <v>0</v>
      </c>
      <c r="K767" s="38">
        <f t="shared" si="66"/>
        <v>0</v>
      </c>
      <c r="L767" s="38">
        <f t="shared" si="69"/>
        <v>0</v>
      </c>
      <c r="M767" s="38">
        <f t="shared" si="70"/>
        <v>0</v>
      </c>
      <c r="N767" s="38">
        <f t="shared" si="71"/>
        <v>0</v>
      </c>
      <c r="O767" s="38">
        <f>IF($F767=Instellingen!$I$11,ROUND(($J767-($J767/((100%+$F767)/100%))),2),0)</f>
        <v>0</v>
      </c>
      <c r="P767" s="38">
        <f>IF($F767=Instellingen!$I$12,ROUND(($J767-($J767/((100%+$F767)/100%))),2),0)</f>
        <v>0</v>
      </c>
      <c r="Q767" s="38">
        <f>IF($F767=Instellingen!$I$14,0,ROUND(($K767-($K767/((100%+$F767)/100%))),2))</f>
        <v>0</v>
      </c>
    </row>
    <row r="768" spans="1:17" x14ac:dyDescent="0.35">
      <c r="A768" s="20" t="str">
        <f t="shared" si="67"/>
        <v/>
      </c>
      <c r="B768" s="20" t="str">
        <f>IFERROR(VLOOKUP($A768,Instellingen!$K$11:$L$22,2,0),"")</f>
        <v/>
      </c>
      <c r="C768" s="51"/>
      <c r="D768" s="52"/>
      <c r="E768" s="52"/>
      <c r="F768" s="53"/>
      <c r="G768" s="50"/>
      <c r="H768" s="50"/>
      <c r="I768" s="50"/>
      <c r="J768" s="38">
        <f t="shared" si="68"/>
        <v>0</v>
      </c>
      <c r="K768" s="38">
        <f t="shared" si="66"/>
        <v>0</v>
      </c>
      <c r="L768" s="38">
        <f t="shared" si="69"/>
        <v>0</v>
      </c>
      <c r="M768" s="38">
        <f t="shared" si="70"/>
        <v>0</v>
      </c>
      <c r="N768" s="38">
        <f t="shared" si="71"/>
        <v>0</v>
      </c>
      <c r="O768" s="38">
        <f>IF($F768=Instellingen!$I$11,ROUND(($J768-($J768/((100%+$F768)/100%))),2),0)</f>
        <v>0</v>
      </c>
      <c r="P768" s="38">
        <f>IF($F768=Instellingen!$I$12,ROUND(($J768-($J768/((100%+$F768)/100%))),2),0)</f>
        <v>0</v>
      </c>
      <c r="Q768" s="38">
        <f>IF($F768=Instellingen!$I$14,0,ROUND(($K768-($K768/((100%+$F768)/100%))),2))</f>
        <v>0</v>
      </c>
    </row>
    <row r="769" spans="1:17" x14ac:dyDescent="0.35">
      <c r="A769" s="20" t="str">
        <f t="shared" si="67"/>
        <v/>
      </c>
      <c r="B769" s="20" t="str">
        <f>IFERROR(VLOOKUP($A769,Instellingen!$K$11:$L$22,2,0),"")</f>
        <v/>
      </c>
      <c r="C769" s="51"/>
      <c r="D769" s="52"/>
      <c r="E769" s="52"/>
      <c r="F769" s="53"/>
      <c r="G769" s="50"/>
      <c r="H769" s="50"/>
      <c r="I769" s="50"/>
      <c r="J769" s="38">
        <f t="shared" si="68"/>
        <v>0</v>
      </c>
      <c r="K769" s="38">
        <f t="shared" si="66"/>
        <v>0</v>
      </c>
      <c r="L769" s="38">
        <f t="shared" si="69"/>
        <v>0</v>
      </c>
      <c r="M769" s="38">
        <f t="shared" si="70"/>
        <v>0</v>
      </c>
      <c r="N769" s="38">
        <f t="shared" si="71"/>
        <v>0</v>
      </c>
      <c r="O769" s="38">
        <f>IF($F769=Instellingen!$I$11,ROUND(($J769-($J769/((100%+$F769)/100%))),2),0)</f>
        <v>0</v>
      </c>
      <c r="P769" s="38">
        <f>IF($F769=Instellingen!$I$12,ROUND(($J769-($J769/((100%+$F769)/100%))),2),0)</f>
        <v>0</v>
      </c>
      <c r="Q769" s="38">
        <f>IF($F769=Instellingen!$I$14,0,ROUND(($K769-($K769/((100%+$F769)/100%))),2))</f>
        <v>0</v>
      </c>
    </row>
    <row r="770" spans="1:17" x14ac:dyDescent="0.35">
      <c r="A770" s="20" t="str">
        <f t="shared" si="67"/>
        <v/>
      </c>
      <c r="B770" s="20" t="str">
        <f>IFERROR(VLOOKUP($A770,Instellingen!$K$11:$L$22,2,0),"")</f>
        <v/>
      </c>
      <c r="C770" s="51"/>
      <c r="D770" s="52"/>
      <c r="E770" s="52"/>
      <c r="F770" s="53"/>
      <c r="G770" s="50"/>
      <c r="H770" s="50"/>
      <c r="I770" s="50"/>
      <c r="J770" s="38">
        <f t="shared" si="68"/>
        <v>0</v>
      </c>
      <c r="K770" s="38">
        <f t="shared" si="66"/>
        <v>0</v>
      </c>
      <c r="L770" s="38">
        <f t="shared" si="69"/>
        <v>0</v>
      </c>
      <c r="M770" s="38">
        <f t="shared" si="70"/>
        <v>0</v>
      </c>
      <c r="N770" s="38">
        <f t="shared" si="71"/>
        <v>0</v>
      </c>
      <c r="O770" s="38">
        <f>IF($F770=Instellingen!$I$11,ROUND(($J770-($J770/((100%+$F770)/100%))),2),0)</f>
        <v>0</v>
      </c>
      <c r="P770" s="38">
        <f>IF($F770=Instellingen!$I$12,ROUND(($J770-($J770/((100%+$F770)/100%))),2),0)</f>
        <v>0</v>
      </c>
      <c r="Q770" s="38">
        <f>IF($F770=Instellingen!$I$14,0,ROUND(($K770-($K770/((100%+$F770)/100%))),2))</f>
        <v>0</v>
      </c>
    </row>
    <row r="771" spans="1:17" x14ac:dyDescent="0.35">
      <c r="A771" s="20" t="str">
        <f t="shared" si="67"/>
        <v/>
      </c>
      <c r="B771" s="20" t="str">
        <f>IFERROR(VLOOKUP($A771,Instellingen!$K$11:$L$22,2,0),"")</f>
        <v/>
      </c>
      <c r="C771" s="51"/>
      <c r="D771" s="52"/>
      <c r="E771" s="52"/>
      <c r="F771" s="53"/>
      <c r="G771" s="50"/>
      <c r="H771" s="50"/>
      <c r="I771" s="50"/>
      <c r="J771" s="38">
        <f t="shared" si="68"/>
        <v>0</v>
      </c>
      <c r="K771" s="38">
        <f t="shared" si="66"/>
        <v>0</v>
      </c>
      <c r="L771" s="38">
        <f t="shared" si="69"/>
        <v>0</v>
      </c>
      <c r="M771" s="38">
        <f t="shared" si="70"/>
        <v>0</v>
      </c>
      <c r="N771" s="38">
        <f t="shared" si="71"/>
        <v>0</v>
      </c>
      <c r="O771" s="38">
        <f>IF($F771=Instellingen!$I$11,ROUND(($J771-($J771/((100%+$F771)/100%))),2),0)</f>
        <v>0</v>
      </c>
      <c r="P771" s="38">
        <f>IF($F771=Instellingen!$I$12,ROUND(($J771-($J771/((100%+$F771)/100%))),2),0)</f>
        <v>0</v>
      </c>
      <c r="Q771" s="38">
        <f>IF($F771=Instellingen!$I$14,0,ROUND(($K771-($K771/((100%+$F771)/100%))),2))</f>
        <v>0</v>
      </c>
    </row>
    <row r="772" spans="1:17" x14ac:dyDescent="0.35">
      <c r="A772" s="20" t="str">
        <f t="shared" si="67"/>
        <v/>
      </c>
      <c r="B772" s="20" t="str">
        <f>IFERROR(VLOOKUP($A772,Instellingen!$K$11:$L$22,2,0),"")</f>
        <v/>
      </c>
      <c r="C772" s="51"/>
      <c r="D772" s="52"/>
      <c r="E772" s="52"/>
      <c r="F772" s="53"/>
      <c r="G772" s="50"/>
      <c r="H772" s="50"/>
      <c r="I772" s="50"/>
      <c r="J772" s="38">
        <f t="shared" si="68"/>
        <v>0</v>
      </c>
      <c r="K772" s="38">
        <f t="shared" si="66"/>
        <v>0</v>
      </c>
      <c r="L772" s="38">
        <f t="shared" si="69"/>
        <v>0</v>
      </c>
      <c r="M772" s="38">
        <f t="shared" si="70"/>
        <v>0</v>
      </c>
      <c r="N772" s="38">
        <f t="shared" si="71"/>
        <v>0</v>
      </c>
      <c r="O772" s="38">
        <f>IF($F772=Instellingen!$I$11,ROUND(($J772-($J772/((100%+$F772)/100%))),2),0)</f>
        <v>0</v>
      </c>
      <c r="P772" s="38">
        <f>IF($F772=Instellingen!$I$12,ROUND(($J772-($J772/((100%+$F772)/100%))),2),0)</f>
        <v>0</v>
      </c>
      <c r="Q772" s="38">
        <f>IF($F772=Instellingen!$I$14,0,ROUND(($K772-($K772/((100%+$F772)/100%))),2))</f>
        <v>0</v>
      </c>
    </row>
    <row r="773" spans="1:17" x14ac:dyDescent="0.35">
      <c r="A773" s="20" t="str">
        <f t="shared" si="67"/>
        <v/>
      </c>
      <c r="B773" s="20" t="str">
        <f>IFERROR(VLOOKUP($A773,Instellingen!$K$11:$L$22,2,0),"")</f>
        <v/>
      </c>
      <c r="C773" s="51"/>
      <c r="D773" s="52"/>
      <c r="E773" s="52"/>
      <c r="F773" s="53"/>
      <c r="G773" s="50"/>
      <c r="H773" s="50"/>
      <c r="I773" s="50"/>
      <c r="J773" s="38">
        <f t="shared" si="68"/>
        <v>0</v>
      </c>
      <c r="K773" s="38">
        <f t="shared" si="66"/>
        <v>0</v>
      </c>
      <c r="L773" s="38">
        <f t="shared" si="69"/>
        <v>0</v>
      </c>
      <c r="M773" s="38">
        <f t="shared" si="70"/>
        <v>0</v>
      </c>
      <c r="N773" s="38">
        <f t="shared" si="71"/>
        <v>0</v>
      </c>
      <c r="O773" s="38">
        <f>IF($F773=Instellingen!$I$11,ROUND(($J773-($J773/((100%+$F773)/100%))),2),0)</f>
        <v>0</v>
      </c>
      <c r="P773" s="38">
        <f>IF($F773=Instellingen!$I$12,ROUND(($J773-($J773/((100%+$F773)/100%))),2),0)</f>
        <v>0</v>
      </c>
      <c r="Q773" s="38">
        <f>IF($F773=Instellingen!$I$14,0,ROUND(($K773-($K773/((100%+$F773)/100%))),2))</f>
        <v>0</v>
      </c>
    </row>
    <row r="774" spans="1:17" x14ac:dyDescent="0.35">
      <c r="A774" s="20" t="str">
        <f t="shared" si="67"/>
        <v/>
      </c>
      <c r="B774" s="20" t="str">
        <f>IFERROR(VLOOKUP($A774,Instellingen!$K$11:$L$22,2,0),"")</f>
        <v/>
      </c>
      <c r="C774" s="51"/>
      <c r="D774" s="52"/>
      <c r="E774" s="52"/>
      <c r="F774" s="53"/>
      <c r="G774" s="50"/>
      <c r="H774" s="50"/>
      <c r="I774" s="50"/>
      <c r="J774" s="38">
        <f t="shared" si="68"/>
        <v>0</v>
      </c>
      <c r="K774" s="38">
        <f t="shared" si="66"/>
        <v>0</v>
      </c>
      <c r="L774" s="38">
        <f t="shared" si="69"/>
        <v>0</v>
      </c>
      <c r="M774" s="38">
        <f t="shared" si="70"/>
        <v>0</v>
      </c>
      <c r="N774" s="38">
        <f t="shared" si="71"/>
        <v>0</v>
      </c>
      <c r="O774" s="38">
        <f>IF($F774=Instellingen!$I$11,ROUND(($J774-($J774/((100%+$F774)/100%))),2),0)</f>
        <v>0</v>
      </c>
      <c r="P774" s="38">
        <f>IF($F774=Instellingen!$I$12,ROUND(($J774-($J774/((100%+$F774)/100%))),2),0)</f>
        <v>0</v>
      </c>
      <c r="Q774" s="38">
        <f>IF($F774=Instellingen!$I$14,0,ROUND(($K774-($K774/((100%+$F774)/100%))),2))</f>
        <v>0</v>
      </c>
    </row>
    <row r="775" spans="1:17" x14ac:dyDescent="0.35">
      <c r="A775" s="20" t="str">
        <f t="shared" si="67"/>
        <v/>
      </c>
      <c r="B775" s="20" t="str">
        <f>IFERROR(VLOOKUP($A775,Instellingen!$K$11:$L$22,2,0),"")</f>
        <v/>
      </c>
      <c r="C775" s="51"/>
      <c r="D775" s="52"/>
      <c r="E775" s="52"/>
      <c r="F775" s="53"/>
      <c r="G775" s="50"/>
      <c r="H775" s="50"/>
      <c r="I775" s="50"/>
      <c r="J775" s="38">
        <f t="shared" si="68"/>
        <v>0</v>
      </c>
      <c r="K775" s="38">
        <f t="shared" ref="K775:K2050" si="72">IF(OR($G775="Kosten",$G775="Investering"),$E775-$D775,0)</f>
        <v>0</v>
      </c>
      <c r="L775" s="38">
        <f t="shared" si="69"/>
        <v>0</v>
      </c>
      <c r="M775" s="38">
        <f t="shared" si="70"/>
        <v>0</v>
      </c>
      <c r="N775" s="38">
        <f t="shared" si="71"/>
        <v>0</v>
      </c>
      <c r="O775" s="38">
        <f>IF($F775=Instellingen!$I$11,ROUND(($J775-($J775/((100%+$F775)/100%))),2),0)</f>
        <v>0</v>
      </c>
      <c r="P775" s="38">
        <f>IF($F775=Instellingen!$I$12,ROUND(($J775-($J775/((100%+$F775)/100%))),2),0)</f>
        <v>0</v>
      </c>
      <c r="Q775" s="38">
        <f>IF($F775=Instellingen!$I$14,0,ROUND(($K775-($K775/((100%+$F775)/100%))),2))</f>
        <v>0</v>
      </c>
    </row>
    <row r="776" spans="1:17" x14ac:dyDescent="0.35">
      <c r="A776" s="20" t="str">
        <f t="shared" ref="A776:A2050" si="73">IF($C776="","",PROPER(TEXT($C776,"mmmm")))</f>
        <v/>
      </c>
      <c r="B776" s="20" t="str">
        <f>IFERROR(VLOOKUP($A776,Instellingen!$K$11:$L$22,2,0),"")</f>
        <v/>
      </c>
      <c r="C776" s="51"/>
      <c r="D776" s="52"/>
      <c r="E776" s="52"/>
      <c r="F776" s="53"/>
      <c r="G776" s="50"/>
      <c r="H776" s="50"/>
      <c r="I776" s="50"/>
      <c r="J776" s="38">
        <f t="shared" ref="J776:J2050" si="74">IF($G776="Omzet",$D776-$E776,0)</f>
        <v>0</v>
      </c>
      <c r="K776" s="38">
        <f t="shared" si="72"/>
        <v>0</v>
      </c>
      <c r="L776" s="38">
        <f t="shared" ref="L776:L2050" si="75">IF(OR($G776="Omzet",$G776="Kosten",$G776="Investering"),0,$D776-$E776)</f>
        <v>0</v>
      </c>
      <c r="M776" s="38">
        <f t="shared" ref="M776:M2050" si="76">J776-O776-P776</f>
        <v>0</v>
      </c>
      <c r="N776" s="38">
        <f t="shared" ref="N776:N2050" si="77">K776-Q776</f>
        <v>0</v>
      </c>
      <c r="O776" s="38">
        <f>IF($F776=Instellingen!$I$11,ROUND(($J776-($J776/((100%+$F776)/100%))),2),0)</f>
        <v>0</v>
      </c>
      <c r="P776" s="38">
        <f>IF($F776=Instellingen!$I$12,ROUND(($J776-($J776/((100%+$F776)/100%))),2),0)</f>
        <v>0</v>
      </c>
      <c r="Q776" s="38">
        <f>IF($F776=Instellingen!$I$14,0,ROUND(($K776-($K776/((100%+$F776)/100%))),2))</f>
        <v>0</v>
      </c>
    </row>
    <row r="777" spans="1:17" x14ac:dyDescent="0.35">
      <c r="A777" s="20" t="str">
        <f t="shared" si="73"/>
        <v/>
      </c>
      <c r="B777" s="20" t="str">
        <f>IFERROR(VLOOKUP($A777,Instellingen!$K$11:$L$22,2,0),"")</f>
        <v/>
      </c>
      <c r="C777" s="51"/>
      <c r="D777" s="52"/>
      <c r="E777" s="52"/>
      <c r="F777" s="53"/>
      <c r="G777" s="50"/>
      <c r="H777" s="50"/>
      <c r="I777" s="50"/>
      <c r="J777" s="38">
        <f t="shared" si="74"/>
        <v>0</v>
      </c>
      <c r="K777" s="38">
        <f t="shared" si="72"/>
        <v>0</v>
      </c>
      <c r="L777" s="38">
        <f t="shared" si="75"/>
        <v>0</v>
      </c>
      <c r="M777" s="38">
        <f t="shared" si="76"/>
        <v>0</v>
      </c>
      <c r="N777" s="38">
        <f t="shared" si="77"/>
        <v>0</v>
      </c>
      <c r="O777" s="38">
        <f>IF($F777=Instellingen!$I$11,ROUND(($J777-($J777/((100%+$F777)/100%))),2),0)</f>
        <v>0</v>
      </c>
      <c r="P777" s="38">
        <f>IF($F777=Instellingen!$I$12,ROUND(($J777-($J777/((100%+$F777)/100%))),2),0)</f>
        <v>0</v>
      </c>
      <c r="Q777" s="38">
        <f>IF($F777=Instellingen!$I$14,0,ROUND(($K777-($K777/((100%+$F777)/100%))),2))</f>
        <v>0</v>
      </c>
    </row>
    <row r="778" spans="1:17" x14ac:dyDescent="0.35">
      <c r="A778" s="20" t="str">
        <f t="shared" si="73"/>
        <v/>
      </c>
      <c r="B778" s="20" t="str">
        <f>IFERROR(VLOOKUP($A778,Instellingen!$K$11:$L$22,2,0),"")</f>
        <v/>
      </c>
      <c r="C778" s="51"/>
      <c r="D778" s="52"/>
      <c r="E778" s="52"/>
      <c r="F778" s="53"/>
      <c r="G778" s="50"/>
      <c r="H778" s="50"/>
      <c r="I778" s="50"/>
      <c r="J778" s="38">
        <f t="shared" si="74"/>
        <v>0</v>
      </c>
      <c r="K778" s="38">
        <f t="shared" si="72"/>
        <v>0</v>
      </c>
      <c r="L778" s="38">
        <f t="shared" si="75"/>
        <v>0</v>
      </c>
      <c r="M778" s="38">
        <f t="shared" si="76"/>
        <v>0</v>
      </c>
      <c r="N778" s="38">
        <f t="shared" si="77"/>
        <v>0</v>
      </c>
      <c r="O778" s="38">
        <f>IF($F778=Instellingen!$I$11,ROUND(($J778-($J778/((100%+$F778)/100%))),2),0)</f>
        <v>0</v>
      </c>
      <c r="P778" s="38">
        <f>IF($F778=Instellingen!$I$12,ROUND(($J778-($J778/((100%+$F778)/100%))),2),0)</f>
        <v>0</v>
      </c>
      <c r="Q778" s="38">
        <f>IF($F778=Instellingen!$I$14,0,ROUND(($K778-($K778/((100%+$F778)/100%))),2))</f>
        <v>0</v>
      </c>
    </row>
    <row r="779" spans="1:17" x14ac:dyDescent="0.35">
      <c r="A779" s="20" t="str">
        <f t="shared" si="73"/>
        <v/>
      </c>
      <c r="B779" s="20" t="str">
        <f>IFERROR(VLOOKUP($A779,Instellingen!$K$11:$L$22,2,0),"")</f>
        <v/>
      </c>
      <c r="C779" s="51"/>
      <c r="D779" s="52"/>
      <c r="E779" s="52"/>
      <c r="F779" s="53"/>
      <c r="G779" s="50"/>
      <c r="H779" s="50"/>
      <c r="I779" s="50"/>
      <c r="J779" s="38">
        <f t="shared" si="74"/>
        <v>0</v>
      </c>
      <c r="K779" s="38">
        <f t="shared" si="72"/>
        <v>0</v>
      </c>
      <c r="L779" s="38">
        <f t="shared" si="75"/>
        <v>0</v>
      </c>
      <c r="M779" s="38">
        <f t="shared" si="76"/>
        <v>0</v>
      </c>
      <c r="N779" s="38">
        <f t="shared" si="77"/>
        <v>0</v>
      </c>
      <c r="O779" s="38">
        <f>IF($F779=Instellingen!$I$11,ROUND(($J779-($J779/((100%+$F779)/100%))),2),0)</f>
        <v>0</v>
      </c>
      <c r="P779" s="38">
        <f>IF($F779=Instellingen!$I$12,ROUND(($J779-($J779/((100%+$F779)/100%))),2),0)</f>
        <v>0</v>
      </c>
      <c r="Q779" s="38">
        <f>IF($F779=Instellingen!$I$14,0,ROUND(($K779-($K779/((100%+$F779)/100%))),2))</f>
        <v>0</v>
      </c>
    </row>
    <row r="780" spans="1:17" x14ac:dyDescent="0.35">
      <c r="A780" s="20" t="str">
        <f t="shared" si="73"/>
        <v/>
      </c>
      <c r="B780" s="20" t="str">
        <f>IFERROR(VLOOKUP($A780,Instellingen!$K$11:$L$22,2,0),"")</f>
        <v/>
      </c>
      <c r="C780" s="51"/>
      <c r="D780" s="52"/>
      <c r="E780" s="52"/>
      <c r="F780" s="53"/>
      <c r="G780" s="50"/>
      <c r="H780" s="50"/>
      <c r="I780" s="50"/>
      <c r="J780" s="38">
        <f t="shared" si="74"/>
        <v>0</v>
      </c>
      <c r="K780" s="38">
        <f t="shared" si="72"/>
        <v>0</v>
      </c>
      <c r="L780" s="38">
        <f t="shared" si="75"/>
        <v>0</v>
      </c>
      <c r="M780" s="38">
        <f t="shared" si="76"/>
        <v>0</v>
      </c>
      <c r="N780" s="38">
        <f t="shared" si="77"/>
        <v>0</v>
      </c>
      <c r="O780" s="38">
        <f>IF($F780=Instellingen!$I$11,ROUND(($J780-($J780/((100%+$F780)/100%))),2),0)</f>
        <v>0</v>
      </c>
      <c r="P780" s="38">
        <f>IF($F780=Instellingen!$I$12,ROUND(($J780-($J780/((100%+$F780)/100%))),2),0)</f>
        <v>0</v>
      </c>
      <c r="Q780" s="38">
        <f>IF($F780=Instellingen!$I$14,0,ROUND(($K780-($K780/((100%+$F780)/100%))),2))</f>
        <v>0</v>
      </c>
    </row>
    <row r="781" spans="1:17" x14ac:dyDescent="0.35">
      <c r="A781" s="20" t="str">
        <f t="shared" si="73"/>
        <v/>
      </c>
      <c r="B781" s="20" t="str">
        <f>IFERROR(VLOOKUP($A781,Instellingen!$K$11:$L$22,2,0),"")</f>
        <v/>
      </c>
      <c r="C781" s="51"/>
      <c r="D781" s="52"/>
      <c r="E781" s="52"/>
      <c r="F781" s="53"/>
      <c r="G781" s="50"/>
      <c r="H781" s="50"/>
      <c r="I781" s="50"/>
      <c r="J781" s="38">
        <f t="shared" si="74"/>
        <v>0</v>
      </c>
      <c r="K781" s="38">
        <f t="shared" si="72"/>
        <v>0</v>
      </c>
      <c r="L781" s="38">
        <f t="shared" si="75"/>
        <v>0</v>
      </c>
      <c r="M781" s="38">
        <f t="shared" si="76"/>
        <v>0</v>
      </c>
      <c r="N781" s="38">
        <f t="shared" si="77"/>
        <v>0</v>
      </c>
      <c r="O781" s="38">
        <f>IF($F781=Instellingen!$I$11,ROUND(($J781-($J781/((100%+$F781)/100%))),2),0)</f>
        <v>0</v>
      </c>
      <c r="P781" s="38">
        <f>IF($F781=Instellingen!$I$12,ROUND(($J781-($J781/((100%+$F781)/100%))),2),0)</f>
        <v>0</v>
      </c>
      <c r="Q781" s="38">
        <f>IF($F781=Instellingen!$I$14,0,ROUND(($K781-($K781/((100%+$F781)/100%))),2))</f>
        <v>0</v>
      </c>
    </row>
    <row r="782" spans="1:17" x14ac:dyDescent="0.35">
      <c r="A782" s="20" t="str">
        <f t="shared" si="73"/>
        <v/>
      </c>
      <c r="B782" s="20" t="str">
        <f>IFERROR(VLOOKUP($A782,Instellingen!$K$11:$L$22,2,0),"")</f>
        <v/>
      </c>
      <c r="C782" s="51"/>
      <c r="D782" s="52"/>
      <c r="E782" s="52"/>
      <c r="F782" s="53"/>
      <c r="G782" s="50"/>
      <c r="H782" s="50"/>
      <c r="I782" s="50"/>
      <c r="J782" s="38">
        <f t="shared" si="74"/>
        <v>0</v>
      </c>
      <c r="K782" s="38">
        <f t="shared" si="72"/>
        <v>0</v>
      </c>
      <c r="L782" s="38">
        <f t="shared" si="75"/>
        <v>0</v>
      </c>
      <c r="M782" s="38">
        <f t="shared" si="76"/>
        <v>0</v>
      </c>
      <c r="N782" s="38">
        <f t="shared" si="77"/>
        <v>0</v>
      </c>
      <c r="O782" s="38">
        <f>IF($F782=Instellingen!$I$11,ROUND(($J782-($J782/((100%+$F782)/100%))),2),0)</f>
        <v>0</v>
      </c>
      <c r="P782" s="38">
        <f>IF($F782=Instellingen!$I$12,ROUND(($J782-($J782/((100%+$F782)/100%))),2),0)</f>
        <v>0</v>
      </c>
      <c r="Q782" s="38">
        <f>IF($F782=Instellingen!$I$14,0,ROUND(($K782-($K782/((100%+$F782)/100%))),2))</f>
        <v>0</v>
      </c>
    </row>
    <row r="783" spans="1:17" x14ac:dyDescent="0.35">
      <c r="A783" s="20" t="str">
        <f t="shared" si="73"/>
        <v/>
      </c>
      <c r="B783" s="20" t="str">
        <f>IFERROR(VLOOKUP($A783,Instellingen!$K$11:$L$22,2,0),"")</f>
        <v/>
      </c>
      <c r="C783" s="51"/>
      <c r="D783" s="52"/>
      <c r="E783" s="52"/>
      <c r="F783" s="53"/>
      <c r="G783" s="50"/>
      <c r="H783" s="50"/>
      <c r="I783" s="50"/>
      <c r="J783" s="38">
        <f t="shared" si="74"/>
        <v>0</v>
      </c>
      <c r="K783" s="38">
        <f t="shared" si="72"/>
        <v>0</v>
      </c>
      <c r="L783" s="38">
        <f t="shared" si="75"/>
        <v>0</v>
      </c>
      <c r="M783" s="38">
        <f t="shared" si="76"/>
        <v>0</v>
      </c>
      <c r="N783" s="38">
        <f t="shared" si="77"/>
        <v>0</v>
      </c>
      <c r="O783" s="38">
        <f>IF($F783=Instellingen!$I$11,ROUND(($J783-($J783/((100%+$F783)/100%))),2),0)</f>
        <v>0</v>
      </c>
      <c r="P783" s="38">
        <f>IF($F783=Instellingen!$I$12,ROUND(($J783-($J783/((100%+$F783)/100%))),2),0)</f>
        <v>0</v>
      </c>
      <c r="Q783" s="38">
        <f>IF($F783=Instellingen!$I$14,0,ROUND(($K783-($K783/((100%+$F783)/100%))),2))</f>
        <v>0</v>
      </c>
    </row>
    <row r="784" spans="1:17" x14ac:dyDescent="0.35">
      <c r="A784" s="20" t="str">
        <f t="shared" si="73"/>
        <v/>
      </c>
      <c r="B784" s="20" t="str">
        <f>IFERROR(VLOOKUP($A784,Instellingen!$K$11:$L$22,2,0),"")</f>
        <v/>
      </c>
      <c r="C784" s="51"/>
      <c r="D784" s="52"/>
      <c r="E784" s="52"/>
      <c r="F784" s="53"/>
      <c r="G784" s="50"/>
      <c r="H784" s="50"/>
      <c r="I784" s="50"/>
      <c r="J784" s="38">
        <f t="shared" si="74"/>
        <v>0</v>
      </c>
      <c r="K784" s="38">
        <f t="shared" si="72"/>
        <v>0</v>
      </c>
      <c r="L784" s="38">
        <f t="shared" si="75"/>
        <v>0</v>
      </c>
      <c r="M784" s="38">
        <f t="shared" si="76"/>
        <v>0</v>
      </c>
      <c r="N784" s="38">
        <f t="shared" si="77"/>
        <v>0</v>
      </c>
      <c r="O784" s="38">
        <f>IF($F784=Instellingen!$I$11,ROUND(($J784-($J784/((100%+$F784)/100%))),2),0)</f>
        <v>0</v>
      </c>
      <c r="P784" s="38">
        <f>IF($F784=Instellingen!$I$12,ROUND(($J784-($J784/((100%+$F784)/100%))),2),0)</f>
        <v>0</v>
      </c>
      <c r="Q784" s="38">
        <f>IF($F784=Instellingen!$I$14,0,ROUND(($K784-($K784/((100%+$F784)/100%))),2))</f>
        <v>0</v>
      </c>
    </row>
    <row r="785" spans="1:17" x14ac:dyDescent="0.35">
      <c r="A785" s="20" t="str">
        <f t="shared" si="73"/>
        <v/>
      </c>
      <c r="B785" s="20" t="str">
        <f>IFERROR(VLOOKUP($A785,Instellingen!$K$11:$L$22,2,0),"")</f>
        <v/>
      </c>
      <c r="C785" s="51"/>
      <c r="D785" s="52"/>
      <c r="E785" s="52"/>
      <c r="F785" s="53"/>
      <c r="G785" s="50"/>
      <c r="H785" s="50"/>
      <c r="I785" s="50"/>
      <c r="J785" s="38">
        <f t="shared" si="74"/>
        <v>0</v>
      </c>
      <c r="K785" s="38">
        <f t="shared" si="72"/>
        <v>0</v>
      </c>
      <c r="L785" s="38">
        <f t="shared" si="75"/>
        <v>0</v>
      </c>
      <c r="M785" s="38">
        <f t="shared" si="76"/>
        <v>0</v>
      </c>
      <c r="N785" s="38">
        <f t="shared" si="77"/>
        <v>0</v>
      </c>
      <c r="O785" s="38">
        <f>IF($F785=Instellingen!$I$11,ROUND(($J785-($J785/((100%+$F785)/100%))),2),0)</f>
        <v>0</v>
      </c>
      <c r="P785" s="38">
        <f>IF($F785=Instellingen!$I$12,ROUND(($J785-($J785/((100%+$F785)/100%))),2),0)</f>
        <v>0</v>
      </c>
      <c r="Q785" s="38">
        <f>IF($F785=Instellingen!$I$14,0,ROUND(($K785-($K785/((100%+$F785)/100%))),2))</f>
        <v>0</v>
      </c>
    </row>
    <row r="786" spans="1:17" x14ac:dyDescent="0.35">
      <c r="A786" s="20" t="str">
        <f t="shared" si="73"/>
        <v/>
      </c>
      <c r="B786" s="20" t="str">
        <f>IFERROR(VLOOKUP($A786,Instellingen!$K$11:$L$22,2,0),"")</f>
        <v/>
      </c>
      <c r="C786" s="51"/>
      <c r="D786" s="52"/>
      <c r="E786" s="52"/>
      <c r="F786" s="53"/>
      <c r="G786" s="50"/>
      <c r="H786" s="50"/>
      <c r="I786" s="50"/>
      <c r="J786" s="38">
        <f t="shared" si="74"/>
        <v>0</v>
      </c>
      <c r="K786" s="38">
        <f t="shared" si="72"/>
        <v>0</v>
      </c>
      <c r="L786" s="38">
        <f t="shared" si="75"/>
        <v>0</v>
      </c>
      <c r="M786" s="38">
        <f t="shared" si="76"/>
        <v>0</v>
      </c>
      <c r="N786" s="38">
        <f t="shared" si="77"/>
        <v>0</v>
      </c>
      <c r="O786" s="38">
        <f>IF($F786=Instellingen!$I$11,ROUND(($J786-($J786/((100%+$F786)/100%))),2),0)</f>
        <v>0</v>
      </c>
      <c r="P786" s="38">
        <f>IF($F786=Instellingen!$I$12,ROUND(($J786-($J786/((100%+$F786)/100%))),2),0)</f>
        <v>0</v>
      </c>
      <c r="Q786" s="38">
        <f>IF($F786=Instellingen!$I$14,0,ROUND(($K786-($K786/((100%+$F786)/100%))),2))</f>
        <v>0</v>
      </c>
    </row>
    <row r="787" spans="1:17" x14ac:dyDescent="0.35">
      <c r="A787" s="20" t="str">
        <f t="shared" si="73"/>
        <v/>
      </c>
      <c r="B787" s="20" t="str">
        <f>IFERROR(VLOOKUP($A787,Instellingen!$K$11:$L$22,2,0),"")</f>
        <v/>
      </c>
      <c r="C787" s="51"/>
      <c r="D787" s="52"/>
      <c r="E787" s="52"/>
      <c r="F787" s="53"/>
      <c r="G787" s="50"/>
      <c r="H787" s="50"/>
      <c r="I787" s="50"/>
      <c r="J787" s="38">
        <f t="shared" si="74"/>
        <v>0</v>
      </c>
      <c r="K787" s="38">
        <f t="shared" si="72"/>
        <v>0</v>
      </c>
      <c r="L787" s="38">
        <f t="shared" si="75"/>
        <v>0</v>
      </c>
      <c r="M787" s="38">
        <f t="shared" si="76"/>
        <v>0</v>
      </c>
      <c r="N787" s="38">
        <f t="shared" si="77"/>
        <v>0</v>
      </c>
      <c r="O787" s="38">
        <f>IF($F787=Instellingen!$I$11,ROUND(($J787-($J787/((100%+$F787)/100%))),2),0)</f>
        <v>0</v>
      </c>
      <c r="P787" s="38">
        <f>IF($F787=Instellingen!$I$12,ROUND(($J787-($J787/((100%+$F787)/100%))),2),0)</f>
        <v>0</v>
      </c>
      <c r="Q787" s="38">
        <f>IF($F787=Instellingen!$I$14,0,ROUND(($K787-($K787/((100%+$F787)/100%))),2))</f>
        <v>0</v>
      </c>
    </row>
    <row r="788" spans="1:17" x14ac:dyDescent="0.35">
      <c r="A788" s="20" t="str">
        <f t="shared" si="73"/>
        <v/>
      </c>
      <c r="B788" s="20" t="str">
        <f>IFERROR(VLOOKUP($A788,Instellingen!$K$11:$L$22,2,0),"")</f>
        <v/>
      </c>
      <c r="C788" s="51"/>
      <c r="D788" s="52"/>
      <c r="E788" s="52"/>
      <c r="F788" s="53"/>
      <c r="G788" s="50"/>
      <c r="H788" s="50"/>
      <c r="I788" s="50"/>
      <c r="J788" s="38">
        <f t="shared" si="74"/>
        <v>0</v>
      </c>
      <c r="K788" s="38">
        <f t="shared" si="72"/>
        <v>0</v>
      </c>
      <c r="L788" s="38">
        <f t="shared" si="75"/>
        <v>0</v>
      </c>
      <c r="M788" s="38">
        <f t="shared" si="76"/>
        <v>0</v>
      </c>
      <c r="N788" s="38">
        <f t="shared" si="77"/>
        <v>0</v>
      </c>
      <c r="O788" s="38">
        <f>IF($F788=Instellingen!$I$11,ROUND(($J788-($J788/((100%+$F788)/100%))),2),0)</f>
        <v>0</v>
      </c>
      <c r="P788" s="38">
        <f>IF($F788=Instellingen!$I$12,ROUND(($J788-($J788/((100%+$F788)/100%))),2),0)</f>
        <v>0</v>
      </c>
      <c r="Q788" s="38">
        <f>IF($F788=Instellingen!$I$14,0,ROUND(($K788-($K788/((100%+$F788)/100%))),2))</f>
        <v>0</v>
      </c>
    </row>
    <row r="789" spans="1:17" x14ac:dyDescent="0.35">
      <c r="A789" s="20" t="str">
        <f t="shared" si="73"/>
        <v/>
      </c>
      <c r="B789" s="20" t="str">
        <f>IFERROR(VLOOKUP($A789,Instellingen!$K$11:$L$22,2,0),"")</f>
        <v/>
      </c>
      <c r="C789" s="51"/>
      <c r="D789" s="52"/>
      <c r="E789" s="52"/>
      <c r="F789" s="53"/>
      <c r="G789" s="50"/>
      <c r="H789" s="50"/>
      <c r="I789" s="50"/>
      <c r="J789" s="38">
        <f t="shared" si="74"/>
        <v>0</v>
      </c>
      <c r="K789" s="38">
        <f t="shared" si="72"/>
        <v>0</v>
      </c>
      <c r="L789" s="38">
        <f t="shared" si="75"/>
        <v>0</v>
      </c>
      <c r="M789" s="38">
        <f t="shared" si="76"/>
        <v>0</v>
      </c>
      <c r="N789" s="38">
        <f t="shared" si="77"/>
        <v>0</v>
      </c>
      <c r="O789" s="38">
        <f>IF($F789=Instellingen!$I$11,ROUND(($J789-($J789/((100%+$F789)/100%))),2),0)</f>
        <v>0</v>
      </c>
      <c r="P789" s="38">
        <f>IF($F789=Instellingen!$I$12,ROUND(($J789-($J789/((100%+$F789)/100%))),2),0)</f>
        <v>0</v>
      </c>
      <c r="Q789" s="38">
        <f>IF($F789=Instellingen!$I$14,0,ROUND(($K789-($K789/((100%+$F789)/100%))),2))</f>
        <v>0</v>
      </c>
    </row>
    <row r="790" spans="1:17" x14ac:dyDescent="0.35">
      <c r="A790" s="20"/>
      <c r="B790" s="20"/>
      <c r="C790" s="51"/>
      <c r="D790" s="52"/>
      <c r="E790" s="52"/>
      <c r="F790" s="53"/>
      <c r="G790" s="50"/>
      <c r="H790" s="50"/>
      <c r="I790" s="50"/>
      <c r="J790" s="38"/>
      <c r="K790" s="38"/>
      <c r="L790" s="38"/>
      <c r="M790" s="38"/>
      <c r="N790" s="38"/>
      <c r="O790" s="38"/>
      <c r="P790" s="38"/>
      <c r="Q790" s="38"/>
    </row>
    <row r="791" spans="1:17" x14ac:dyDescent="0.35">
      <c r="A791" s="20"/>
      <c r="B791" s="20"/>
      <c r="C791" s="51"/>
      <c r="D791" s="52"/>
      <c r="E791" s="52"/>
      <c r="F791" s="53"/>
      <c r="G791" s="50"/>
      <c r="H791" s="50"/>
      <c r="I791" s="50"/>
      <c r="J791" s="38"/>
      <c r="K791" s="38"/>
      <c r="L791" s="38"/>
      <c r="M791" s="38"/>
      <c r="N791" s="38"/>
      <c r="O791" s="38"/>
      <c r="P791" s="38"/>
      <c r="Q791" s="38"/>
    </row>
    <row r="792" spans="1:17" x14ac:dyDescent="0.35">
      <c r="A792" s="20"/>
      <c r="B792" s="20"/>
      <c r="C792" s="51"/>
      <c r="D792" s="52"/>
      <c r="E792" s="52"/>
      <c r="F792" s="53"/>
      <c r="G792" s="50"/>
      <c r="H792" s="50"/>
      <c r="I792" s="50"/>
      <c r="J792" s="38"/>
      <c r="K792" s="38"/>
      <c r="L792" s="38"/>
      <c r="M792" s="38"/>
      <c r="N792" s="38"/>
      <c r="O792" s="38"/>
      <c r="P792" s="38"/>
      <c r="Q792" s="38"/>
    </row>
    <row r="793" spans="1:17" x14ac:dyDescent="0.35">
      <c r="A793" s="20"/>
      <c r="B793" s="20"/>
      <c r="C793" s="51"/>
      <c r="D793" s="52"/>
      <c r="E793" s="52"/>
      <c r="F793" s="53"/>
      <c r="G793" s="50"/>
      <c r="H793" s="50"/>
      <c r="I793" s="50"/>
      <c r="J793" s="38"/>
      <c r="K793" s="38"/>
      <c r="L793" s="38"/>
      <c r="M793" s="38"/>
      <c r="N793" s="38"/>
      <c r="O793" s="38"/>
      <c r="P793" s="38"/>
      <c r="Q793" s="38"/>
    </row>
    <row r="794" spans="1:17" x14ac:dyDescent="0.35">
      <c r="A794" s="20"/>
      <c r="B794" s="20"/>
      <c r="C794" s="51"/>
      <c r="D794" s="52"/>
      <c r="E794" s="52"/>
      <c r="F794" s="53"/>
      <c r="G794" s="50"/>
      <c r="H794" s="50"/>
      <c r="I794" s="50"/>
      <c r="J794" s="38"/>
      <c r="K794" s="38"/>
      <c r="L794" s="38"/>
      <c r="M794" s="38"/>
      <c r="N794" s="38"/>
      <c r="O794" s="38"/>
      <c r="P794" s="38"/>
      <c r="Q794" s="38"/>
    </row>
    <row r="795" spans="1:17" x14ac:dyDescent="0.35">
      <c r="A795" s="20"/>
      <c r="B795" s="20"/>
      <c r="C795" s="51"/>
      <c r="D795" s="52"/>
      <c r="E795" s="52"/>
      <c r="F795" s="53"/>
      <c r="G795" s="50"/>
      <c r="H795" s="50"/>
      <c r="I795" s="50"/>
      <c r="J795" s="38"/>
      <c r="K795" s="38"/>
      <c r="L795" s="38"/>
      <c r="M795" s="38"/>
      <c r="N795" s="38"/>
      <c r="O795" s="38"/>
      <c r="P795" s="38"/>
      <c r="Q795" s="38"/>
    </row>
    <row r="796" spans="1:17" x14ac:dyDescent="0.35">
      <c r="A796" s="20"/>
      <c r="B796" s="20"/>
      <c r="C796" s="51"/>
      <c r="D796" s="52"/>
      <c r="E796" s="52"/>
      <c r="F796" s="53"/>
      <c r="G796" s="50"/>
      <c r="H796" s="50"/>
      <c r="I796" s="50"/>
      <c r="J796" s="38"/>
      <c r="K796" s="38"/>
      <c r="L796" s="38"/>
      <c r="M796" s="38"/>
      <c r="N796" s="38"/>
      <c r="O796" s="38"/>
      <c r="P796" s="38"/>
      <c r="Q796" s="38"/>
    </row>
    <row r="797" spans="1:17" x14ac:dyDescent="0.35">
      <c r="A797" s="20"/>
      <c r="B797" s="20"/>
      <c r="C797" s="51"/>
      <c r="D797" s="52"/>
      <c r="E797" s="52"/>
      <c r="F797" s="53"/>
      <c r="G797" s="50"/>
      <c r="H797" s="50"/>
      <c r="I797" s="50"/>
      <c r="J797" s="38"/>
      <c r="K797" s="38"/>
      <c r="L797" s="38"/>
      <c r="M797" s="38"/>
      <c r="N797" s="38"/>
      <c r="O797" s="38"/>
      <c r="P797" s="38"/>
      <c r="Q797" s="38"/>
    </row>
    <row r="798" spans="1:17" x14ac:dyDescent="0.35">
      <c r="A798" s="20"/>
      <c r="B798" s="20"/>
      <c r="C798" s="51"/>
      <c r="D798" s="52"/>
      <c r="E798" s="52"/>
      <c r="F798" s="53"/>
      <c r="G798" s="50"/>
      <c r="H798" s="50"/>
      <c r="I798" s="50"/>
      <c r="J798" s="38"/>
      <c r="K798" s="38"/>
      <c r="L798" s="38"/>
      <c r="M798" s="38"/>
      <c r="N798" s="38"/>
      <c r="O798" s="38"/>
      <c r="P798" s="38"/>
      <c r="Q798" s="38"/>
    </row>
    <row r="799" spans="1:17" x14ac:dyDescent="0.35">
      <c r="A799" s="20"/>
      <c r="B799" s="20"/>
      <c r="C799" s="51"/>
      <c r="D799" s="52"/>
      <c r="E799" s="52"/>
      <c r="F799" s="53"/>
      <c r="G799" s="50"/>
      <c r="H799" s="50"/>
      <c r="I799" s="50"/>
      <c r="J799" s="38"/>
      <c r="K799" s="38"/>
      <c r="L799" s="38"/>
      <c r="M799" s="38"/>
      <c r="N799" s="38"/>
      <c r="O799" s="38"/>
      <c r="P799" s="38"/>
      <c r="Q799" s="38"/>
    </row>
    <row r="800" spans="1:17" x14ac:dyDescent="0.35">
      <c r="A800" s="20"/>
      <c r="B800" s="20"/>
      <c r="C800" s="51"/>
      <c r="D800" s="52"/>
      <c r="E800" s="52"/>
      <c r="F800" s="53"/>
      <c r="G800" s="50"/>
      <c r="H800" s="50"/>
      <c r="I800" s="50"/>
      <c r="J800" s="38"/>
      <c r="K800" s="38"/>
      <c r="L800" s="38"/>
      <c r="M800" s="38"/>
      <c r="N800" s="38"/>
      <c r="O800" s="38"/>
      <c r="P800" s="38"/>
      <c r="Q800" s="38"/>
    </row>
    <row r="801" spans="1:17" x14ac:dyDescent="0.35">
      <c r="A801" s="20"/>
      <c r="B801" s="20"/>
      <c r="C801" s="51"/>
      <c r="D801" s="52"/>
      <c r="E801" s="52"/>
      <c r="F801" s="53"/>
      <c r="G801" s="50"/>
      <c r="H801" s="50"/>
      <c r="I801" s="50"/>
      <c r="J801" s="38"/>
      <c r="K801" s="38"/>
      <c r="L801" s="38"/>
      <c r="M801" s="38"/>
      <c r="N801" s="38"/>
      <c r="O801" s="38"/>
      <c r="P801" s="38"/>
      <c r="Q801" s="38"/>
    </row>
    <row r="802" spans="1:17" x14ac:dyDescent="0.35">
      <c r="A802" s="20"/>
      <c r="B802" s="20"/>
      <c r="C802" s="51"/>
      <c r="D802" s="52"/>
      <c r="E802" s="52"/>
      <c r="F802" s="53"/>
      <c r="G802" s="50"/>
      <c r="H802" s="50"/>
      <c r="I802" s="50"/>
      <c r="J802" s="38"/>
      <c r="K802" s="38"/>
      <c r="L802" s="38"/>
      <c r="M802" s="38"/>
      <c r="N802" s="38"/>
      <c r="O802" s="38"/>
      <c r="P802" s="38"/>
      <c r="Q802" s="38"/>
    </row>
    <row r="803" spans="1:17" x14ac:dyDescent="0.35">
      <c r="A803" s="20"/>
      <c r="B803" s="20"/>
      <c r="C803" s="51"/>
      <c r="D803" s="52"/>
      <c r="E803" s="52"/>
      <c r="F803" s="53"/>
      <c r="G803" s="50"/>
      <c r="H803" s="50"/>
      <c r="I803" s="50"/>
      <c r="J803" s="38"/>
      <c r="K803" s="38"/>
      <c r="L803" s="38"/>
      <c r="M803" s="38"/>
      <c r="N803" s="38"/>
      <c r="O803" s="38"/>
      <c r="P803" s="38"/>
      <c r="Q803" s="38"/>
    </row>
    <row r="804" spans="1:17" x14ac:dyDescent="0.35">
      <c r="A804" s="20"/>
      <c r="B804" s="20"/>
      <c r="C804" s="51"/>
      <c r="D804" s="52"/>
      <c r="E804" s="52"/>
      <c r="F804" s="53"/>
      <c r="G804" s="50"/>
      <c r="H804" s="50"/>
      <c r="I804" s="50"/>
      <c r="J804" s="38"/>
      <c r="K804" s="38"/>
      <c r="L804" s="38"/>
      <c r="M804" s="38"/>
      <c r="N804" s="38"/>
      <c r="O804" s="38"/>
      <c r="P804" s="38"/>
      <c r="Q804" s="38"/>
    </row>
    <row r="805" spans="1:17" x14ac:dyDescent="0.35">
      <c r="A805" s="20"/>
      <c r="B805" s="20"/>
      <c r="C805" s="51"/>
      <c r="D805" s="52"/>
      <c r="E805" s="52"/>
      <c r="F805" s="53"/>
      <c r="G805" s="50"/>
      <c r="H805" s="50"/>
      <c r="I805" s="50"/>
      <c r="J805" s="38"/>
      <c r="K805" s="38"/>
      <c r="L805" s="38"/>
      <c r="M805" s="38"/>
      <c r="N805" s="38"/>
      <c r="O805" s="38"/>
      <c r="P805" s="38"/>
      <c r="Q805" s="38"/>
    </row>
    <row r="806" spans="1:17" x14ac:dyDescent="0.35">
      <c r="A806" s="20"/>
      <c r="B806" s="20"/>
      <c r="C806" s="51"/>
      <c r="D806" s="52"/>
      <c r="E806" s="52"/>
      <c r="F806" s="53"/>
      <c r="G806" s="50"/>
      <c r="H806" s="50"/>
      <c r="I806" s="50"/>
      <c r="J806" s="38"/>
      <c r="K806" s="38"/>
      <c r="L806" s="38"/>
      <c r="M806" s="38"/>
      <c r="N806" s="38"/>
      <c r="O806" s="38"/>
      <c r="P806" s="38"/>
      <c r="Q806" s="38"/>
    </row>
    <row r="807" spans="1:17" x14ac:dyDescent="0.35">
      <c r="A807" s="20"/>
      <c r="B807" s="20"/>
      <c r="C807" s="51"/>
      <c r="D807" s="52"/>
      <c r="E807" s="52"/>
      <c r="F807" s="53"/>
      <c r="G807" s="50"/>
      <c r="H807" s="50"/>
      <c r="I807" s="50"/>
      <c r="J807" s="38"/>
      <c r="K807" s="38"/>
      <c r="L807" s="38"/>
      <c r="M807" s="38"/>
      <c r="N807" s="38"/>
      <c r="O807" s="38"/>
      <c r="P807" s="38"/>
      <c r="Q807" s="38"/>
    </row>
    <row r="808" spans="1:17" x14ac:dyDescent="0.35">
      <c r="A808" s="20"/>
      <c r="B808" s="20"/>
      <c r="C808" s="51"/>
      <c r="D808" s="52"/>
      <c r="E808" s="52"/>
      <c r="F808" s="53"/>
      <c r="G808" s="50"/>
      <c r="H808" s="50"/>
      <c r="I808" s="50"/>
      <c r="J808" s="38"/>
      <c r="K808" s="38"/>
      <c r="L808" s="38"/>
      <c r="M808" s="38"/>
      <c r="N808" s="38"/>
      <c r="O808" s="38"/>
      <c r="P808" s="38"/>
      <c r="Q808" s="38"/>
    </row>
    <row r="809" spans="1:17" x14ac:dyDescent="0.35">
      <c r="A809" s="20"/>
      <c r="B809" s="20"/>
      <c r="C809" s="51"/>
      <c r="D809" s="52"/>
      <c r="E809" s="52"/>
      <c r="F809" s="53"/>
      <c r="G809" s="50"/>
      <c r="H809" s="50"/>
      <c r="I809" s="50"/>
      <c r="J809" s="38"/>
      <c r="K809" s="38"/>
      <c r="L809" s="38"/>
      <c r="M809" s="38"/>
      <c r="N809" s="38"/>
      <c r="O809" s="38"/>
      <c r="P809" s="38"/>
      <c r="Q809" s="38"/>
    </row>
    <row r="810" spans="1:17" x14ac:dyDescent="0.35">
      <c r="A810" s="20"/>
      <c r="B810" s="20"/>
      <c r="C810" s="51"/>
      <c r="D810" s="52"/>
      <c r="E810" s="52"/>
      <c r="F810" s="53"/>
      <c r="G810" s="50"/>
      <c r="H810" s="50"/>
      <c r="I810" s="50"/>
      <c r="J810" s="38"/>
      <c r="K810" s="38"/>
      <c r="L810" s="38"/>
      <c r="M810" s="38"/>
      <c r="N810" s="38"/>
      <c r="O810" s="38"/>
      <c r="P810" s="38"/>
      <c r="Q810" s="38"/>
    </row>
    <row r="811" spans="1:17" x14ac:dyDescent="0.35">
      <c r="A811" s="20"/>
      <c r="B811" s="20"/>
      <c r="C811" s="51"/>
      <c r="D811" s="52"/>
      <c r="E811" s="52"/>
      <c r="F811" s="53"/>
      <c r="G811" s="50"/>
      <c r="H811" s="50"/>
      <c r="I811" s="50"/>
      <c r="J811" s="38"/>
      <c r="K811" s="38"/>
      <c r="L811" s="38"/>
      <c r="M811" s="38"/>
      <c r="N811" s="38"/>
      <c r="O811" s="38"/>
      <c r="P811" s="38"/>
      <c r="Q811" s="38"/>
    </row>
    <row r="812" spans="1:17" x14ac:dyDescent="0.35">
      <c r="A812" s="20"/>
      <c r="B812" s="20"/>
      <c r="C812" s="51"/>
      <c r="D812" s="52"/>
      <c r="E812" s="52"/>
      <c r="F812" s="53"/>
      <c r="G812" s="50"/>
      <c r="H812" s="50"/>
      <c r="I812" s="50"/>
      <c r="J812" s="38"/>
      <c r="K812" s="38"/>
      <c r="L812" s="38"/>
      <c r="M812" s="38"/>
      <c r="N812" s="38"/>
      <c r="O812" s="38"/>
      <c r="P812" s="38"/>
      <c r="Q812" s="38"/>
    </row>
    <row r="813" spans="1:17" x14ac:dyDescent="0.35">
      <c r="A813" s="20"/>
      <c r="B813" s="20"/>
      <c r="C813" s="51"/>
      <c r="D813" s="52"/>
      <c r="E813" s="52"/>
      <c r="F813" s="53"/>
      <c r="G813" s="50"/>
      <c r="H813" s="50"/>
      <c r="I813" s="50"/>
      <c r="J813" s="38"/>
      <c r="K813" s="38"/>
      <c r="L813" s="38"/>
      <c r="M813" s="38"/>
      <c r="N813" s="38"/>
      <c r="O813" s="38"/>
      <c r="P813" s="38"/>
      <c r="Q813" s="38"/>
    </row>
    <row r="814" spans="1:17" x14ac:dyDescent="0.35">
      <c r="A814" s="20"/>
      <c r="B814" s="20"/>
      <c r="C814" s="51"/>
      <c r="D814" s="52"/>
      <c r="E814" s="52"/>
      <c r="F814" s="53"/>
      <c r="G814" s="50"/>
      <c r="H814" s="50"/>
      <c r="I814" s="50"/>
      <c r="J814" s="38"/>
      <c r="K814" s="38"/>
      <c r="L814" s="38"/>
      <c r="M814" s="38"/>
      <c r="N814" s="38"/>
      <c r="O814" s="38"/>
      <c r="P814" s="38"/>
      <c r="Q814" s="38"/>
    </row>
    <row r="815" spans="1:17" x14ac:dyDescent="0.35">
      <c r="A815" s="20"/>
      <c r="B815" s="20"/>
      <c r="C815" s="51"/>
      <c r="D815" s="52"/>
      <c r="E815" s="52"/>
      <c r="F815" s="53"/>
      <c r="G815" s="50"/>
      <c r="H815" s="50"/>
      <c r="I815" s="50"/>
      <c r="J815" s="38"/>
      <c r="K815" s="38"/>
      <c r="L815" s="38"/>
      <c r="M815" s="38"/>
      <c r="N815" s="38"/>
      <c r="O815" s="38"/>
      <c r="P815" s="38"/>
      <c r="Q815" s="38"/>
    </row>
    <row r="816" spans="1:17" x14ac:dyDescent="0.35">
      <c r="A816" s="20"/>
      <c r="B816" s="20"/>
      <c r="C816" s="51"/>
      <c r="D816" s="52"/>
      <c r="E816" s="52"/>
      <c r="F816" s="53"/>
      <c r="G816" s="50"/>
      <c r="H816" s="50"/>
      <c r="I816" s="50"/>
      <c r="J816" s="38"/>
      <c r="K816" s="38"/>
      <c r="L816" s="38"/>
      <c r="M816" s="38"/>
      <c r="N816" s="38"/>
      <c r="O816" s="38"/>
      <c r="P816" s="38"/>
      <c r="Q816" s="38"/>
    </row>
    <row r="817" spans="1:17" x14ac:dyDescent="0.35">
      <c r="A817" s="20"/>
      <c r="B817" s="20"/>
      <c r="C817" s="51"/>
      <c r="D817" s="52"/>
      <c r="E817" s="52"/>
      <c r="F817" s="53"/>
      <c r="G817" s="50"/>
      <c r="H817" s="50"/>
      <c r="I817" s="50"/>
      <c r="J817" s="38"/>
      <c r="K817" s="38"/>
      <c r="L817" s="38"/>
      <c r="M817" s="38"/>
      <c r="N817" s="38"/>
      <c r="O817" s="38"/>
      <c r="P817" s="38"/>
      <c r="Q817" s="38"/>
    </row>
    <row r="818" spans="1:17" x14ac:dyDescent="0.35">
      <c r="A818" s="20"/>
      <c r="B818" s="20"/>
      <c r="C818" s="51"/>
      <c r="D818" s="52"/>
      <c r="E818" s="52"/>
      <c r="F818" s="53"/>
      <c r="G818" s="50"/>
      <c r="H818" s="50"/>
      <c r="I818" s="50"/>
      <c r="J818" s="38"/>
      <c r="K818" s="38"/>
      <c r="L818" s="38"/>
      <c r="M818" s="38"/>
      <c r="N818" s="38"/>
      <c r="O818" s="38"/>
      <c r="P818" s="38"/>
      <c r="Q818" s="38"/>
    </row>
    <row r="819" spans="1:17" x14ac:dyDescent="0.35">
      <c r="A819" s="20"/>
      <c r="B819" s="20"/>
      <c r="C819" s="51"/>
      <c r="D819" s="52"/>
      <c r="E819" s="52"/>
      <c r="F819" s="53"/>
      <c r="G819" s="50"/>
      <c r="H819" s="50"/>
      <c r="I819" s="50"/>
      <c r="J819" s="38"/>
      <c r="K819" s="38"/>
      <c r="L819" s="38"/>
      <c r="M819" s="38"/>
      <c r="N819" s="38"/>
      <c r="O819" s="38"/>
      <c r="P819" s="38"/>
      <c r="Q819" s="38"/>
    </row>
    <row r="820" spans="1:17" x14ac:dyDescent="0.35">
      <c r="A820" s="20"/>
      <c r="B820" s="20"/>
      <c r="C820" s="51"/>
      <c r="D820" s="52"/>
      <c r="E820" s="52"/>
      <c r="F820" s="53"/>
      <c r="G820" s="50"/>
      <c r="H820" s="50"/>
      <c r="I820" s="50"/>
      <c r="J820" s="38"/>
      <c r="K820" s="38"/>
      <c r="L820" s="38"/>
      <c r="M820" s="38"/>
      <c r="N820" s="38"/>
      <c r="O820" s="38"/>
      <c r="P820" s="38"/>
      <c r="Q820" s="38"/>
    </row>
    <row r="821" spans="1:17" x14ac:dyDescent="0.35">
      <c r="A821" s="20"/>
      <c r="B821" s="20"/>
      <c r="C821" s="51"/>
      <c r="D821" s="52"/>
      <c r="E821" s="52"/>
      <c r="F821" s="53"/>
      <c r="G821" s="50"/>
      <c r="H821" s="50"/>
      <c r="I821" s="50"/>
      <c r="J821" s="38"/>
      <c r="K821" s="38"/>
      <c r="L821" s="38"/>
      <c r="M821" s="38"/>
      <c r="N821" s="38"/>
      <c r="O821" s="38"/>
      <c r="P821" s="38"/>
      <c r="Q821" s="38"/>
    </row>
    <row r="822" spans="1:17" x14ac:dyDescent="0.35">
      <c r="A822" s="20"/>
      <c r="B822" s="20"/>
      <c r="C822" s="51"/>
      <c r="D822" s="52"/>
      <c r="E822" s="52"/>
      <c r="F822" s="53"/>
      <c r="G822" s="50"/>
      <c r="H822" s="50"/>
      <c r="I822" s="50"/>
      <c r="J822" s="38"/>
      <c r="K822" s="38"/>
      <c r="L822" s="38"/>
      <c r="M822" s="38"/>
      <c r="N822" s="38"/>
      <c r="O822" s="38"/>
      <c r="P822" s="38"/>
      <c r="Q822" s="38"/>
    </row>
    <row r="823" spans="1:17" x14ac:dyDescent="0.35">
      <c r="A823" s="20"/>
      <c r="B823" s="20"/>
      <c r="C823" s="51"/>
      <c r="D823" s="52"/>
      <c r="E823" s="52"/>
      <c r="F823" s="53"/>
      <c r="G823" s="50"/>
      <c r="H823" s="50"/>
      <c r="I823" s="50"/>
      <c r="J823" s="38"/>
      <c r="K823" s="38"/>
      <c r="L823" s="38"/>
      <c r="M823" s="38"/>
      <c r="N823" s="38"/>
      <c r="O823" s="38"/>
      <c r="P823" s="38"/>
      <c r="Q823" s="38"/>
    </row>
    <row r="824" spans="1:17" x14ac:dyDescent="0.35">
      <c r="A824" s="20"/>
      <c r="B824" s="20"/>
      <c r="C824" s="51"/>
      <c r="D824" s="52"/>
      <c r="E824" s="52"/>
      <c r="F824" s="53"/>
      <c r="G824" s="50"/>
      <c r="H824" s="50"/>
      <c r="I824" s="50"/>
      <c r="J824" s="38"/>
      <c r="K824" s="38"/>
      <c r="L824" s="38"/>
      <c r="M824" s="38"/>
      <c r="N824" s="38"/>
      <c r="O824" s="38"/>
      <c r="P824" s="38"/>
      <c r="Q824" s="38"/>
    </row>
    <row r="825" spans="1:17" x14ac:dyDescent="0.35">
      <c r="A825" s="20"/>
      <c r="B825" s="20"/>
      <c r="C825" s="51"/>
      <c r="D825" s="52"/>
      <c r="E825" s="52"/>
      <c r="F825" s="53"/>
      <c r="G825" s="50"/>
      <c r="H825" s="50"/>
      <c r="I825" s="50"/>
      <c r="J825" s="38"/>
      <c r="K825" s="38"/>
      <c r="L825" s="38"/>
      <c r="M825" s="38"/>
      <c r="N825" s="38"/>
      <c r="O825" s="38"/>
      <c r="P825" s="38"/>
      <c r="Q825" s="38"/>
    </row>
    <row r="826" spans="1:17" x14ac:dyDescent="0.35">
      <c r="A826" s="20"/>
      <c r="B826" s="20"/>
      <c r="C826" s="51"/>
      <c r="D826" s="52"/>
      <c r="E826" s="52"/>
      <c r="F826" s="53"/>
      <c r="G826" s="50"/>
      <c r="H826" s="50"/>
      <c r="I826" s="50"/>
      <c r="J826" s="38"/>
      <c r="K826" s="38"/>
      <c r="L826" s="38"/>
      <c r="M826" s="38"/>
      <c r="N826" s="38"/>
      <c r="O826" s="38"/>
      <c r="P826" s="38"/>
      <c r="Q826" s="38"/>
    </row>
    <row r="827" spans="1:17" x14ac:dyDescent="0.35">
      <c r="A827" s="20"/>
      <c r="B827" s="20"/>
      <c r="C827" s="51"/>
      <c r="D827" s="52"/>
      <c r="E827" s="52"/>
      <c r="F827" s="53"/>
      <c r="G827" s="50"/>
      <c r="H827" s="50"/>
      <c r="I827" s="50"/>
      <c r="J827" s="38"/>
      <c r="K827" s="38"/>
      <c r="L827" s="38"/>
      <c r="M827" s="38"/>
      <c r="N827" s="38"/>
      <c r="O827" s="38"/>
      <c r="P827" s="38"/>
      <c r="Q827" s="38"/>
    </row>
    <row r="828" spans="1:17" x14ac:dyDescent="0.35">
      <c r="A828" s="20"/>
      <c r="B828" s="20"/>
      <c r="C828" s="51"/>
      <c r="D828" s="52"/>
      <c r="E828" s="52"/>
      <c r="F828" s="53"/>
      <c r="G828" s="50"/>
      <c r="H828" s="50"/>
      <c r="I828" s="50"/>
      <c r="J828" s="38"/>
      <c r="K828" s="38"/>
      <c r="L828" s="38"/>
      <c r="M828" s="38"/>
      <c r="N828" s="38"/>
      <c r="O828" s="38"/>
      <c r="P828" s="38"/>
      <c r="Q828" s="38"/>
    </row>
    <row r="829" spans="1:17" x14ac:dyDescent="0.35">
      <c r="A829" s="20"/>
      <c r="B829" s="20"/>
      <c r="C829" s="51"/>
      <c r="D829" s="52"/>
      <c r="E829" s="52"/>
      <c r="F829" s="53"/>
      <c r="G829" s="50"/>
      <c r="H829" s="50"/>
      <c r="I829" s="50"/>
      <c r="J829" s="38"/>
      <c r="K829" s="38"/>
      <c r="L829" s="38"/>
      <c r="M829" s="38"/>
      <c r="N829" s="38"/>
      <c r="O829" s="38"/>
      <c r="P829" s="38"/>
      <c r="Q829" s="38"/>
    </row>
    <row r="830" spans="1:17" x14ac:dyDescent="0.35">
      <c r="A830" s="20"/>
      <c r="B830" s="20"/>
      <c r="C830" s="51"/>
      <c r="D830" s="52"/>
      <c r="E830" s="52"/>
      <c r="F830" s="53"/>
      <c r="G830" s="50"/>
      <c r="H830" s="50"/>
      <c r="I830" s="50"/>
      <c r="J830" s="38"/>
      <c r="K830" s="38"/>
      <c r="L830" s="38"/>
      <c r="M830" s="38"/>
      <c r="N830" s="38"/>
      <c r="O830" s="38"/>
      <c r="P830" s="38"/>
      <c r="Q830" s="38"/>
    </row>
    <row r="831" spans="1:17" x14ac:dyDescent="0.35">
      <c r="A831" s="20"/>
      <c r="B831" s="20"/>
      <c r="C831" s="51"/>
      <c r="D831" s="52"/>
      <c r="E831" s="52"/>
      <c r="F831" s="53"/>
      <c r="G831" s="50"/>
      <c r="H831" s="50"/>
      <c r="I831" s="50"/>
      <c r="J831" s="38"/>
      <c r="K831" s="38"/>
      <c r="L831" s="38"/>
      <c r="M831" s="38"/>
      <c r="N831" s="38"/>
      <c r="O831" s="38"/>
      <c r="P831" s="38"/>
      <c r="Q831" s="38"/>
    </row>
    <row r="832" spans="1:17" x14ac:dyDescent="0.35">
      <c r="A832" s="20"/>
      <c r="B832" s="20"/>
      <c r="C832" s="51"/>
      <c r="D832" s="52"/>
      <c r="E832" s="52"/>
      <c r="F832" s="53"/>
      <c r="G832" s="50"/>
      <c r="H832" s="50"/>
      <c r="I832" s="50"/>
      <c r="J832" s="38"/>
      <c r="K832" s="38"/>
      <c r="L832" s="38"/>
      <c r="M832" s="38"/>
      <c r="N832" s="38"/>
      <c r="O832" s="38"/>
      <c r="P832" s="38"/>
      <c r="Q832" s="38"/>
    </row>
    <row r="833" spans="1:17" x14ac:dyDescent="0.35">
      <c r="A833" s="20"/>
      <c r="B833" s="20"/>
      <c r="C833" s="51"/>
      <c r="D833" s="52"/>
      <c r="E833" s="52"/>
      <c r="F833" s="53"/>
      <c r="G833" s="50"/>
      <c r="H833" s="50"/>
      <c r="I833" s="50"/>
      <c r="J833" s="38"/>
      <c r="K833" s="38"/>
      <c r="L833" s="38"/>
      <c r="M833" s="38"/>
      <c r="N833" s="38"/>
      <c r="O833" s="38"/>
      <c r="P833" s="38"/>
      <c r="Q833" s="38"/>
    </row>
    <row r="834" spans="1:17" x14ac:dyDescent="0.35">
      <c r="A834" s="20"/>
      <c r="B834" s="20"/>
      <c r="C834" s="51"/>
      <c r="D834" s="52"/>
      <c r="E834" s="52"/>
      <c r="F834" s="53"/>
      <c r="G834" s="50"/>
      <c r="H834" s="50"/>
      <c r="I834" s="50"/>
      <c r="J834" s="38"/>
      <c r="K834" s="38"/>
      <c r="L834" s="38"/>
      <c r="M834" s="38"/>
      <c r="N834" s="38"/>
      <c r="O834" s="38"/>
      <c r="P834" s="38"/>
      <c r="Q834" s="38"/>
    </row>
    <row r="835" spans="1:17" x14ac:dyDescent="0.35">
      <c r="A835" s="20"/>
      <c r="B835" s="20"/>
      <c r="C835" s="51"/>
      <c r="D835" s="52"/>
      <c r="E835" s="52"/>
      <c r="F835" s="53"/>
      <c r="G835" s="50"/>
      <c r="H835" s="50"/>
      <c r="I835" s="50"/>
      <c r="J835" s="38"/>
      <c r="K835" s="38"/>
      <c r="L835" s="38"/>
      <c r="M835" s="38"/>
      <c r="N835" s="38"/>
      <c r="O835" s="38"/>
      <c r="P835" s="38"/>
      <c r="Q835" s="38"/>
    </row>
    <row r="836" spans="1:17" x14ac:dyDescent="0.35">
      <c r="A836" s="20"/>
      <c r="B836" s="20"/>
      <c r="C836" s="51"/>
      <c r="D836" s="52"/>
      <c r="E836" s="52"/>
      <c r="F836" s="53"/>
      <c r="G836" s="50"/>
      <c r="H836" s="50"/>
      <c r="I836" s="50"/>
      <c r="J836" s="38"/>
      <c r="K836" s="38"/>
      <c r="L836" s="38"/>
      <c r="M836" s="38"/>
      <c r="N836" s="38"/>
      <c r="O836" s="38"/>
      <c r="P836" s="38"/>
      <c r="Q836" s="38"/>
    </row>
    <row r="837" spans="1:17" x14ac:dyDescent="0.35">
      <c r="A837" s="20"/>
      <c r="B837" s="20"/>
      <c r="C837" s="51"/>
      <c r="D837" s="52"/>
      <c r="E837" s="52"/>
      <c r="F837" s="53"/>
      <c r="G837" s="50"/>
      <c r="H837" s="50"/>
      <c r="I837" s="50"/>
      <c r="J837" s="38"/>
      <c r="K837" s="38"/>
      <c r="L837" s="38"/>
      <c r="M837" s="38"/>
      <c r="N837" s="38"/>
      <c r="O837" s="38"/>
      <c r="P837" s="38"/>
      <c r="Q837" s="38"/>
    </row>
    <row r="838" spans="1:17" x14ac:dyDescent="0.35">
      <c r="A838" s="20"/>
      <c r="B838" s="20"/>
      <c r="C838" s="51"/>
      <c r="D838" s="52"/>
      <c r="E838" s="52"/>
      <c r="F838" s="53"/>
      <c r="G838" s="50"/>
      <c r="H838" s="50"/>
      <c r="I838" s="50"/>
      <c r="J838" s="38"/>
      <c r="K838" s="38"/>
      <c r="L838" s="38"/>
      <c r="M838" s="38"/>
      <c r="N838" s="38"/>
      <c r="O838" s="38"/>
      <c r="P838" s="38"/>
      <c r="Q838" s="38"/>
    </row>
    <row r="839" spans="1:17" x14ac:dyDescent="0.35">
      <c r="A839" s="20"/>
      <c r="B839" s="20"/>
      <c r="C839" s="51"/>
      <c r="D839" s="52"/>
      <c r="E839" s="52"/>
      <c r="F839" s="53"/>
      <c r="G839" s="50"/>
      <c r="H839" s="50"/>
      <c r="I839" s="50"/>
      <c r="J839" s="38"/>
      <c r="K839" s="38"/>
      <c r="L839" s="38"/>
      <c r="M839" s="38"/>
      <c r="N839" s="38"/>
      <c r="O839" s="38"/>
      <c r="P839" s="38"/>
      <c r="Q839" s="38"/>
    </row>
    <row r="840" spans="1:17" x14ac:dyDescent="0.35">
      <c r="A840" s="20"/>
      <c r="B840" s="20"/>
      <c r="C840" s="51"/>
      <c r="D840" s="52"/>
      <c r="E840" s="52"/>
      <c r="F840" s="53"/>
      <c r="G840" s="50"/>
      <c r="H840" s="50"/>
      <c r="I840" s="50"/>
      <c r="J840" s="38"/>
      <c r="K840" s="38"/>
      <c r="L840" s="38"/>
      <c r="M840" s="38"/>
      <c r="N840" s="38"/>
      <c r="O840" s="38"/>
      <c r="P840" s="38"/>
      <c r="Q840" s="38"/>
    </row>
    <row r="841" spans="1:17" x14ac:dyDescent="0.35">
      <c r="A841" s="20"/>
      <c r="B841" s="20"/>
      <c r="C841" s="51"/>
      <c r="D841" s="52"/>
      <c r="E841" s="52"/>
      <c r="F841" s="53"/>
      <c r="G841" s="50"/>
      <c r="H841" s="50"/>
      <c r="I841" s="50"/>
      <c r="J841" s="38"/>
      <c r="K841" s="38"/>
      <c r="L841" s="38"/>
      <c r="M841" s="38"/>
      <c r="N841" s="38"/>
      <c r="O841" s="38"/>
      <c r="P841" s="38"/>
      <c r="Q841" s="38"/>
    </row>
    <row r="842" spans="1:17" x14ac:dyDescent="0.35">
      <c r="A842" s="20"/>
      <c r="B842" s="20"/>
      <c r="C842" s="51"/>
      <c r="D842" s="52"/>
      <c r="E842" s="52"/>
      <c r="F842" s="53"/>
      <c r="G842" s="50"/>
      <c r="H842" s="50"/>
      <c r="I842" s="50"/>
      <c r="J842" s="38"/>
      <c r="K842" s="38"/>
      <c r="L842" s="38"/>
      <c r="M842" s="38"/>
      <c r="N842" s="38"/>
      <c r="O842" s="38"/>
      <c r="P842" s="38"/>
      <c r="Q842" s="38"/>
    </row>
    <row r="843" spans="1:17" x14ac:dyDescent="0.35">
      <c r="A843" s="20"/>
      <c r="B843" s="20"/>
      <c r="C843" s="51"/>
      <c r="D843" s="52"/>
      <c r="E843" s="52"/>
      <c r="F843" s="53"/>
      <c r="G843" s="50"/>
      <c r="H843" s="50"/>
      <c r="I843" s="50"/>
      <c r="J843" s="38"/>
      <c r="K843" s="38"/>
      <c r="L843" s="38"/>
      <c r="M843" s="38"/>
      <c r="N843" s="38"/>
      <c r="O843" s="38"/>
      <c r="P843" s="38"/>
      <c r="Q843" s="38"/>
    </row>
    <row r="844" spans="1:17" x14ac:dyDescent="0.35">
      <c r="A844" s="20"/>
      <c r="B844" s="20"/>
      <c r="C844" s="51"/>
      <c r="D844" s="52"/>
      <c r="E844" s="52"/>
      <c r="F844" s="53"/>
      <c r="G844" s="50"/>
      <c r="H844" s="50"/>
      <c r="I844" s="50"/>
      <c r="J844" s="38"/>
      <c r="K844" s="38"/>
      <c r="L844" s="38"/>
      <c r="M844" s="38"/>
      <c r="N844" s="38"/>
      <c r="O844" s="38"/>
      <c r="P844" s="38"/>
      <c r="Q844" s="38"/>
    </row>
    <row r="845" spans="1:17" x14ac:dyDescent="0.35">
      <c r="A845" s="20"/>
      <c r="B845" s="20"/>
      <c r="C845" s="51"/>
      <c r="D845" s="52"/>
      <c r="E845" s="52"/>
      <c r="F845" s="53"/>
      <c r="G845" s="50"/>
      <c r="H845" s="50"/>
      <c r="I845" s="50"/>
      <c r="J845" s="38"/>
      <c r="K845" s="38"/>
      <c r="L845" s="38"/>
      <c r="M845" s="38"/>
      <c r="N845" s="38"/>
      <c r="O845" s="38"/>
      <c r="P845" s="38"/>
      <c r="Q845" s="38"/>
    </row>
    <row r="846" spans="1:17" x14ac:dyDescent="0.35">
      <c r="A846" s="20"/>
      <c r="B846" s="20"/>
      <c r="C846" s="51"/>
      <c r="D846" s="52"/>
      <c r="E846" s="52"/>
      <c r="F846" s="53"/>
      <c r="G846" s="50"/>
      <c r="H846" s="50"/>
      <c r="I846" s="50"/>
      <c r="J846" s="38"/>
      <c r="K846" s="38"/>
      <c r="L846" s="38"/>
      <c r="M846" s="38"/>
      <c r="N846" s="38"/>
      <c r="O846" s="38"/>
      <c r="P846" s="38"/>
      <c r="Q846" s="38"/>
    </row>
    <row r="847" spans="1:17" x14ac:dyDescent="0.35">
      <c r="A847" s="20"/>
      <c r="B847" s="20"/>
      <c r="C847" s="51"/>
      <c r="D847" s="52"/>
      <c r="E847" s="52"/>
      <c r="F847" s="53"/>
      <c r="G847" s="50"/>
      <c r="H847" s="50"/>
      <c r="I847" s="50"/>
      <c r="J847" s="38"/>
      <c r="K847" s="38"/>
      <c r="L847" s="38"/>
      <c r="M847" s="38"/>
      <c r="N847" s="38"/>
      <c r="O847" s="38"/>
      <c r="P847" s="38"/>
      <c r="Q847" s="38"/>
    </row>
    <row r="848" spans="1:17" x14ac:dyDescent="0.35">
      <c r="A848" s="20"/>
      <c r="B848" s="20"/>
      <c r="C848" s="51"/>
      <c r="D848" s="52"/>
      <c r="E848" s="52"/>
      <c r="F848" s="53"/>
      <c r="G848" s="50"/>
      <c r="H848" s="50"/>
      <c r="I848" s="50"/>
      <c r="J848" s="38"/>
      <c r="K848" s="38"/>
      <c r="L848" s="38"/>
      <c r="M848" s="38"/>
      <c r="N848" s="38"/>
      <c r="O848" s="38"/>
      <c r="P848" s="38"/>
      <c r="Q848" s="38"/>
    </row>
    <row r="849" spans="1:17" x14ac:dyDescent="0.35">
      <c r="A849" s="20"/>
      <c r="B849" s="20"/>
      <c r="C849" s="51"/>
      <c r="D849" s="52"/>
      <c r="E849" s="52"/>
      <c r="F849" s="53"/>
      <c r="G849" s="50"/>
      <c r="H849" s="50"/>
      <c r="I849" s="50"/>
      <c r="J849" s="38"/>
      <c r="K849" s="38"/>
      <c r="L849" s="38"/>
      <c r="M849" s="38"/>
      <c r="N849" s="38"/>
      <c r="O849" s="38"/>
      <c r="P849" s="38"/>
      <c r="Q849" s="38"/>
    </row>
    <row r="850" spans="1:17" x14ac:dyDescent="0.35">
      <c r="A850" s="20"/>
      <c r="B850" s="20"/>
      <c r="C850" s="51"/>
      <c r="D850" s="52"/>
      <c r="E850" s="52"/>
      <c r="F850" s="53"/>
      <c r="G850" s="50"/>
      <c r="H850" s="50"/>
      <c r="I850" s="50"/>
      <c r="J850" s="38"/>
      <c r="K850" s="38"/>
      <c r="L850" s="38"/>
      <c r="M850" s="38"/>
      <c r="N850" s="38"/>
      <c r="O850" s="38"/>
      <c r="P850" s="38"/>
      <c r="Q850" s="38"/>
    </row>
    <row r="851" spans="1:17" x14ac:dyDescent="0.35">
      <c r="A851" s="20"/>
      <c r="B851" s="20"/>
      <c r="C851" s="51"/>
      <c r="D851" s="52"/>
      <c r="E851" s="52"/>
      <c r="F851" s="53"/>
      <c r="G851" s="50"/>
      <c r="H851" s="50"/>
      <c r="I851" s="50"/>
      <c r="J851" s="38"/>
      <c r="K851" s="38"/>
      <c r="L851" s="38"/>
      <c r="M851" s="38"/>
      <c r="N851" s="38"/>
      <c r="O851" s="38"/>
      <c r="P851" s="38"/>
      <c r="Q851" s="38"/>
    </row>
    <row r="852" spans="1:17" x14ac:dyDescent="0.35">
      <c r="A852" s="20"/>
      <c r="B852" s="20"/>
      <c r="C852" s="51"/>
      <c r="D852" s="52"/>
      <c r="E852" s="52"/>
      <c r="F852" s="53"/>
      <c r="G852" s="50"/>
      <c r="H852" s="50"/>
      <c r="I852" s="50"/>
      <c r="J852" s="38"/>
      <c r="K852" s="38"/>
      <c r="L852" s="38"/>
      <c r="M852" s="38"/>
      <c r="N852" s="38"/>
      <c r="O852" s="38"/>
      <c r="P852" s="38"/>
      <c r="Q852" s="38"/>
    </row>
    <row r="853" spans="1:17" x14ac:dyDescent="0.35">
      <c r="A853" s="20"/>
      <c r="B853" s="20"/>
      <c r="C853" s="51"/>
      <c r="D853" s="52"/>
      <c r="E853" s="52"/>
      <c r="F853" s="53"/>
      <c r="G853" s="50"/>
      <c r="H853" s="50"/>
      <c r="I853" s="50"/>
      <c r="J853" s="38"/>
      <c r="K853" s="38"/>
      <c r="L853" s="38"/>
      <c r="M853" s="38"/>
      <c r="N853" s="38"/>
      <c r="O853" s="38"/>
      <c r="P853" s="38"/>
      <c r="Q853" s="38"/>
    </row>
    <row r="854" spans="1:17" x14ac:dyDescent="0.35">
      <c r="A854" s="20"/>
      <c r="B854" s="20"/>
      <c r="C854" s="51"/>
      <c r="D854" s="52"/>
      <c r="E854" s="52"/>
      <c r="F854" s="53"/>
      <c r="G854" s="50"/>
      <c r="H854" s="50"/>
      <c r="I854" s="50"/>
      <c r="J854" s="38"/>
      <c r="K854" s="38"/>
      <c r="L854" s="38"/>
      <c r="M854" s="38"/>
      <c r="N854" s="38"/>
      <c r="O854" s="38"/>
      <c r="P854" s="38"/>
      <c r="Q854" s="38"/>
    </row>
    <row r="855" spans="1:17" x14ac:dyDescent="0.35">
      <c r="A855" s="20"/>
      <c r="B855" s="20"/>
      <c r="C855" s="51"/>
      <c r="D855" s="52"/>
      <c r="E855" s="52"/>
      <c r="F855" s="53"/>
      <c r="G855" s="50"/>
      <c r="H855" s="50"/>
      <c r="I855" s="50"/>
      <c r="J855" s="38"/>
      <c r="K855" s="38"/>
      <c r="L855" s="38"/>
      <c r="M855" s="38"/>
      <c r="N855" s="38"/>
      <c r="O855" s="38"/>
      <c r="P855" s="38"/>
      <c r="Q855" s="38"/>
    </row>
    <row r="856" spans="1:17" x14ac:dyDescent="0.35">
      <c r="A856" s="20"/>
      <c r="B856" s="20"/>
      <c r="C856" s="51"/>
      <c r="D856" s="52"/>
      <c r="E856" s="52"/>
      <c r="F856" s="53"/>
      <c r="G856" s="50"/>
      <c r="H856" s="50"/>
      <c r="I856" s="50"/>
      <c r="J856" s="38"/>
      <c r="K856" s="38"/>
      <c r="L856" s="38"/>
      <c r="M856" s="38"/>
      <c r="N856" s="38"/>
      <c r="O856" s="38"/>
      <c r="P856" s="38"/>
      <c r="Q856" s="38"/>
    </row>
    <row r="857" spans="1:17" x14ac:dyDescent="0.35">
      <c r="A857" s="20"/>
      <c r="B857" s="20"/>
      <c r="C857" s="51"/>
      <c r="D857" s="52"/>
      <c r="E857" s="52"/>
      <c r="F857" s="53"/>
      <c r="G857" s="50"/>
      <c r="H857" s="50"/>
      <c r="I857" s="50"/>
      <c r="J857" s="38"/>
      <c r="K857" s="38"/>
      <c r="L857" s="38"/>
      <c r="M857" s="38"/>
      <c r="N857" s="38"/>
      <c r="O857" s="38"/>
      <c r="P857" s="38"/>
      <c r="Q857" s="38"/>
    </row>
    <row r="858" spans="1:17" x14ac:dyDescent="0.35">
      <c r="A858" s="20"/>
      <c r="B858" s="20"/>
      <c r="C858" s="51"/>
      <c r="D858" s="52"/>
      <c r="E858" s="52"/>
      <c r="F858" s="53"/>
      <c r="G858" s="50"/>
      <c r="H858" s="50"/>
      <c r="I858" s="50"/>
      <c r="J858" s="38"/>
      <c r="K858" s="38"/>
      <c r="L858" s="38"/>
      <c r="M858" s="38"/>
      <c r="N858" s="38"/>
      <c r="O858" s="38"/>
      <c r="P858" s="38"/>
      <c r="Q858" s="38"/>
    </row>
    <row r="859" spans="1:17" x14ac:dyDescent="0.35">
      <c r="A859" s="20"/>
      <c r="B859" s="20"/>
      <c r="C859" s="51"/>
      <c r="D859" s="52"/>
      <c r="E859" s="52"/>
      <c r="F859" s="53"/>
      <c r="G859" s="50"/>
      <c r="H859" s="50"/>
      <c r="I859" s="50"/>
      <c r="J859" s="38"/>
      <c r="K859" s="38"/>
      <c r="L859" s="38"/>
      <c r="M859" s="38"/>
      <c r="N859" s="38"/>
      <c r="O859" s="38"/>
      <c r="P859" s="38"/>
      <c r="Q859" s="38"/>
    </row>
    <row r="860" spans="1:17" x14ac:dyDescent="0.35">
      <c r="A860" s="20"/>
      <c r="B860" s="20"/>
      <c r="C860" s="51"/>
      <c r="D860" s="52"/>
      <c r="E860" s="52"/>
      <c r="F860" s="53"/>
      <c r="G860" s="50"/>
      <c r="H860" s="50"/>
      <c r="I860" s="50"/>
      <c r="J860" s="38"/>
      <c r="K860" s="38"/>
      <c r="L860" s="38"/>
      <c r="M860" s="38"/>
      <c r="N860" s="38"/>
      <c r="O860" s="38"/>
      <c r="P860" s="38"/>
      <c r="Q860" s="38"/>
    </row>
    <row r="861" spans="1:17" x14ac:dyDescent="0.35">
      <c r="A861" s="20"/>
      <c r="B861" s="20"/>
      <c r="C861" s="51"/>
      <c r="D861" s="52"/>
      <c r="E861" s="52"/>
      <c r="F861" s="53"/>
      <c r="G861" s="50"/>
      <c r="H861" s="50"/>
      <c r="I861" s="50"/>
      <c r="J861" s="38"/>
      <c r="K861" s="38"/>
      <c r="L861" s="38"/>
      <c r="M861" s="38"/>
      <c r="N861" s="38"/>
      <c r="O861" s="38"/>
      <c r="P861" s="38"/>
      <c r="Q861" s="38"/>
    </row>
    <row r="862" spans="1:17" x14ac:dyDescent="0.35">
      <c r="A862" s="20"/>
      <c r="B862" s="20"/>
      <c r="C862" s="51"/>
      <c r="D862" s="52"/>
      <c r="E862" s="52"/>
      <c r="F862" s="53"/>
      <c r="G862" s="50"/>
      <c r="H862" s="50"/>
      <c r="I862" s="50"/>
      <c r="J862" s="38"/>
      <c r="K862" s="38"/>
      <c r="L862" s="38"/>
      <c r="M862" s="38"/>
      <c r="N862" s="38"/>
      <c r="O862" s="38"/>
      <c r="P862" s="38"/>
      <c r="Q862" s="38"/>
    </row>
    <row r="863" spans="1:17" x14ac:dyDescent="0.35">
      <c r="A863" s="20"/>
      <c r="B863" s="20"/>
      <c r="C863" s="51"/>
      <c r="D863" s="52"/>
      <c r="E863" s="52"/>
      <c r="F863" s="53"/>
      <c r="G863" s="50"/>
      <c r="H863" s="50"/>
      <c r="I863" s="50"/>
      <c r="J863" s="38"/>
      <c r="K863" s="38"/>
      <c r="L863" s="38"/>
      <c r="M863" s="38"/>
      <c r="N863" s="38"/>
      <c r="O863" s="38"/>
      <c r="P863" s="38"/>
      <c r="Q863" s="38"/>
    </row>
    <row r="864" spans="1:17" x14ac:dyDescent="0.35">
      <c r="A864" s="20"/>
      <c r="B864" s="20"/>
      <c r="C864" s="51"/>
      <c r="D864" s="52"/>
      <c r="E864" s="52"/>
      <c r="F864" s="53"/>
      <c r="G864" s="50"/>
      <c r="H864" s="50"/>
      <c r="I864" s="50"/>
      <c r="J864" s="38"/>
      <c r="K864" s="38"/>
      <c r="L864" s="38"/>
      <c r="M864" s="38"/>
      <c r="N864" s="38"/>
      <c r="O864" s="38"/>
      <c r="P864" s="38"/>
      <c r="Q864" s="38"/>
    </row>
    <row r="865" spans="1:17" x14ac:dyDescent="0.35">
      <c r="A865" s="20"/>
      <c r="B865" s="20"/>
      <c r="C865" s="51"/>
      <c r="D865" s="52"/>
      <c r="E865" s="52"/>
      <c r="F865" s="53"/>
      <c r="G865" s="50"/>
      <c r="H865" s="50"/>
      <c r="I865" s="50"/>
      <c r="J865" s="38"/>
      <c r="K865" s="38"/>
      <c r="L865" s="38"/>
      <c r="M865" s="38"/>
      <c r="N865" s="38"/>
      <c r="O865" s="38"/>
      <c r="P865" s="38"/>
      <c r="Q865" s="38"/>
    </row>
    <row r="866" spans="1:17" x14ac:dyDescent="0.35">
      <c r="A866" s="20"/>
      <c r="B866" s="20"/>
      <c r="C866" s="51"/>
      <c r="D866" s="52"/>
      <c r="E866" s="52"/>
      <c r="F866" s="53"/>
      <c r="G866" s="50"/>
      <c r="H866" s="50"/>
      <c r="I866" s="50"/>
      <c r="J866" s="38"/>
      <c r="K866" s="38"/>
      <c r="L866" s="38"/>
      <c r="M866" s="38"/>
      <c r="N866" s="38"/>
      <c r="O866" s="38"/>
      <c r="P866" s="38"/>
      <c r="Q866" s="38"/>
    </row>
    <row r="867" spans="1:17" x14ac:dyDescent="0.35">
      <c r="A867" s="20"/>
      <c r="B867" s="20"/>
      <c r="C867" s="51"/>
      <c r="D867" s="52"/>
      <c r="E867" s="52"/>
      <c r="F867" s="53"/>
      <c r="G867" s="50"/>
      <c r="H867" s="50"/>
      <c r="I867" s="50"/>
      <c r="J867" s="38"/>
      <c r="K867" s="38"/>
      <c r="L867" s="38"/>
      <c r="M867" s="38"/>
      <c r="N867" s="38"/>
      <c r="O867" s="38"/>
      <c r="P867" s="38"/>
      <c r="Q867" s="38"/>
    </row>
    <row r="868" spans="1:17" x14ac:dyDescent="0.35">
      <c r="A868" s="20"/>
      <c r="B868" s="20"/>
      <c r="C868" s="51"/>
      <c r="D868" s="52"/>
      <c r="E868" s="52"/>
      <c r="F868" s="53"/>
      <c r="G868" s="50"/>
      <c r="H868" s="50"/>
      <c r="I868" s="50"/>
      <c r="J868" s="38"/>
      <c r="K868" s="38"/>
      <c r="L868" s="38"/>
      <c r="M868" s="38"/>
      <c r="N868" s="38"/>
      <c r="O868" s="38"/>
      <c r="P868" s="38"/>
      <c r="Q868" s="38"/>
    </row>
    <row r="869" spans="1:17" x14ac:dyDescent="0.35">
      <c r="A869" s="20"/>
      <c r="B869" s="20"/>
      <c r="C869" s="51"/>
      <c r="D869" s="52"/>
      <c r="E869" s="52"/>
      <c r="F869" s="53"/>
      <c r="G869" s="50"/>
      <c r="H869" s="50"/>
      <c r="I869" s="50"/>
      <c r="J869" s="38"/>
      <c r="K869" s="38"/>
      <c r="L869" s="38"/>
      <c r="M869" s="38"/>
      <c r="N869" s="38"/>
      <c r="O869" s="38"/>
      <c r="P869" s="38"/>
      <c r="Q869" s="38"/>
    </row>
    <row r="870" spans="1:17" x14ac:dyDescent="0.35">
      <c r="A870" s="20"/>
      <c r="B870" s="20"/>
      <c r="C870" s="51"/>
      <c r="D870" s="52"/>
      <c r="E870" s="52"/>
      <c r="F870" s="53"/>
      <c r="G870" s="50"/>
      <c r="H870" s="50"/>
      <c r="I870" s="50"/>
      <c r="J870" s="38"/>
      <c r="K870" s="38"/>
      <c r="L870" s="38"/>
      <c r="M870" s="38"/>
      <c r="N870" s="38"/>
      <c r="O870" s="38"/>
      <c r="P870" s="38"/>
      <c r="Q870" s="38"/>
    </row>
    <row r="871" spans="1:17" x14ac:dyDescent="0.35">
      <c r="A871" s="20"/>
      <c r="B871" s="20"/>
      <c r="C871" s="51"/>
      <c r="D871" s="52"/>
      <c r="E871" s="52"/>
      <c r="F871" s="53"/>
      <c r="G871" s="50"/>
      <c r="H871" s="50"/>
      <c r="I871" s="50"/>
      <c r="J871" s="38"/>
      <c r="K871" s="38"/>
      <c r="L871" s="38"/>
      <c r="M871" s="38"/>
      <c r="N871" s="38"/>
      <c r="O871" s="38"/>
      <c r="P871" s="38"/>
      <c r="Q871" s="38"/>
    </row>
    <row r="872" spans="1:17" x14ac:dyDescent="0.35">
      <c r="A872" s="20"/>
      <c r="B872" s="20"/>
      <c r="C872" s="51"/>
      <c r="D872" s="52"/>
      <c r="E872" s="52"/>
      <c r="F872" s="53"/>
      <c r="G872" s="50"/>
      <c r="H872" s="50"/>
      <c r="I872" s="50"/>
      <c r="J872" s="38"/>
      <c r="K872" s="38"/>
      <c r="L872" s="38"/>
      <c r="M872" s="38"/>
      <c r="N872" s="38"/>
      <c r="O872" s="38"/>
      <c r="P872" s="38"/>
      <c r="Q872" s="38"/>
    </row>
    <row r="873" spans="1:17" x14ac:dyDescent="0.35">
      <c r="A873" s="20"/>
      <c r="B873" s="20"/>
      <c r="C873" s="51"/>
      <c r="D873" s="52"/>
      <c r="E873" s="52"/>
      <c r="F873" s="53"/>
      <c r="G873" s="50"/>
      <c r="H873" s="50"/>
      <c r="I873" s="50"/>
      <c r="J873" s="38"/>
      <c r="K873" s="38"/>
      <c r="L873" s="38"/>
      <c r="M873" s="38"/>
      <c r="N873" s="38"/>
      <c r="O873" s="38"/>
      <c r="P873" s="38"/>
      <c r="Q873" s="38"/>
    </row>
    <row r="874" spans="1:17" x14ac:dyDescent="0.35">
      <c r="A874" s="20"/>
      <c r="B874" s="20"/>
      <c r="C874" s="51"/>
      <c r="D874" s="52"/>
      <c r="E874" s="52"/>
      <c r="F874" s="53"/>
      <c r="G874" s="50"/>
      <c r="H874" s="50"/>
      <c r="I874" s="50"/>
      <c r="J874" s="38"/>
      <c r="K874" s="38"/>
      <c r="L874" s="38"/>
      <c r="M874" s="38"/>
      <c r="N874" s="38"/>
      <c r="O874" s="38"/>
      <c r="P874" s="38"/>
      <c r="Q874" s="38"/>
    </row>
    <row r="875" spans="1:17" x14ac:dyDescent="0.35">
      <c r="A875" s="20"/>
      <c r="B875" s="20"/>
      <c r="C875" s="51"/>
      <c r="D875" s="52"/>
      <c r="E875" s="52"/>
      <c r="F875" s="53"/>
      <c r="G875" s="50"/>
      <c r="H875" s="50"/>
      <c r="I875" s="50"/>
      <c r="J875" s="38"/>
      <c r="K875" s="38"/>
      <c r="L875" s="38"/>
      <c r="M875" s="38"/>
      <c r="N875" s="38"/>
      <c r="O875" s="38"/>
      <c r="P875" s="38"/>
      <c r="Q875" s="38"/>
    </row>
    <row r="876" spans="1:17" x14ac:dyDescent="0.35">
      <c r="A876" s="20"/>
      <c r="B876" s="20"/>
      <c r="C876" s="51"/>
      <c r="D876" s="52"/>
      <c r="E876" s="52"/>
      <c r="F876" s="53"/>
      <c r="G876" s="50"/>
      <c r="H876" s="50"/>
      <c r="I876" s="50"/>
      <c r="J876" s="38"/>
      <c r="K876" s="38"/>
      <c r="L876" s="38"/>
      <c r="M876" s="38"/>
      <c r="N876" s="38"/>
      <c r="O876" s="38"/>
      <c r="P876" s="38"/>
      <c r="Q876" s="38"/>
    </row>
    <row r="877" spans="1:17" x14ac:dyDescent="0.35">
      <c r="A877" s="20"/>
      <c r="B877" s="20"/>
      <c r="C877" s="51"/>
      <c r="D877" s="52"/>
      <c r="E877" s="52"/>
      <c r="F877" s="53"/>
      <c r="G877" s="50"/>
      <c r="H877" s="50"/>
      <c r="I877" s="50"/>
      <c r="J877" s="38"/>
      <c r="K877" s="38"/>
      <c r="L877" s="38"/>
      <c r="M877" s="38"/>
      <c r="N877" s="38"/>
      <c r="O877" s="38"/>
      <c r="P877" s="38"/>
      <c r="Q877" s="38"/>
    </row>
    <row r="878" spans="1:17" x14ac:dyDescent="0.35">
      <c r="A878" s="20"/>
      <c r="B878" s="20"/>
      <c r="C878" s="51"/>
      <c r="D878" s="52"/>
      <c r="E878" s="52"/>
      <c r="F878" s="53"/>
      <c r="G878" s="50"/>
      <c r="H878" s="50"/>
      <c r="I878" s="50"/>
      <c r="J878" s="38"/>
      <c r="K878" s="38"/>
      <c r="L878" s="38"/>
      <c r="M878" s="38"/>
      <c r="N878" s="38"/>
      <c r="O878" s="38"/>
      <c r="P878" s="38"/>
      <c r="Q878" s="38"/>
    </row>
    <row r="879" spans="1:17" x14ac:dyDescent="0.35">
      <c r="A879" s="20"/>
      <c r="B879" s="20"/>
      <c r="C879" s="51"/>
      <c r="D879" s="52"/>
      <c r="E879" s="52"/>
      <c r="F879" s="53"/>
      <c r="G879" s="50"/>
      <c r="H879" s="50"/>
      <c r="I879" s="50"/>
      <c r="J879" s="38"/>
      <c r="K879" s="38"/>
      <c r="L879" s="38"/>
      <c r="M879" s="38"/>
      <c r="N879" s="38"/>
      <c r="O879" s="38"/>
      <c r="P879" s="38"/>
      <c r="Q879" s="38"/>
    </row>
    <row r="880" spans="1:17" x14ac:dyDescent="0.35">
      <c r="A880" s="20"/>
      <c r="B880" s="20"/>
      <c r="C880" s="51"/>
      <c r="D880" s="52"/>
      <c r="E880" s="52"/>
      <c r="F880" s="53"/>
      <c r="G880" s="50"/>
      <c r="H880" s="50"/>
      <c r="I880" s="50"/>
      <c r="J880" s="38"/>
      <c r="K880" s="38"/>
      <c r="L880" s="38"/>
      <c r="M880" s="38"/>
      <c r="N880" s="38"/>
      <c r="O880" s="38"/>
      <c r="P880" s="38"/>
      <c r="Q880" s="38"/>
    </row>
    <row r="881" spans="1:17" x14ac:dyDescent="0.35">
      <c r="A881" s="20"/>
      <c r="B881" s="20"/>
      <c r="C881" s="51"/>
      <c r="D881" s="52"/>
      <c r="E881" s="52"/>
      <c r="F881" s="53"/>
      <c r="G881" s="50"/>
      <c r="H881" s="50"/>
      <c r="I881" s="50"/>
      <c r="J881" s="38"/>
      <c r="K881" s="38"/>
      <c r="L881" s="38"/>
      <c r="M881" s="38"/>
      <c r="N881" s="38"/>
      <c r="O881" s="38"/>
      <c r="P881" s="38"/>
      <c r="Q881" s="38"/>
    </row>
    <row r="882" spans="1:17" x14ac:dyDescent="0.35">
      <c r="A882" s="20"/>
      <c r="B882" s="20"/>
      <c r="C882" s="51"/>
      <c r="D882" s="52"/>
      <c r="E882" s="52"/>
      <c r="F882" s="53"/>
      <c r="G882" s="50"/>
      <c r="H882" s="50"/>
      <c r="I882" s="50"/>
      <c r="J882" s="38"/>
      <c r="K882" s="38"/>
      <c r="L882" s="38"/>
      <c r="M882" s="38"/>
      <c r="N882" s="38"/>
      <c r="O882" s="38"/>
      <c r="P882" s="38"/>
      <c r="Q882" s="38"/>
    </row>
    <row r="883" spans="1:17" x14ac:dyDescent="0.35">
      <c r="A883" s="20"/>
      <c r="B883" s="20"/>
      <c r="C883" s="51"/>
      <c r="D883" s="52"/>
      <c r="E883" s="52"/>
      <c r="F883" s="53"/>
      <c r="G883" s="50"/>
      <c r="H883" s="50"/>
      <c r="I883" s="50"/>
      <c r="J883" s="38"/>
      <c r="K883" s="38"/>
      <c r="L883" s="38"/>
      <c r="M883" s="38"/>
      <c r="N883" s="38"/>
      <c r="O883" s="38"/>
      <c r="P883" s="38"/>
      <c r="Q883" s="38"/>
    </row>
    <row r="884" spans="1:17" x14ac:dyDescent="0.35">
      <c r="A884" s="20"/>
      <c r="B884" s="20"/>
      <c r="C884" s="51"/>
      <c r="D884" s="52"/>
      <c r="E884" s="52"/>
      <c r="F884" s="53"/>
      <c r="G884" s="50"/>
      <c r="H884" s="50"/>
      <c r="I884" s="50"/>
      <c r="J884" s="38"/>
      <c r="K884" s="38"/>
      <c r="L884" s="38"/>
      <c r="M884" s="38"/>
      <c r="N884" s="38"/>
      <c r="O884" s="38"/>
      <c r="P884" s="38"/>
      <c r="Q884" s="38"/>
    </row>
    <row r="885" spans="1:17" x14ac:dyDescent="0.35">
      <c r="A885" s="20"/>
      <c r="B885" s="20"/>
      <c r="C885" s="51"/>
      <c r="D885" s="52"/>
      <c r="E885" s="52"/>
      <c r="F885" s="53"/>
      <c r="G885" s="50"/>
      <c r="H885" s="50"/>
      <c r="I885" s="50"/>
      <c r="J885" s="38"/>
      <c r="K885" s="38"/>
      <c r="L885" s="38"/>
      <c r="M885" s="38"/>
      <c r="N885" s="38"/>
      <c r="O885" s="38"/>
      <c r="P885" s="38"/>
      <c r="Q885" s="38"/>
    </row>
    <row r="886" spans="1:17" x14ac:dyDescent="0.35">
      <c r="A886" s="20"/>
      <c r="B886" s="20"/>
      <c r="C886" s="51"/>
      <c r="D886" s="52"/>
      <c r="E886" s="52"/>
      <c r="F886" s="53"/>
      <c r="G886" s="50"/>
      <c r="H886" s="50"/>
      <c r="I886" s="50"/>
      <c r="J886" s="38"/>
      <c r="K886" s="38"/>
      <c r="L886" s="38"/>
      <c r="M886" s="38"/>
      <c r="N886" s="38"/>
      <c r="O886" s="38"/>
      <c r="P886" s="38"/>
      <c r="Q886" s="38"/>
    </row>
    <row r="887" spans="1:17" x14ac:dyDescent="0.35">
      <c r="A887" s="20"/>
      <c r="B887" s="20"/>
      <c r="C887" s="51"/>
      <c r="D887" s="52"/>
      <c r="E887" s="52"/>
      <c r="F887" s="53"/>
      <c r="G887" s="50"/>
      <c r="H887" s="50"/>
      <c r="I887" s="50"/>
      <c r="J887" s="38"/>
      <c r="K887" s="38"/>
      <c r="L887" s="38"/>
      <c r="M887" s="38"/>
      <c r="N887" s="38"/>
      <c r="O887" s="38"/>
      <c r="P887" s="38"/>
      <c r="Q887" s="38"/>
    </row>
    <row r="888" spans="1:17" x14ac:dyDescent="0.35">
      <c r="A888" s="20"/>
      <c r="B888" s="20"/>
      <c r="C888" s="51"/>
      <c r="D888" s="52"/>
      <c r="E888" s="52"/>
      <c r="F888" s="53"/>
      <c r="G888" s="50"/>
      <c r="H888" s="50"/>
      <c r="I888" s="50"/>
      <c r="J888" s="38"/>
      <c r="K888" s="38"/>
      <c r="L888" s="38"/>
      <c r="M888" s="38"/>
      <c r="N888" s="38"/>
      <c r="O888" s="38"/>
      <c r="P888" s="38"/>
      <c r="Q888" s="38"/>
    </row>
    <row r="889" spans="1:17" x14ac:dyDescent="0.35">
      <c r="A889" s="20"/>
      <c r="B889" s="20"/>
      <c r="C889" s="51"/>
      <c r="D889" s="52"/>
      <c r="E889" s="52"/>
      <c r="F889" s="53"/>
      <c r="G889" s="50"/>
      <c r="H889" s="50"/>
      <c r="I889" s="50"/>
      <c r="J889" s="38"/>
      <c r="K889" s="38"/>
      <c r="L889" s="38"/>
      <c r="M889" s="38"/>
      <c r="N889" s="38"/>
      <c r="O889" s="38"/>
      <c r="P889" s="38"/>
      <c r="Q889" s="38"/>
    </row>
    <row r="890" spans="1:17" x14ac:dyDescent="0.35">
      <c r="A890" s="20"/>
      <c r="B890" s="20"/>
      <c r="C890" s="51"/>
      <c r="D890" s="52"/>
      <c r="E890" s="52"/>
      <c r="F890" s="53"/>
      <c r="G890" s="50"/>
      <c r="H890" s="50"/>
      <c r="I890" s="50"/>
      <c r="J890" s="38"/>
      <c r="K890" s="38"/>
      <c r="L890" s="38"/>
      <c r="M890" s="38"/>
      <c r="N890" s="38"/>
      <c r="O890" s="38"/>
      <c r="P890" s="38"/>
      <c r="Q890" s="38"/>
    </row>
    <row r="891" spans="1:17" x14ac:dyDescent="0.35">
      <c r="A891" s="20"/>
      <c r="B891" s="20"/>
      <c r="C891" s="51"/>
      <c r="D891" s="52"/>
      <c r="E891" s="52"/>
      <c r="F891" s="53"/>
      <c r="G891" s="50"/>
      <c r="H891" s="50"/>
      <c r="I891" s="50"/>
      <c r="J891" s="38"/>
      <c r="K891" s="38"/>
      <c r="L891" s="38"/>
      <c r="M891" s="38"/>
      <c r="N891" s="38"/>
      <c r="O891" s="38"/>
      <c r="P891" s="38"/>
      <c r="Q891" s="38"/>
    </row>
    <row r="892" spans="1:17" x14ac:dyDescent="0.35">
      <c r="A892" s="20"/>
      <c r="B892" s="20"/>
      <c r="C892" s="51"/>
      <c r="D892" s="52"/>
      <c r="E892" s="52"/>
      <c r="F892" s="53"/>
      <c r="G892" s="50"/>
      <c r="H892" s="50"/>
      <c r="I892" s="50"/>
      <c r="J892" s="38"/>
      <c r="K892" s="38"/>
      <c r="L892" s="38"/>
      <c r="M892" s="38"/>
      <c r="N892" s="38"/>
      <c r="O892" s="38"/>
      <c r="P892" s="38"/>
      <c r="Q892" s="38"/>
    </row>
    <row r="893" spans="1:17" x14ac:dyDescent="0.35">
      <c r="A893" s="20"/>
      <c r="B893" s="20"/>
      <c r="C893" s="51"/>
      <c r="D893" s="52"/>
      <c r="E893" s="52"/>
      <c r="F893" s="53"/>
      <c r="G893" s="50"/>
      <c r="H893" s="50"/>
      <c r="I893" s="50"/>
      <c r="J893" s="38"/>
      <c r="K893" s="38"/>
      <c r="L893" s="38"/>
      <c r="M893" s="38"/>
      <c r="N893" s="38"/>
      <c r="O893" s="38"/>
      <c r="P893" s="38"/>
      <c r="Q893" s="38"/>
    </row>
    <row r="894" spans="1:17" x14ac:dyDescent="0.35">
      <c r="A894" s="20"/>
      <c r="B894" s="20"/>
      <c r="C894" s="51"/>
      <c r="D894" s="52"/>
      <c r="E894" s="52"/>
      <c r="F894" s="53"/>
      <c r="G894" s="50"/>
      <c r="H894" s="50"/>
      <c r="I894" s="50"/>
      <c r="J894" s="38"/>
      <c r="K894" s="38"/>
      <c r="L894" s="38"/>
      <c r="M894" s="38"/>
      <c r="N894" s="38"/>
      <c r="O894" s="38"/>
      <c r="P894" s="38"/>
      <c r="Q894" s="38"/>
    </row>
    <row r="895" spans="1:17" x14ac:dyDescent="0.35">
      <c r="A895" s="20"/>
      <c r="B895" s="20"/>
      <c r="C895" s="51"/>
      <c r="D895" s="52"/>
      <c r="E895" s="52"/>
      <c r="F895" s="53"/>
      <c r="G895" s="50"/>
      <c r="H895" s="50"/>
      <c r="I895" s="50"/>
      <c r="J895" s="38"/>
      <c r="K895" s="38"/>
      <c r="L895" s="38"/>
      <c r="M895" s="38"/>
      <c r="N895" s="38"/>
      <c r="O895" s="38"/>
      <c r="P895" s="38"/>
      <c r="Q895" s="38"/>
    </row>
    <row r="896" spans="1:17" x14ac:dyDescent="0.35">
      <c r="A896" s="20"/>
      <c r="B896" s="20"/>
      <c r="C896" s="51"/>
      <c r="D896" s="52"/>
      <c r="E896" s="52"/>
      <c r="F896" s="53"/>
      <c r="G896" s="50"/>
      <c r="H896" s="50"/>
      <c r="I896" s="50"/>
      <c r="J896" s="38"/>
      <c r="K896" s="38"/>
      <c r="L896" s="38"/>
      <c r="M896" s="38"/>
      <c r="N896" s="38"/>
      <c r="O896" s="38"/>
      <c r="P896" s="38"/>
      <c r="Q896" s="38"/>
    </row>
    <row r="897" spans="1:17" x14ac:dyDescent="0.35">
      <c r="A897" s="20"/>
      <c r="B897" s="20"/>
      <c r="C897" s="51"/>
      <c r="D897" s="52"/>
      <c r="E897" s="52"/>
      <c r="F897" s="53"/>
      <c r="G897" s="50"/>
      <c r="H897" s="50"/>
      <c r="I897" s="50"/>
      <c r="J897" s="38"/>
      <c r="K897" s="38"/>
      <c r="L897" s="38"/>
      <c r="M897" s="38"/>
      <c r="N897" s="38"/>
      <c r="O897" s="38"/>
      <c r="P897" s="38"/>
      <c r="Q897" s="38"/>
    </row>
    <row r="898" spans="1:17" x14ac:dyDescent="0.35">
      <c r="A898" s="20"/>
      <c r="B898" s="20"/>
      <c r="C898" s="51"/>
      <c r="D898" s="52"/>
      <c r="E898" s="52"/>
      <c r="F898" s="53"/>
      <c r="G898" s="50"/>
      <c r="H898" s="50"/>
      <c r="I898" s="50"/>
      <c r="J898" s="38"/>
      <c r="K898" s="38"/>
      <c r="L898" s="38"/>
      <c r="M898" s="38"/>
      <c r="N898" s="38"/>
      <c r="O898" s="38"/>
      <c r="P898" s="38"/>
      <c r="Q898" s="38"/>
    </row>
    <row r="899" spans="1:17" x14ac:dyDescent="0.35">
      <c r="A899" s="20"/>
      <c r="B899" s="20"/>
      <c r="C899" s="51"/>
      <c r="D899" s="52"/>
      <c r="E899" s="52"/>
      <c r="F899" s="53"/>
      <c r="G899" s="50"/>
      <c r="H899" s="50"/>
      <c r="I899" s="50"/>
      <c r="J899" s="38"/>
      <c r="K899" s="38"/>
      <c r="L899" s="38"/>
      <c r="M899" s="38"/>
      <c r="N899" s="38"/>
      <c r="O899" s="38"/>
      <c r="P899" s="38"/>
      <c r="Q899" s="38"/>
    </row>
    <row r="900" spans="1:17" x14ac:dyDescent="0.35">
      <c r="A900" s="20"/>
      <c r="B900" s="20"/>
      <c r="C900" s="51"/>
      <c r="D900" s="52"/>
      <c r="E900" s="52"/>
      <c r="F900" s="53"/>
      <c r="G900" s="50"/>
      <c r="H900" s="50"/>
      <c r="I900" s="50"/>
      <c r="J900" s="38"/>
      <c r="K900" s="38"/>
      <c r="L900" s="38"/>
      <c r="M900" s="38"/>
      <c r="N900" s="38"/>
      <c r="O900" s="38"/>
      <c r="P900" s="38"/>
      <c r="Q900" s="38"/>
    </row>
    <row r="901" spans="1:17" x14ac:dyDescent="0.35">
      <c r="A901" s="20"/>
      <c r="B901" s="20"/>
      <c r="C901" s="51"/>
      <c r="D901" s="52"/>
      <c r="E901" s="52"/>
      <c r="F901" s="53"/>
      <c r="G901" s="50"/>
      <c r="H901" s="50"/>
      <c r="I901" s="50"/>
      <c r="J901" s="38"/>
      <c r="K901" s="38"/>
      <c r="L901" s="38"/>
      <c r="M901" s="38"/>
      <c r="N901" s="38"/>
      <c r="O901" s="38"/>
      <c r="P901" s="38"/>
      <c r="Q901" s="38"/>
    </row>
    <row r="902" spans="1:17" x14ac:dyDescent="0.35">
      <c r="A902" s="20"/>
      <c r="B902" s="20"/>
      <c r="C902" s="51"/>
      <c r="D902" s="52"/>
      <c r="E902" s="52"/>
      <c r="F902" s="53"/>
      <c r="G902" s="50"/>
      <c r="H902" s="50"/>
      <c r="I902" s="50"/>
      <c r="J902" s="38"/>
      <c r="K902" s="38"/>
      <c r="L902" s="38"/>
      <c r="M902" s="38"/>
      <c r="N902" s="38"/>
      <c r="O902" s="38"/>
      <c r="P902" s="38"/>
      <c r="Q902" s="38"/>
    </row>
    <row r="903" spans="1:17" x14ac:dyDescent="0.35">
      <c r="A903" s="20"/>
      <c r="B903" s="20"/>
      <c r="C903" s="51"/>
      <c r="D903" s="52"/>
      <c r="E903" s="52"/>
      <c r="F903" s="53"/>
      <c r="G903" s="50"/>
      <c r="H903" s="50"/>
      <c r="I903" s="50"/>
      <c r="J903" s="38"/>
      <c r="K903" s="38"/>
      <c r="L903" s="38"/>
      <c r="M903" s="38"/>
      <c r="N903" s="38"/>
      <c r="O903" s="38"/>
      <c r="P903" s="38"/>
      <c r="Q903" s="38"/>
    </row>
    <row r="904" spans="1:17" x14ac:dyDescent="0.35">
      <c r="A904" s="20"/>
      <c r="B904" s="20"/>
      <c r="C904" s="51"/>
      <c r="D904" s="52"/>
      <c r="E904" s="52"/>
      <c r="F904" s="53"/>
      <c r="G904" s="50"/>
      <c r="H904" s="50"/>
      <c r="I904" s="50"/>
      <c r="J904" s="38"/>
      <c r="K904" s="38"/>
      <c r="L904" s="38"/>
      <c r="M904" s="38"/>
      <c r="N904" s="38"/>
      <c r="O904" s="38"/>
      <c r="P904" s="38"/>
      <c r="Q904" s="38"/>
    </row>
    <row r="905" spans="1:17" x14ac:dyDescent="0.35">
      <c r="A905" s="20"/>
      <c r="B905" s="20"/>
      <c r="C905" s="51"/>
      <c r="D905" s="52"/>
      <c r="E905" s="52"/>
      <c r="F905" s="53"/>
      <c r="G905" s="50"/>
      <c r="H905" s="50"/>
      <c r="I905" s="50"/>
      <c r="J905" s="38"/>
      <c r="K905" s="38"/>
      <c r="L905" s="38"/>
      <c r="M905" s="38"/>
      <c r="N905" s="38"/>
      <c r="O905" s="38"/>
      <c r="P905" s="38"/>
      <c r="Q905" s="38"/>
    </row>
    <row r="906" spans="1:17" x14ac:dyDescent="0.35">
      <c r="A906" s="20"/>
      <c r="B906" s="20"/>
      <c r="C906" s="51"/>
      <c r="D906" s="52"/>
      <c r="E906" s="52"/>
      <c r="F906" s="53"/>
      <c r="G906" s="50"/>
      <c r="H906" s="50"/>
      <c r="I906" s="50"/>
      <c r="J906" s="38"/>
      <c r="K906" s="38"/>
      <c r="L906" s="38"/>
      <c r="M906" s="38"/>
      <c r="N906" s="38"/>
      <c r="O906" s="38"/>
      <c r="P906" s="38"/>
      <c r="Q906" s="38"/>
    </row>
    <row r="907" spans="1:17" x14ac:dyDescent="0.35">
      <c r="A907" s="20"/>
      <c r="B907" s="20"/>
      <c r="C907" s="51"/>
      <c r="D907" s="52"/>
      <c r="E907" s="52"/>
      <c r="F907" s="53"/>
      <c r="G907" s="50"/>
      <c r="H907" s="50"/>
      <c r="I907" s="50"/>
      <c r="J907" s="38"/>
      <c r="K907" s="38"/>
      <c r="L907" s="38"/>
      <c r="M907" s="38"/>
      <c r="N907" s="38"/>
      <c r="O907" s="38"/>
      <c r="P907" s="38"/>
      <c r="Q907" s="38"/>
    </row>
    <row r="908" spans="1:17" x14ac:dyDescent="0.35">
      <c r="A908" s="20"/>
      <c r="B908" s="20"/>
      <c r="C908" s="51"/>
      <c r="D908" s="52"/>
      <c r="E908" s="52"/>
      <c r="F908" s="53"/>
      <c r="G908" s="50"/>
      <c r="H908" s="50"/>
      <c r="I908" s="50"/>
      <c r="J908" s="38"/>
      <c r="K908" s="38"/>
      <c r="L908" s="38"/>
      <c r="M908" s="38"/>
      <c r="N908" s="38"/>
      <c r="O908" s="38"/>
      <c r="P908" s="38"/>
      <c r="Q908" s="38"/>
    </row>
    <row r="909" spans="1:17" x14ac:dyDescent="0.35">
      <c r="A909" s="20"/>
      <c r="B909" s="20"/>
      <c r="C909" s="51"/>
      <c r="D909" s="52"/>
      <c r="E909" s="52"/>
      <c r="F909" s="53"/>
      <c r="G909" s="50"/>
      <c r="H909" s="50"/>
      <c r="I909" s="50"/>
      <c r="J909" s="38"/>
      <c r="K909" s="38"/>
      <c r="L909" s="38"/>
      <c r="M909" s="38"/>
      <c r="N909" s="38"/>
      <c r="O909" s="38"/>
      <c r="P909" s="38"/>
      <c r="Q909" s="38"/>
    </row>
    <row r="910" spans="1:17" x14ac:dyDescent="0.35">
      <c r="A910" s="20"/>
      <c r="B910" s="20"/>
      <c r="C910" s="51"/>
      <c r="D910" s="52"/>
      <c r="E910" s="52"/>
      <c r="F910" s="53"/>
      <c r="G910" s="50"/>
      <c r="H910" s="50"/>
      <c r="I910" s="50"/>
      <c r="J910" s="38"/>
      <c r="K910" s="38"/>
      <c r="L910" s="38"/>
      <c r="M910" s="38"/>
      <c r="N910" s="38"/>
      <c r="O910" s="38"/>
      <c r="P910" s="38"/>
      <c r="Q910" s="38"/>
    </row>
    <row r="911" spans="1:17" x14ac:dyDescent="0.35">
      <c r="A911" s="20"/>
      <c r="B911" s="20"/>
      <c r="C911" s="51"/>
      <c r="D911" s="52"/>
      <c r="E911" s="52"/>
      <c r="F911" s="53"/>
      <c r="G911" s="50"/>
      <c r="H911" s="50"/>
      <c r="I911" s="50"/>
      <c r="J911" s="38"/>
      <c r="K911" s="38"/>
      <c r="L911" s="38"/>
      <c r="M911" s="38"/>
      <c r="N911" s="38"/>
      <c r="O911" s="38"/>
      <c r="P911" s="38"/>
      <c r="Q911" s="38"/>
    </row>
    <row r="912" spans="1:17" x14ac:dyDescent="0.35">
      <c r="A912" s="20"/>
      <c r="B912" s="20"/>
      <c r="C912" s="51"/>
      <c r="D912" s="52"/>
      <c r="E912" s="52"/>
      <c r="F912" s="53"/>
      <c r="G912" s="50"/>
      <c r="H912" s="50"/>
      <c r="I912" s="50"/>
      <c r="J912" s="38"/>
      <c r="K912" s="38"/>
      <c r="L912" s="38"/>
      <c r="M912" s="38"/>
      <c r="N912" s="38"/>
      <c r="O912" s="38"/>
      <c r="P912" s="38"/>
      <c r="Q912" s="38"/>
    </row>
    <row r="913" spans="1:17" x14ac:dyDescent="0.35">
      <c r="A913" s="20"/>
      <c r="B913" s="20"/>
      <c r="C913" s="51"/>
      <c r="D913" s="52"/>
      <c r="E913" s="52"/>
      <c r="F913" s="53"/>
      <c r="G913" s="50"/>
      <c r="H913" s="50"/>
      <c r="I913" s="50"/>
      <c r="J913" s="38"/>
      <c r="K913" s="38"/>
      <c r="L913" s="38"/>
      <c r="M913" s="38"/>
      <c r="N913" s="38"/>
      <c r="O913" s="38"/>
      <c r="P913" s="38"/>
      <c r="Q913" s="38"/>
    </row>
    <row r="914" spans="1:17" x14ac:dyDescent="0.35">
      <c r="A914" s="20"/>
      <c r="B914" s="20"/>
      <c r="C914" s="51"/>
      <c r="D914" s="52"/>
      <c r="E914" s="52"/>
      <c r="F914" s="53"/>
      <c r="G914" s="50"/>
      <c r="H914" s="50"/>
      <c r="I914" s="50"/>
      <c r="J914" s="38"/>
      <c r="K914" s="38"/>
      <c r="L914" s="38"/>
      <c r="M914" s="38"/>
      <c r="N914" s="38"/>
      <c r="O914" s="38"/>
      <c r="P914" s="38"/>
      <c r="Q914" s="38"/>
    </row>
    <row r="915" spans="1:17" x14ac:dyDescent="0.35">
      <c r="A915" s="20"/>
      <c r="B915" s="20"/>
      <c r="C915" s="51"/>
      <c r="D915" s="52"/>
      <c r="E915" s="52"/>
      <c r="F915" s="53"/>
      <c r="G915" s="50"/>
      <c r="H915" s="50"/>
      <c r="I915" s="50"/>
      <c r="J915" s="38"/>
      <c r="K915" s="38"/>
      <c r="L915" s="38"/>
      <c r="M915" s="38"/>
      <c r="N915" s="38"/>
      <c r="O915" s="38"/>
      <c r="P915" s="38"/>
      <c r="Q915" s="38"/>
    </row>
    <row r="916" spans="1:17" x14ac:dyDescent="0.35">
      <c r="A916" s="20"/>
      <c r="B916" s="20"/>
      <c r="C916" s="51"/>
      <c r="D916" s="52"/>
      <c r="E916" s="52"/>
      <c r="F916" s="53"/>
      <c r="G916" s="50"/>
      <c r="H916" s="50"/>
      <c r="I916" s="50"/>
      <c r="J916" s="38"/>
      <c r="K916" s="38"/>
      <c r="L916" s="38"/>
      <c r="M916" s="38"/>
      <c r="N916" s="38"/>
      <c r="O916" s="38"/>
      <c r="P916" s="38"/>
      <c r="Q916" s="38"/>
    </row>
    <row r="917" spans="1:17" x14ac:dyDescent="0.35">
      <c r="A917" s="20"/>
      <c r="B917" s="20"/>
      <c r="C917" s="51"/>
      <c r="D917" s="52"/>
      <c r="E917" s="52"/>
      <c r="F917" s="53"/>
      <c r="G917" s="50"/>
      <c r="H917" s="50"/>
      <c r="I917" s="50"/>
      <c r="J917" s="38"/>
      <c r="K917" s="38"/>
      <c r="L917" s="38"/>
      <c r="M917" s="38"/>
      <c r="N917" s="38"/>
      <c r="O917" s="38"/>
      <c r="P917" s="38"/>
      <c r="Q917" s="38"/>
    </row>
    <row r="918" spans="1:17" x14ac:dyDescent="0.35">
      <c r="A918" s="20"/>
      <c r="B918" s="20"/>
      <c r="C918" s="51"/>
      <c r="D918" s="52"/>
      <c r="E918" s="52"/>
      <c r="F918" s="53"/>
      <c r="G918" s="50"/>
      <c r="H918" s="50"/>
      <c r="I918" s="50"/>
      <c r="J918" s="38"/>
      <c r="K918" s="38"/>
      <c r="L918" s="38"/>
      <c r="M918" s="38"/>
      <c r="N918" s="38"/>
      <c r="O918" s="38"/>
      <c r="P918" s="38"/>
      <c r="Q918" s="38"/>
    </row>
    <row r="919" spans="1:17" x14ac:dyDescent="0.35">
      <c r="A919" s="20"/>
      <c r="B919" s="20"/>
      <c r="C919" s="51"/>
      <c r="D919" s="52"/>
      <c r="E919" s="52"/>
      <c r="F919" s="53"/>
      <c r="G919" s="50"/>
      <c r="H919" s="50"/>
      <c r="I919" s="50"/>
      <c r="J919" s="38"/>
      <c r="K919" s="38"/>
      <c r="L919" s="38"/>
      <c r="M919" s="38"/>
      <c r="N919" s="38"/>
      <c r="O919" s="38"/>
      <c r="P919" s="38"/>
      <c r="Q919" s="38"/>
    </row>
    <row r="920" spans="1:17" x14ac:dyDescent="0.35">
      <c r="A920" s="20"/>
      <c r="B920" s="20"/>
      <c r="C920" s="51"/>
      <c r="D920" s="52"/>
      <c r="E920" s="52"/>
      <c r="F920" s="53"/>
      <c r="G920" s="50"/>
      <c r="H920" s="50"/>
      <c r="I920" s="50"/>
      <c r="J920" s="38"/>
      <c r="K920" s="38"/>
      <c r="L920" s="38"/>
      <c r="M920" s="38"/>
      <c r="N920" s="38"/>
      <c r="O920" s="38"/>
      <c r="P920" s="38"/>
      <c r="Q920" s="38"/>
    </row>
    <row r="921" spans="1:17" x14ac:dyDescent="0.35">
      <c r="A921" s="20"/>
      <c r="B921" s="20"/>
      <c r="C921" s="51"/>
      <c r="D921" s="52"/>
      <c r="E921" s="52"/>
      <c r="F921" s="53"/>
      <c r="G921" s="50"/>
      <c r="H921" s="50"/>
      <c r="I921" s="50"/>
      <c r="J921" s="38"/>
      <c r="K921" s="38"/>
      <c r="L921" s="38"/>
      <c r="M921" s="38"/>
      <c r="N921" s="38"/>
      <c r="O921" s="38"/>
      <c r="P921" s="38"/>
      <c r="Q921" s="38"/>
    </row>
    <row r="922" spans="1:17" x14ac:dyDescent="0.35">
      <c r="A922" s="20"/>
      <c r="B922" s="20"/>
      <c r="C922" s="51"/>
      <c r="D922" s="52"/>
      <c r="E922" s="52"/>
      <c r="F922" s="53"/>
      <c r="G922" s="50"/>
      <c r="H922" s="50"/>
      <c r="I922" s="50"/>
      <c r="J922" s="38"/>
      <c r="K922" s="38"/>
      <c r="L922" s="38"/>
      <c r="M922" s="38"/>
      <c r="N922" s="38"/>
      <c r="O922" s="38"/>
      <c r="P922" s="38"/>
      <c r="Q922" s="38"/>
    </row>
    <row r="923" spans="1:17" x14ac:dyDescent="0.35">
      <c r="A923" s="20"/>
      <c r="B923" s="20"/>
      <c r="C923" s="51"/>
      <c r="D923" s="52"/>
      <c r="E923" s="52"/>
      <c r="F923" s="53"/>
      <c r="G923" s="50"/>
      <c r="H923" s="50"/>
      <c r="I923" s="50"/>
      <c r="J923" s="38"/>
      <c r="K923" s="38"/>
      <c r="L923" s="38"/>
      <c r="M923" s="38"/>
      <c r="N923" s="38"/>
      <c r="O923" s="38"/>
      <c r="P923" s="38"/>
      <c r="Q923" s="38"/>
    </row>
    <row r="924" spans="1:17" x14ac:dyDescent="0.35">
      <c r="A924" s="20"/>
      <c r="B924" s="20"/>
      <c r="C924" s="51"/>
      <c r="D924" s="52"/>
      <c r="E924" s="52"/>
      <c r="F924" s="53"/>
      <c r="G924" s="50"/>
      <c r="H924" s="50"/>
      <c r="I924" s="50"/>
      <c r="J924" s="38"/>
      <c r="K924" s="38"/>
      <c r="L924" s="38"/>
      <c r="M924" s="38"/>
      <c r="N924" s="38"/>
      <c r="O924" s="38"/>
      <c r="P924" s="38"/>
      <c r="Q924" s="38"/>
    </row>
    <row r="925" spans="1:17" x14ac:dyDescent="0.35">
      <c r="A925" s="20"/>
      <c r="B925" s="20"/>
      <c r="C925" s="51"/>
      <c r="D925" s="52"/>
      <c r="E925" s="52"/>
      <c r="F925" s="53"/>
      <c r="G925" s="50"/>
      <c r="H925" s="50"/>
      <c r="I925" s="50"/>
      <c r="J925" s="38"/>
      <c r="K925" s="38"/>
      <c r="L925" s="38"/>
      <c r="M925" s="38"/>
      <c r="N925" s="38"/>
      <c r="O925" s="38"/>
      <c r="P925" s="38"/>
      <c r="Q925" s="38"/>
    </row>
    <row r="926" spans="1:17" x14ac:dyDescent="0.35">
      <c r="A926" s="20"/>
      <c r="B926" s="20"/>
      <c r="C926" s="51"/>
      <c r="D926" s="52"/>
      <c r="E926" s="52"/>
      <c r="F926" s="53"/>
      <c r="G926" s="50"/>
      <c r="H926" s="50"/>
      <c r="I926" s="50"/>
      <c r="J926" s="38"/>
      <c r="K926" s="38"/>
      <c r="L926" s="38"/>
      <c r="M926" s="38"/>
      <c r="N926" s="38"/>
      <c r="O926" s="38"/>
      <c r="P926" s="38"/>
      <c r="Q926" s="38"/>
    </row>
    <row r="927" spans="1:17" x14ac:dyDescent="0.35">
      <c r="A927" s="20"/>
      <c r="B927" s="20"/>
      <c r="C927" s="51"/>
      <c r="D927" s="52"/>
      <c r="E927" s="52"/>
      <c r="F927" s="53"/>
      <c r="G927" s="50"/>
      <c r="H927" s="50"/>
      <c r="I927" s="50"/>
      <c r="J927" s="38"/>
      <c r="K927" s="38"/>
      <c r="L927" s="38"/>
      <c r="M927" s="38"/>
      <c r="N927" s="38"/>
      <c r="O927" s="38"/>
      <c r="P927" s="38"/>
      <c r="Q927" s="38"/>
    </row>
    <row r="928" spans="1:17" x14ac:dyDescent="0.35">
      <c r="A928" s="20"/>
      <c r="B928" s="20"/>
      <c r="C928" s="51"/>
      <c r="D928" s="52"/>
      <c r="E928" s="52"/>
      <c r="F928" s="53"/>
      <c r="G928" s="50"/>
      <c r="H928" s="50"/>
      <c r="I928" s="50"/>
      <c r="J928" s="38"/>
      <c r="K928" s="38"/>
      <c r="L928" s="38"/>
      <c r="M928" s="38"/>
      <c r="N928" s="38"/>
      <c r="O928" s="38"/>
      <c r="P928" s="38"/>
      <c r="Q928" s="38"/>
    </row>
    <row r="929" spans="1:17" x14ac:dyDescent="0.35">
      <c r="A929" s="20"/>
      <c r="B929" s="20"/>
      <c r="C929" s="51"/>
      <c r="D929" s="52"/>
      <c r="E929" s="52"/>
      <c r="F929" s="53"/>
      <c r="G929" s="50"/>
      <c r="H929" s="50"/>
      <c r="I929" s="50"/>
      <c r="J929" s="38"/>
      <c r="K929" s="38"/>
      <c r="L929" s="38"/>
      <c r="M929" s="38"/>
      <c r="N929" s="38"/>
      <c r="O929" s="38"/>
      <c r="P929" s="38"/>
      <c r="Q929" s="38"/>
    </row>
    <row r="930" spans="1:17" x14ac:dyDescent="0.35">
      <c r="A930" s="20"/>
      <c r="B930" s="20"/>
      <c r="C930" s="51"/>
      <c r="D930" s="52"/>
      <c r="E930" s="52"/>
      <c r="F930" s="53"/>
      <c r="G930" s="50"/>
      <c r="H930" s="50"/>
      <c r="I930" s="50"/>
      <c r="J930" s="38"/>
      <c r="K930" s="38"/>
      <c r="L930" s="38"/>
      <c r="M930" s="38"/>
      <c r="N930" s="38"/>
      <c r="O930" s="38"/>
      <c r="P930" s="38"/>
      <c r="Q930" s="38"/>
    </row>
    <row r="931" spans="1:17" x14ac:dyDescent="0.35">
      <c r="A931" s="20"/>
      <c r="B931" s="20"/>
      <c r="C931" s="51"/>
      <c r="D931" s="52"/>
      <c r="E931" s="52"/>
      <c r="F931" s="53"/>
      <c r="G931" s="50"/>
      <c r="H931" s="50"/>
      <c r="I931" s="50"/>
      <c r="J931" s="38"/>
      <c r="K931" s="38"/>
      <c r="L931" s="38"/>
      <c r="M931" s="38"/>
      <c r="N931" s="38"/>
      <c r="O931" s="38"/>
      <c r="P931" s="38"/>
      <c r="Q931" s="38"/>
    </row>
    <row r="932" spans="1:17" x14ac:dyDescent="0.35">
      <c r="A932" s="20"/>
      <c r="B932" s="20"/>
      <c r="C932" s="51"/>
      <c r="D932" s="52"/>
      <c r="E932" s="52"/>
      <c r="F932" s="53"/>
      <c r="G932" s="50"/>
      <c r="H932" s="50"/>
      <c r="I932" s="50"/>
      <c r="J932" s="38"/>
      <c r="K932" s="38"/>
      <c r="L932" s="38"/>
      <c r="M932" s="38"/>
      <c r="N932" s="38"/>
      <c r="O932" s="38"/>
      <c r="P932" s="38"/>
      <c r="Q932" s="38"/>
    </row>
    <row r="933" spans="1:17" x14ac:dyDescent="0.35">
      <c r="A933" s="20"/>
      <c r="B933" s="20"/>
      <c r="C933" s="51"/>
      <c r="D933" s="52"/>
      <c r="E933" s="52"/>
      <c r="F933" s="53"/>
      <c r="G933" s="50"/>
      <c r="H933" s="50"/>
      <c r="I933" s="50"/>
      <c r="J933" s="38"/>
      <c r="K933" s="38"/>
      <c r="L933" s="38"/>
      <c r="M933" s="38"/>
      <c r="N933" s="38"/>
      <c r="O933" s="38"/>
      <c r="P933" s="38"/>
      <c r="Q933" s="38"/>
    </row>
    <row r="934" spans="1:17" x14ac:dyDescent="0.35">
      <c r="A934" s="20"/>
      <c r="B934" s="20"/>
      <c r="C934" s="51"/>
      <c r="D934" s="52"/>
      <c r="E934" s="52"/>
      <c r="F934" s="53"/>
      <c r="G934" s="50"/>
      <c r="H934" s="50"/>
      <c r="I934" s="50"/>
      <c r="J934" s="38"/>
      <c r="K934" s="38"/>
      <c r="L934" s="38"/>
      <c r="M934" s="38"/>
      <c r="N934" s="38"/>
      <c r="O934" s="38"/>
      <c r="P934" s="38"/>
      <c r="Q934" s="38"/>
    </row>
    <row r="935" spans="1:17" x14ac:dyDescent="0.35">
      <c r="A935" s="20"/>
      <c r="B935" s="20"/>
      <c r="C935" s="51"/>
      <c r="D935" s="52"/>
      <c r="E935" s="52"/>
      <c r="F935" s="53"/>
      <c r="G935" s="50"/>
      <c r="H935" s="50"/>
      <c r="I935" s="50"/>
      <c r="J935" s="38"/>
      <c r="K935" s="38"/>
      <c r="L935" s="38"/>
      <c r="M935" s="38"/>
      <c r="N935" s="38"/>
      <c r="O935" s="38"/>
      <c r="P935" s="38"/>
      <c r="Q935" s="38"/>
    </row>
    <row r="936" spans="1:17" x14ac:dyDescent="0.35">
      <c r="A936" s="20"/>
      <c r="B936" s="20"/>
      <c r="C936" s="51"/>
      <c r="D936" s="52"/>
      <c r="E936" s="52"/>
      <c r="F936" s="53"/>
      <c r="G936" s="50"/>
      <c r="H936" s="50"/>
      <c r="I936" s="50"/>
      <c r="J936" s="38"/>
      <c r="K936" s="38"/>
      <c r="L936" s="38"/>
      <c r="M936" s="38"/>
      <c r="N936" s="38"/>
      <c r="O936" s="38"/>
      <c r="P936" s="38"/>
      <c r="Q936" s="38"/>
    </row>
    <row r="937" spans="1:17" x14ac:dyDescent="0.35">
      <c r="A937" s="20"/>
      <c r="B937" s="20"/>
      <c r="C937" s="51"/>
      <c r="D937" s="52"/>
      <c r="E937" s="52"/>
      <c r="F937" s="53"/>
      <c r="G937" s="50"/>
      <c r="H937" s="50"/>
      <c r="I937" s="50"/>
      <c r="J937" s="38"/>
      <c r="K937" s="38"/>
      <c r="L937" s="38"/>
      <c r="M937" s="38"/>
      <c r="N937" s="38"/>
      <c r="O937" s="38"/>
      <c r="P937" s="38"/>
      <c r="Q937" s="38"/>
    </row>
    <row r="938" spans="1:17" x14ac:dyDescent="0.35">
      <c r="A938" s="20"/>
      <c r="B938" s="20"/>
      <c r="C938" s="51"/>
      <c r="D938" s="52"/>
      <c r="E938" s="52"/>
      <c r="F938" s="53"/>
      <c r="G938" s="50"/>
      <c r="H938" s="50"/>
      <c r="I938" s="50"/>
      <c r="J938" s="38"/>
      <c r="K938" s="38"/>
      <c r="L938" s="38"/>
      <c r="M938" s="38"/>
      <c r="N938" s="38"/>
      <c r="O938" s="38"/>
      <c r="P938" s="38"/>
      <c r="Q938" s="38"/>
    </row>
    <row r="939" spans="1:17" x14ac:dyDescent="0.35">
      <c r="A939" s="20"/>
      <c r="B939" s="20"/>
      <c r="C939" s="51"/>
      <c r="D939" s="52"/>
      <c r="E939" s="52"/>
      <c r="F939" s="53"/>
      <c r="G939" s="50"/>
      <c r="H939" s="50"/>
      <c r="I939" s="50"/>
      <c r="J939" s="38"/>
      <c r="K939" s="38"/>
      <c r="L939" s="38"/>
      <c r="M939" s="38"/>
      <c r="N939" s="38"/>
      <c r="O939" s="38"/>
      <c r="P939" s="38"/>
      <c r="Q939" s="38"/>
    </row>
    <row r="940" spans="1:17" x14ac:dyDescent="0.35">
      <c r="A940" s="20"/>
      <c r="B940" s="20"/>
      <c r="C940" s="51"/>
      <c r="D940" s="52"/>
      <c r="E940" s="52"/>
      <c r="F940" s="53"/>
      <c r="G940" s="50"/>
      <c r="H940" s="50"/>
      <c r="I940" s="50"/>
      <c r="J940" s="38"/>
      <c r="K940" s="38"/>
      <c r="L940" s="38"/>
      <c r="M940" s="38"/>
      <c r="N940" s="38"/>
      <c r="O940" s="38"/>
      <c r="P940" s="38"/>
      <c r="Q940" s="38"/>
    </row>
    <row r="941" spans="1:17" x14ac:dyDescent="0.35">
      <c r="A941" s="20"/>
      <c r="B941" s="20"/>
      <c r="C941" s="51"/>
      <c r="D941" s="52"/>
      <c r="E941" s="52"/>
      <c r="F941" s="53"/>
      <c r="G941" s="50"/>
      <c r="H941" s="50"/>
      <c r="I941" s="50"/>
      <c r="J941" s="38"/>
      <c r="K941" s="38"/>
      <c r="L941" s="38"/>
      <c r="M941" s="38"/>
      <c r="N941" s="38"/>
      <c r="O941" s="38"/>
      <c r="P941" s="38"/>
      <c r="Q941" s="38"/>
    </row>
    <row r="942" spans="1:17" x14ac:dyDescent="0.35">
      <c r="A942" s="20"/>
      <c r="B942" s="20"/>
      <c r="C942" s="51"/>
      <c r="D942" s="52"/>
      <c r="E942" s="52"/>
      <c r="F942" s="53"/>
      <c r="G942" s="50"/>
      <c r="H942" s="50"/>
      <c r="I942" s="50"/>
      <c r="J942" s="38"/>
      <c r="K942" s="38"/>
      <c r="L942" s="38"/>
      <c r="M942" s="38"/>
      <c r="N942" s="38"/>
      <c r="O942" s="38"/>
      <c r="P942" s="38"/>
      <c r="Q942" s="38"/>
    </row>
    <row r="943" spans="1:17" x14ac:dyDescent="0.35">
      <c r="A943" s="20"/>
      <c r="B943" s="20"/>
      <c r="C943" s="51"/>
      <c r="D943" s="52"/>
      <c r="E943" s="52"/>
      <c r="F943" s="53"/>
      <c r="G943" s="50"/>
      <c r="H943" s="50"/>
      <c r="I943" s="50"/>
      <c r="J943" s="38"/>
      <c r="K943" s="38"/>
      <c r="L943" s="38"/>
      <c r="M943" s="38"/>
      <c r="N943" s="38"/>
      <c r="O943" s="38"/>
      <c r="P943" s="38"/>
      <c r="Q943" s="38"/>
    </row>
    <row r="944" spans="1:17" x14ac:dyDescent="0.35">
      <c r="A944" s="20"/>
      <c r="B944" s="20"/>
      <c r="C944" s="51"/>
      <c r="D944" s="52"/>
      <c r="E944" s="52"/>
      <c r="F944" s="53"/>
      <c r="G944" s="50"/>
      <c r="H944" s="50"/>
      <c r="I944" s="50"/>
      <c r="J944" s="38"/>
      <c r="K944" s="38"/>
      <c r="L944" s="38"/>
      <c r="M944" s="38"/>
      <c r="N944" s="38"/>
      <c r="O944" s="38"/>
      <c r="P944" s="38"/>
      <c r="Q944" s="38"/>
    </row>
    <row r="945" spans="1:17" x14ac:dyDescent="0.35">
      <c r="A945" s="20"/>
      <c r="B945" s="20"/>
      <c r="C945" s="51"/>
      <c r="D945" s="52"/>
      <c r="E945" s="52"/>
      <c r="F945" s="53"/>
      <c r="G945" s="50"/>
      <c r="H945" s="50"/>
      <c r="I945" s="50"/>
      <c r="J945" s="38"/>
      <c r="K945" s="38"/>
      <c r="L945" s="38"/>
      <c r="M945" s="38"/>
      <c r="N945" s="38"/>
      <c r="O945" s="38"/>
      <c r="P945" s="38"/>
      <c r="Q945" s="38"/>
    </row>
    <row r="946" spans="1:17" x14ac:dyDescent="0.35">
      <c r="A946" s="20"/>
      <c r="B946" s="20"/>
      <c r="C946" s="51"/>
      <c r="D946" s="52"/>
      <c r="E946" s="52"/>
      <c r="F946" s="53"/>
      <c r="G946" s="50"/>
      <c r="H946" s="50"/>
      <c r="I946" s="50"/>
      <c r="J946" s="38"/>
      <c r="K946" s="38"/>
      <c r="L946" s="38"/>
      <c r="M946" s="38"/>
      <c r="N946" s="38"/>
      <c r="O946" s="38"/>
      <c r="P946" s="38"/>
      <c r="Q946" s="38"/>
    </row>
    <row r="947" spans="1:17" x14ac:dyDescent="0.35">
      <c r="A947" s="20"/>
      <c r="B947" s="20"/>
      <c r="C947" s="51"/>
      <c r="D947" s="52"/>
      <c r="E947" s="52"/>
      <c r="F947" s="53"/>
      <c r="G947" s="50"/>
      <c r="H947" s="50"/>
      <c r="I947" s="50"/>
      <c r="J947" s="38"/>
      <c r="K947" s="38"/>
      <c r="L947" s="38"/>
      <c r="M947" s="38"/>
      <c r="N947" s="38"/>
      <c r="O947" s="38"/>
      <c r="P947" s="38"/>
      <c r="Q947" s="38"/>
    </row>
    <row r="948" spans="1:17" x14ac:dyDescent="0.35">
      <c r="A948" s="20"/>
      <c r="B948" s="20"/>
      <c r="C948" s="51"/>
      <c r="D948" s="52"/>
      <c r="E948" s="52"/>
      <c r="F948" s="53"/>
      <c r="G948" s="50"/>
      <c r="H948" s="50"/>
      <c r="I948" s="50"/>
      <c r="J948" s="38"/>
      <c r="K948" s="38"/>
      <c r="L948" s="38"/>
      <c r="M948" s="38"/>
      <c r="N948" s="38"/>
      <c r="O948" s="38"/>
      <c r="P948" s="38"/>
      <c r="Q948" s="38"/>
    </row>
    <row r="949" spans="1:17" x14ac:dyDescent="0.35">
      <c r="A949" s="20"/>
      <c r="B949" s="20"/>
      <c r="C949" s="51"/>
      <c r="D949" s="52"/>
      <c r="E949" s="52"/>
      <c r="F949" s="53"/>
      <c r="G949" s="50"/>
      <c r="H949" s="50"/>
      <c r="I949" s="50"/>
      <c r="J949" s="38"/>
      <c r="K949" s="38"/>
      <c r="L949" s="38"/>
      <c r="M949" s="38"/>
      <c r="N949" s="38"/>
      <c r="O949" s="38"/>
      <c r="P949" s="38"/>
      <c r="Q949" s="38"/>
    </row>
    <row r="950" spans="1:17" x14ac:dyDescent="0.35">
      <c r="A950" s="20"/>
      <c r="B950" s="20"/>
      <c r="C950" s="51"/>
      <c r="D950" s="52"/>
      <c r="E950" s="52"/>
      <c r="F950" s="53"/>
      <c r="G950" s="50"/>
      <c r="H950" s="50"/>
      <c r="I950" s="50"/>
      <c r="J950" s="38"/>
      <c r="K950" s="38"/>
      <c r="L950" s="38"/>
      <c r="M950" s="38"/>
      <c r="N950" s="38"/>
      <c r="O950" s="38"/>
      <c r="P950" s="38"/>
      <c r="Q950" s="38"/>
    </row>
    <row r="951" spans="1:17" x14ac:dyDescent="0.35">
      <c r="A951" s="20"/>
      <c r="B951" s="20"/>
      <c r="C951" s="51"/>
      <c r="D951" s="52"/>
      <c r="E951" s="52"/>
      <c r="F951" s="53"/>
      <c r="G951" s="50"/>
      <c r="H951" s="50"/>
      <c r="I951" s="50"/>
      <c r="J951" s="38"/>
      <c r="K951" s="38"/>
      <c r="L951" s="38"/>
      <c r="M951" s="38"/>
      <c r="N951" s="38"/>
      <c r="O951" s="38"/>
      <c r="P951" s="38"/>
      <c r="Q951" s="38"/>
    </row>
    <row r="952" spans="1:17" x14ac:dyDescent="0.35">
      <c r="A952" s="20"/>
      <c r="B952" s="20"/>
      <c r="C952" s="51"/>
      <c r="D952" s="52"/>
      <c r="E952" s="52"/>
      <c r="F952" s="53"/>
      <c r="G952" s="50"/>
      <c r="H952" s="50"/>
      <c r="I952" s="50"/>
      <c r="J952" s="38"/>
      <c r="K952" s="38"/>
      <c r="L952" s="38"/>
      <c r="M952" s="38"/>
      <c r="N952" s="38"/>
      <c r="O952" s="38"/>
      <c r="P952" s="38"/>
      <c r="Q952" s="38"/>
    </row>
    <row r="953" spans="1:17" x14ac:dyDescent="0.35">
      <c r="A953" s="20"/>
      <c r="B953" s="20"/>
      <c r="C953" s="51"/>
      <c r="D953" s="52"/>
      <c r="E953" s="52"/>
      <c r="F953" s="53"/>
      <c r="G953" s="50"/>
      <c r="H953" s="50"/>
      <c r="I953" s="50"/>
      <c r="J953" s="38"/>
      <c r="K953" s="38"/>
      <c r="L953" s="38"/>
      <c r="M953" s="38"/>
      <c r="N953" s="38"/>
      <c r="O953" s="38"/>
      <c r="P953" s="38"/>
      <c r="Q953" s="38"/>
    </row>
    <row r="954" spans="1:17" x14ac:dyDescent="0.35">
      <c r="A954" s="20"/>
      <c r="B954" s="20"/>
      <c r="C954" s="51"/>
      <c r="D954" s="52"/>
      <c r="E954" s="52"/>
      <c r="F954" s="53"/>
      <c r="G954" s="50"/>
      <c r="H954" s="50"/>
      <c r="I954" s="50"/>
      <c r="J954" s="38"/>
      <c r="K954" s="38"/>
      <c r="L954" s="38"/>
      <c r="M954" s="38"/>
      <c r="N954" s="38"/>
      <c r="O954" s="38"/>
      <c r="P954" s="38"/>
      <c r="Q954" s="38"/>
    </row>
    <row r="955" spans="1:17" x14ac:dyDescent="0.35">
      <c r="A955" s="20"/>
      <c r="B955" s="20"/>
      <c r="C955" s="51"/>
      <c r="D955" s="52"/>
      <c r="E955" s="52"/>
      <c r="F955" s="53"/>
      <c r="G955" s="50"/>
      <c r="H955" s="50"/>
      <c r="I955" s="50"/>
      <c r="J955" s="38"/>
      <c r="K955" s="38"/>
      <c r="L955" s="38"/>
      <c r="M955" s="38"/>
      <c r="N955" s="38"/>
      <c r="O955" s="38"/>
      <c r="P955" s="38"/>
      <c r="Q955" s="38"/>
    </row>
    <row r="956" spans="1:17" x14ac:dyDescent="0.35">
      <c r="A956" s="20"/>
      <c r="B956" s="20"/>
      <c r="C956" s="51"/>
      <c r="D956" s="52"/>
      <c r="E956" s="52"/>
      <c r="F956" s="53"/>
      <c r="G956" s="50"/>
      <c r="H956" s="50"/>
      <c r="I956" s="50"/>
      <c r="J956" s="38"/>
      <c r="K956" s="38"/>
      <c r="L956" s="38"/>
      <c r="M956" s="38"/>
      <c r="N956" s="38"/>
      <c r="O956" s="38"/>
      <c r="P956" s="38"/>
      <c r="Q956" s="38"/>
    </row>
    <row r="957" spans="1:17" x14ac:dyDescent="0.35">
      <c r="A957" s="20"/>
      <c r="B957" s="20"/>
      <c r="C957" s="51"/>
      <c r="D957" s="52"/>
      <c r="E957" s="52"/>
      <c r="F957" s="53"/>
      <c r="G957" s="50"/>
      <c r="H957" s="50"/>
      <c r="I957" s="50"/>
      <c r="J957" s="38"/>
      <c r="K957" s="38"/>
      <c r="L957" s="38"/>
      <c r="M957" s="38"/>
      <c r="N957" s="38"/>
      <c r="O957" s="38"/>
      <c r="P957" s="38"/>
      <c r="Q957" s="38"/>
    </row>
    <row r="958" spans="1:17" x14ac:dyDescent="0.35">
      <c r="A958" s="20"/>
      <c r="B958" s="20"/>
      <c r="C958" s="51"/>
      <c r="D958" s="52"/>
      <c r="E958" s="52"/>
      <c r="F958" s="53"/>
      <c r="G958" s="50"/>
      <c r="H958" s="50"/>
      <c r="I958" s="50"/>
      <c r="J958" s="38"/>
      <c r="K958" s="38"/>
      <c r="L958" s="38"/>
      <c r="M958" s="38"/>
      <c r="N958" s="38"/>
      <c r="O958" s="38"/>
      <c r="P958" s="38"/>
      <c r="Q958" s="38"/>
    </row>
    <row r="959" spans="1:17" x14ac:dyDescent="0.35">
      <c r="A959" s="20"/>
      <c r="B959" s="20"/>
      <c r="C959" s="51"/>
      <c r="D959" s="52"/>
      <c r="E959" s="52"/>
      <c r="F959" s="53"/>
      <c r="G959" s="50"/>
      <c r="H959" s="50"/>
      <c r="I959" s="50"/>
      <c r="J959" s="38"/>
      <c r="K959" s="38"/>
      <c r="L959" s="38"/>
      <c r="M959" s="38"/>
      <c r="N959" s="38"/>
      <c r="O959" s="38"/>
      <c r="P959" s="38"/>
      <c r="Q959" s="38"/>
    </row>
    <row r="960" spans="1:17" x14ac:dyDescent="0.35">
      <c r="A960" s="20"/>
      <c r="B960" s="20"/>
      <c r="C960" s="51"/>
      <c r="D960" s="52"/>
      <c r="E960" s="52"/>
      <c r="F960" s="53"/>
      <c r="G960" s="50"/>
      <c r="H960" s="50"/>
      <c r="I960" s="50"/>
      <c r="J960" s="38"/>
      <c r="K960" s="38"/>
      <c r="L960" s="38"/>
      <c r="M960" s="38"/>
      <c r="N960" s="38"/>
      <c r="O960" s="38"/>
      <c r="P960" s="38"/>
      <c r="Q960" s="38"/>
    </row>
    <row r="961" spans="1:17" x14ac:dyDescent="0.35">
      <c r="A961" s="20"/>
      <c r="B961" s="20"/>
      <c r="C961" s="51"/>
      <c r="D961" s="52"/>
      <c r="E961" s="52"/>
      <c r="F961" s="53"/>
      <c r="G961" s="50"/>
      <c r="H961" s="50"/>
      <c r="I961" s="50"/>
      <c r="J961" s="38"/>
      <c r="K961" s="38"/>
      <c r="L961" s="38"/>
      <c r="M961" s="38"/>
      <c r="N961" s="38"/>
      <c r="O961" s="38"/>
      <c r="P961" s="38"/>
      <c r="Q961" s="38"/>
    </row>
    <row r="962" spans="1:17" x14ac:dyDescent="0.35">
      <c r="A962" s="20"/>
      <c r="B962" s="20"/>
      <c r="C962" s="51"/>
      <c r="D962" s="52"/>
      <c r="E962" s="52"/>
      <c r="F962" s="53"/>
      <c r="G962" s="50"/>
      <c r="H962" s="50"/>
      <c r="I962" s="50"/>
      <c r="J962" s="38"/>
      <c r="K962" s="38"/>
      <c r="L962" s="38"/>
      <c r="M962" s="38"/>
      <c r="N962" s="38"/>
      <c r="O962" s="38"/>
      <c r="P962" s="38"/>
      <c r="Q962" s="38"/>
    </row>
    <row r="963" spans="1:17" x14ac:dyDescent="0.35">
      <c r="A963" s="20"/>
      <c r="B963" s="20"/>
      <c r="C963" s="51"/>
      <c r="D963" s="52"/>
      <c r="E963" s="52"/>
      <c r="F963" s="53"/>
      <c r="G963" s="50"/>
      <c r="H963" s="50"/>
      <c r="I963" s="50"/>
      <c r="J963" s="38"/>
      <c r="K963" s="38"/>
      <c r="L963" s="38"/>
      <c r="M963" s="38"/>
      <c r="N963" s="38"/>
      <c r="O963" s="38"/>
      <c r="P963" s="38"/>
      <c r="Q963" s="38"/>
    </row>
    <row r="964" spans="1:17" x14ac:dyDescent="0.35">
      <c r="A964" s="20"/>
      <c r="B964" s="20"/>
      <c r="C964" s="51"/>
      <c r="D964" s="52"/>
      <c r="E964" s="52"/>
      <c r="F964" s="53"/>
      <c r="G964" s="50"/>
      <c r="H964" s="50"/>
      <c r="I964" s="50"/>
      <c r="J964" s="38"/>
      <c r="K964" s="38"/>
      <c r="L964" s="38"/>
      <c r="M964" s="38"/>
      <c r="N964" s="38"/>
      <c r="O964" s="38"/>
      <c r="P964" s="38"/>
      <c r="Q964" s="38"/>
    </row>
    <row r="965" spans="1:17" x14ac:dyDescent="0.35">
      <c r="A965" s="20"/>
      <c r="B965" s="20"/>
      <c r="C965" s="51"/>
      <c r="D965" s="52"/>
      <c r="E965" s="52"/>
      <c r="F965" s="53"/>
      <c r="G965" s="50"/>
      <c r="H965" s="50"/>
      <c r="I965" s="50"/>
      <c r="J965" s="38"/>
      <c r="K965" s="38"/>
      <c r="L965" s="38"/>
      <c r="M965" s="38"/>
      <c r="N965" s="38"/>
      <c r="O965" s="38"/>
      <c r="P965" s="38"/>
      <c r="Q965" s="38"/>
    </row>
    <row r="966" spans="1:17" x14ac:dyDescent="0.35">
      <c r="A966" s="20"/>
      <c r="B966" s="20"/>
      <c r="C966" s="51"/>
      <c r="D966" s="52"/>
      <c r="E966" s="52"/>
      <c r="F966" s="53"/>
      <c r="G966" s="50"/>
      <c r="H966" s="50"/>
      <c r="I966" s="50"/>
      <c r="J966" s="38"/>
      <c r="K966" s="38"/>
      <c r="L966" s="38"/>
      <c r="M966" s="38"/>
      <c r="N966" s="38"/>
      <c r="O966" s="38"/>
      <c r="P966" s="38"/>
      <c r="Q966" s="38"/>
    </row>
    <row r="967" spans="1:17" x14ac:dyDescent="0.35">
      <c r="A967" s="20"/>
      <c r="B967" s="20"/>
      <c r="C967" s="51"/>
      <c r="D967" s="52"/>
      <c r="E967" s="52"/>
      <c r="F967" s="53"/>
      <c r="G967" s="50"/>
      <c r="H967" s="50"/>
      <c r="I967" s="50"/>
      <c r="J967" s="38"/>
      <c r="K967" s="38"/>
      <c r="L967" s="38"/>
      <c r="M967" s="38"/>
      <c r="N967" s="38"/>
      <c r="O967" s="38"/>
      <c r="P967" s="38"/>
      <c r="Q967" s="38"/>
    </row>
    <row r="968" spans="1:17" x14ac:dyDescent="0.35">
      <c r="A968" s="20"/>
      <c r="B968" s="20"/>
      <c r="C968" s="51"/>
      <c r="D968" s="52"/>
      <c r="E968" s="52"/>
      <c r="F968" s="53"/>
      <c r="G968" s="50"/>
      <c r="H968" s="50"/>
      <c r="I968" s="50"/>
      <c r="J968" s="38"/>
      <c r="K968" s="38"/>
      <c r="L968" s="38"/>
      <c r="M968" s="38"/>
      <c r="N968" s="38"/>
      <c r="O968" s="38"/>
      <c r="P968" s="38"/>
      <c r="Q968" s="38"/>
    </row>
    <row r="969" spans="1:17" x14ac:dyDescent="0.35">
      <c r="A969" s="20"/>
      <c r="B969" s="20"/>
      <c r="C969" s="51"/>
      <c r="D969" s="52"/>
      <c r="E969" s="52"/>
      <c r="F969" s="53"/>
      <c r="G969" s="50"/>
      <c r="H969" s="50"/>
      <c r="I969" s="50"/>
      <c r="J969" s="38"/>
      <c r="K969" s="38"/>
      <c r="L969" s="38"/>
      <c r="M969" s="38"/>
      <c r="N969" s="38"/>
      <c r="O969" s="38"/>
      <c r="P969" s="38"/>
      <c r="Q969" s="38"/>
    </row>
    <row r="970" spans="1:17" x14ac:dyDescent="0.35">
      <c r="A970" s="20"/>
      <c r="B970" s="20"/>
      <c r="C970" s="51"/>
      <c r="D970" s="52"/>
      <c r="E970" s="52"/>
      <c r="F970" s="53"/>
      <c r="G970" s="50"/>
      <c r="H970" s="50"/>
      <c r="I970" s="50"/>
      <c r="J970" s="38"/>
      <c r="K970" s="38"/>
      <c r="L970" s="38"/>
      <c r="M970" s="38"/>
      <c r="N970" s="38"/>
      <c r="O970" s="38"/>
      <c r="P970" s="38"/>
      <c r="Q970" s="38"/>
    </row>
    <row r="971" spans="1:17" x14ac:dyDescent="0.35">
      <c r="A971" s="20"/>
      <c r="B971" s="20"/>
      <c r="C971" s="51"/>
      <c r="D971" s="52"/>
      <c r="E971" s="52"/>
      <c r="F971" s="53"/>
      <c r="G971" s="50"/>
      <c r="H971" s="50"/>
      <c r="I971" s="50"/>
      <c r="J971" s="38"/>
      <c r="K971" s="38"/>
      <c r="L971" s="38"/>
      <c r="M971" s="38"/>
      <c r="N971" s="38"/>
      <c r="O971" s="38"/>
      <c r="P971" s="38"/>
      <c r="Q971" s="38"/>
    </row>
    <row r="972" spans="1:17" x14ac:dyDescent="0.35">
      <c r="A972" s="20"/>
      <c r="B972" s="20"/>
      <c r="C972" s="51"/>
      <c r="D972" s="52"/>
      <c r="E972" s="52"/>
      <c r="F972" s="53"/>
      <c r="G972" s="50"/>
      <c r="H972" s="50"/>
      <c r="I972" s="50"/>
      <c r="J972" s="38"/>
      <c r="K972" s="38"/>
      <c r="L972" s="38"/>
      <c r="M972" s="38"/>
      <c r="N972" s="38"/>
      <c r="O972" s="38"/>
      <c r="P972" s="38"/>
      <c r="Q972" s="38"/>
    </row>
    <row r="973" spans="1:17" x14ac:dyDescent="0.35">
      <c r="A973" s="20"/>
      <c r="B973" s="20"/>
      <c r="C973" s="51"/>
      <c r="D973" s="52"/>
      <c r="E973" s="52"/>
      <c r="F973" s="53"/>
      <c r="G973" s="50"/>
      <c r="H973" s="50"/>
      <c r="I973" s="50"/>
      <c r="J973" s="38"/>
      <c r="K973" s="38"/>
      <c r="L973" s="38"/>
      <c r="M973" s="38"/>
      <c r="N973" s="38"/>
      <c r="O973" s="38"/>
      <c r="P973" s="38"/>
      <c r="Q973" s="38"/>
    </row>
    <row r="974" spans="1:17" x14ac:dyDescent="0.35">
      <c r="A974" s="20"/>
      <c r="B974" s="20"/>
      <c r="C974" s="51"/>
      <c r="D974" s="52"/>
      <c r="E974" s="52"/>
      <c r="F974" s="53"/>
      <c r="G974" s="50"/>
      <c r="H974" s="50"/>
      <c r="I974" s="50"/>
      <c r="J974" s="38"/>
      <c r="K974" s="38"/>
      <c r="L974" s="38"/>
      <c r="M974" s="38"/>
      <c r="N974" s="38"/>
      <c r="O974" s="38"/>
      <c r="P974" s="38"/>
      <c r="Q974" s="38"/>
    </row>
    <row r="975" spans="1:17" x14ac:dyDescent="0.35">
      <c r="A975" s="20"/>
      <c r="B975" s="20"/>
      <c r="C975" s="51"/>
      <c r="D975" s="52"/>
      <c r="E975" s="52"/>
      <c r="F975" s="53"/>
      <c r="G975" s="50"/>
      <c r="H975" s="50"/>
      <c r="I975" s="50"/>
      <c r="J975" s="38"/>
      <c r="K975" s="38"/>
      <c r="L975" s="38"/>
      <c r="M975" s="38"/>
      <c r="N975" s="38"/>
      <c r="O975" s="38"/>
      <c r="P975" s="38"/>
      <c r="Q975" s="38"/>
    </row>
    <row r="976" spans="1:17" x14ac:dyDescent="0.35">
      <c r="A976" s="20"/>
      <c r="B976" s="20"/>
      <c r="C976" s="51"/>
      <c r="D976" s="52"/>
      <c r="E976" s="52"/>
      <c r="F976" s="53"/>
      <c r="G976" s="50"/>
      <c r="H976" s="50"/>
      <c r="I976" s="50"/>
      <c r="J976" s="38"/>
      <c r="K976" s="38"/>
      <c r="L976" s="38"/>
      <c r="M976" s="38"/>
      <c r="N976" s="38"/>
      <c r="O976" s="38"/>
      <c r="P976" s="38"/>
      <c r="Q976" s="38"/>
    </row>
    <row r="977" spans="1:17" x14ac:dyDescent="0.35">
      <c r="A977" s="20"/>
      <c r="B977" s="20"/>
      <c r="C977" s="51"/>
      <c r="D977" s="52"/>
      <c r="E977" s="52"/>
      <c r="F977" s="53"/>
      <c r="G977" s="50"/>
      <c r="H977" s="50"/>
      <c r="I977" s="50"/>
      <c r="J977" s="38"/>
      <c r="K977" s="38"/>
      <c r="L977" s="38"/>
      <c r="M977" s="38"/>
      <c r="N977" s="38"/>
      <c r="O977" s="38"/>
      <c r="P977" s="38"/>
      <c r="Q977" s="38"/>
    </row>
    <row r="978" spans="1:17" x14ac:dyDescent="0.35">
      <c r="A978" s="20"/>
      <c r="B978" s="20"/>
      <c r="C978" s="51"/>
      <c r="D978" s="52"/>
      <c r="E978" s="52"/>
      <c r="F978" s="53"/>
      <c r="G978" s="50"/>
      <c r="H978" s="50"/>
      <c r="I978" s="50"/>
      <c r="J978" s="38"/>
      <c r="K978" s="38"/>
      <c r="L978" s="38"/>
      <c r="M978" s="38"/>
      <c r="N978" s="38"/>
      <c r="O978" s="38"/>
      <c r="P978" s="38"/>
      <c r="Q978" s="38"/>
    </row>
    <row r="979" spans="1:17" x14ac:dyDescent="0.35">
      <c r="A979" s="20"/>
      <c r="B979" s="20"/>
      <c r="C979" s="51"/>
      <c r="D979" s="52"/>
      <c r="E979" s="52"/>
      <c r="F979" s="53"/>
      <c r="G979" s="50"/>
      <c r="H979" s="50"/>
      <c r="I979" s="50"/>
      <c r="J979" s="38"/>
      <c r="K979" s="38"/>
      <c r="L979" s="38"/>
      <c r="M979" s="38"/>
      <c r="N979" s="38"/>
      <c r="O979" s="38"/>
      <c r="P979" s="38"/>
      <c r="Q979" s="38"/>
    </row>
    <row r="980" spans="1:17" x14ac:dyDescent="0.35">
      <c r="A980" s="20"/>
      <c r="B980" s="20"/>
      <c r="C980" s="51"/>
      <c r="D980" s="52"/>
      <c r="E980" s="52"/>
      <c r="F980" s="53"/>
      <c r="G980" s="50"/>
      <c r="H980" s="50"/>
      <c r="I980" s="50"/>
      <c r="J980" s="38"/>
      <c r="K980" s="38"/>
      <c r="L980" s="38"/>
      <c r="M980" s="38"/>
      <c r="N980" s="38"/>
      <c r="O980" s="38"/>
      <c r="P980" s="38"/>
      <c r="Q980" s="38"/>
    </row>
    <row r="981" spans="1:17" x14ac:dyDescent="0.35">
      <c r="A981" s="20"/>
      <c r="B981" s="20"/>
      <c r="C981" s="51"/>
      <c r="D981" s="52"/>
      <c r="E981" s="52"/>
      <c r="F981" s="53"/>
      <c r="G981" s="50"/>
      <c r="H981" s="50"/>
      <c r="I981" s="50"/>
      <c r="J981" s="38"/>
      <c r="K981" s="38"/>
      <c r="L981" s="38"/>
      <c r="M981" s="38"/>
      <c r="N981" s="38"/>
      <c r="O981" s="38"/>
      <c r="P981" s="38"/>
      <c r="Q981" s="38"/>
    </row>
    <row r="982" spans="1:17" x14ac:dyDescent="0.35">
      <c r="A982" s="20"/>
      <c r="B982" s="20"/>
      <c r="C982" s="51"/>
      <c r="D982" s="52"/>
      <c r="E982" s="52"/>
      <c r="F982" s="53"/>
      <c r="G982" s="50"/>
      <c r="H982" s="50"/>
      <c r="I982" s="50"/>
      <c r="J982" s="38"/>
      <c r="K982" s="38"/>
      <c r="L982" s="38"/>
      <c r="M982" s="38"/>
      <c r="N982" s="38"/>
      <c r="O982" s="38"/>
      <c r="P982" s="38"/>
      <c r="Q982" s="38"/>
    </row>
    <row r="983" spans="1:17" x14ac:dyDescent="0.35">
      <c r="A983" s="20"/>
      <c r="B983" s="20"/>
      <c r="C983" s="51"/>
      <c r="D983" s="52"/>
      <c r="E983" s="52"/>
      <c r="F983" s="53"/>
      <c r="G983" s="50"/>
      <c r="H983" s="50"/>
      <c r="I983" s="50"/>
      <c r="J983" s="38"/>
      <c r="K983" s="38"/>
      <c r="L983" s="38"/>
      <c r="M983" s="38"/>
      <c r="N983" s="38"/>
      <c r="O983" s="38"/>
      <c r="P983" s="38"/>
      <c r="Q983" s="38"/>
    </row>
    <row r="984" spans="1:17" x14ac:dyDescent="0.35">
      <c r="A984" s="20"/>
      <c r="B984" s="20"/>
      <c r="C984" s="51"/>
      <c r="D984" s="52"/>
      <c r="E984" s="52"/>
      <c r="F984" s="53"/>
      <c r="G984" s="50"/>
      <c r="H984" s="50"/>
      <c r="I984" s="50"/>
      <c r="J984" s="38"/>
      <c r="K984" s="38"/>
      <c r="L984" s="38"/>
      <c r="M984" s="38"/>
      <c r="N984" s="38"/>
      <c r="O984" s="38"/>
      <c r="P984" s="38"/>
      <c r="Q984" s="38"/>
    </row>
    <row r="985" spans="1:17" x14ac:dyDescent="0.35">
      <c r="A985" s="20"/>
      <c r="B985" s="20"/>
      <c r="C985" s="51"/>
      <c r="D985" s="52"/>
      <c r="E985" s="52"/>
      <c r="F985" s="53"/>
      <c r="G985" s="50"/>
      <c r="H985" s="50"/>
      <c r="I985" s="50"/>
      <c r="J985" s="38"/>
      <c r="K985" s="38"/>
      <c r="L985" s="38"/>
      <c r="M985" s="38"/>
      <c r="N985" s="38"/>
      <c r="O985" s="38"/>
      <c r="P985" s="38"/>
      <c r="Q985" s="38"/>
    </row>
    <row r="986" spans="1:17" x14ac:dyDescent="0.35">
      <c r="A986" s="20"/>
      <c r="B986" s="20"/>
      <c r="C986" s="51"/>
      <c r="D986" s="52"/>
      <c r="E986" s="52"/>
      <c r="F986" s="53"/>
      <c r="G986" s="50"/>
      <c r="H986" s="50"/>
      <c r="I986" s="50"/>
      <c r="J986" s="38"/>
      <c r="K986" s="38"/>
      <c r="L986" s="38"/>
      <c r="M986" s="38"/>
      <c r="N986" s="38"/>
      <c r="O986" s="38"/>
      <c r="P986" s="38"/>
      <c r="Q986" s="38"/>
    </row>
    <row r="987" spans="1:17" x14ac:dyDescent="0.35">
      <c r="A987" s="20"/>
      <c r="B987" s="20"/>
      <c r="C987" s="51"/>
      <c r="D987" s="52"/>
      <c r="E987" s="52"/>
      <c r="F987" s="53"/>
      <c r="G987" s="50"/>
      <c r="H987" s="50"/>
      <c r="I987" s="50"/>
      <c r="J987" s="38"/>
      <c r="K987" s="38"/>
      <c r="L987" s="38"/>
      <c r="M987" s="38"/>
      <c r="N987" s="38"/>
      <c r="O987" s="38"/>
      <c r="P987" s="38"/>
      <c r="Q987" s="38"/>
    </row>
    <row r="988" spans="1:17" x14ac:dyDescent="0.35">
      <c r="A988" s="20"/>
      <c r="B988" s="20"/>
      <c r="C988" s="51"/>
      <c r="D988" s="52"/>
      <c r="E988" s="52"/>
      <c r="F988" s="53"/>
      <c r="G988" s="50"/>
      <c r="H988" s="50"/>
      <c r="I988" s="50"/>
      <c r="J988" s="38"/>
      <c r="K988" s="38"/>
      <c r="L988" s="38"/>
      <c r="M988" s="38"/>
      <c r="N988" s="38"/>
      <c r="O988" s="38"/>
      <c r="P988" s="38"/>
      <c r="Q988" s="38"/>
    </row>
    <row r="989" spans="1:17" x14ac:dyDescent="0.35">
      <c r="A989" s="20"/>
      <c r="B989" s="20"/>
      <c r="C989" s="51"/>
      <c r="D989" s="52"/>
      <c r="E989" s="52"/>
      <c r="F989" s="53"/>
      <c r="G989" s="50"/>
      <c r="H989" s="50"/>
      <c r="I989" s="50"/>
      <c r="J989" s="38"/>
      <c r="K989" s="38"/>
      <c r="L989" s="38"/>
      <c r="M989" s="38"/>
      <c r="N989" s="38"/>
      <c r="O989" s="38"/>
      <c r="P989" s="38"/>
      <c r="Q989" s="38"/>
    </row>
    <row r="990" spans="1:17" x14ac:dyDescent="0.35">
      <c r="A990" s="20"/>
      <c r="B990" s="20"/>
      <c r="C990" s="51"/>
      <c r="D990" s="52"/>
      <c r="E990" s="52"/>
      <c r="F990" s="53"/>
      <c r="G990" s="50"/>
      <c r="H990" s="50"/>
      <c r="I990" s="50"/>
      <c r="J990" s="38"/>
      <c r="K990" s="38"/>
      <c r="L990" s="38"/>
      <c r="M990" s="38"/>
      <c r="N990" s="38"/>
      <c r="O990" s="38"/>
      <c r="P990" s="38"/>
      <c r="Q990" s="38"/>
    </row>
    <row r="991" spans="1:17" x14ac:dyDescent="0.35">
      <c r="A991" s="20"/>
      <c r="B991" s="20"/>
      <c r="C991" s="51"/>
      <c r="D991" s="52"/>
      <c r="E991" s="52"/>
      <c r="F991" s="53"/>
      <c r="G991" s="50"/>
      <c r="H991" s="50"/>
      <c r="I991" s="50"/>
      <c r="J991" s="38"/>
      <c r="K991" s="38"/>
      <c r="L991" s="38"/>
      <c r="M991" s="38"/>
      <c r="N991" s="38"/>
      <c r="O991" s="38"/>
      <c r="P991" s="38"/>
      <c r="Q991" s="38"/>
    </row>
    <row r="992" spans="1:17" x14ac:dyDescent="0.35">
      <c r="A992" s="20"/>
      <c r="B992" s="20"/>
      <c r="C992" s="51"/>
      <c r="D992" s="52"/>
      <c r="E992" s="52"/>
      <c r="F992" s="53"/>
      <c r="G992" s="50"/>
      <c r="H992" s="50"/>
      <c r="I992" s="50"/>
      <c r="J992" s="38"/>
      <c r="K992" s="38"/>
      <c r="L992" s="38"/>
      <c r="M992" s="38"/>
      <c r="N992" s="38"/>
      <c r="O992" s="38"/>
      <c r="P992" s="38"/>
      <c r="Q992" s="38"/>
    </row>
    <row r="993" spans="1:17" x14ac:dyDescent="0.35">
      <c r="A993" s="20"/>
      <c r="B993" s="20"/>
      <c r="C993" s="51"/>
      <c r="D993" s="52"/>
      <c r="E993" s="52"/>
      <c r="F993" s="53"/>
      <c r="G993" s="50"/>
      <c r="H993" s="50"/>
      <c r="I993" s="50"/>
      <c r="J993" s="38"/>
      <c r="K993" s="38"/>
      <c r="L993" s="38"/>
      <c r="M993" s="38"/>
      <c r="N993" s="38"/>
      <c r="O993" s="38"/>
      <c r="P993" s="38"/>
      <c r="Q993" s="38"/>
    </row>
    <row r="994" spans="1:17" x14ac:dyDescent="0.35">
      <c r="A994" s="20"/>
      <c r="B994" s="20"/>
      <c r="C994" s="51"/>
      <c r="D994" s="52"/>
      <c r="E994" s="52"/>
      <c r="F994" s="53"/>
      <c r="G994" s="50"/>
      <c r="H994" s="50"/>
      <c r="I994" s="50"/>
      <c r="J994" s="38"/>
      <c r="K994" s="38"/>
      <c r="L994" s="38"/>
      <c r="M994" s="38"/>
      <c r="N994" s="38"/>
      <c r="O994" s="38"/>
      <c r="P994" s="38"/>
      <c r="Q994" s="38"/>
    </row>
    <row r="995" spans="1:17" x14ac:dyDescent="0.35">
      <c r="A995" s="20"/>
      <c r="B995" s="20"/>
      <c r="C995" s="51"/>
      <c r="D995" s="52"/>
      <c r="E995" s="52"/>
      <c r="F995" s="53"/>
      <c r="G995" s="50"/>
      <c r="H995" s="50"/>
      <c r="I995" s="50"/>
      <c r="J995" s="38"/>
      <c r="K995" s="38"/>
      <c r="L995" s="38"/>
      <c r="M995" s="38"/>
      <c r="N995" s="38"/>
      <c r="O995" s="38"/>
      <c r="P995" s="38"/>
      <c r="Q995" s="38"/>
    </row>
    <row r="996" spans="1:17" x14ac:dyDescent="0.35">
      <c r="A996" s="20"/>
      <c r="B996" s="20"/>
      <c r="C996" s="51"/>
      <c r="D996" s="52"/>
      <c r="E996" s="52"/>
      <c r="F996" s="53"/>
      <c r="G996" s="50"/>
      <c r="H996" s="50"/>
      <c r="I996" s="50"/>
      <c r="J996" s="38"/>
      <c r="K996" s="38"/>
      <c r="L996" s="38"/>
      <c r="M996" s="38"/>
      <c r="N996" s="38"/>
      <c r="O996" s="38"/>
      <c r="P996" s="38"/>
      <c r="Q996" s="38"/>
    </row>
    <row r="997" spans="1:17" x14ac:dyDescent="0.35">
      <c r="A997" s="20"/>
      <c r="B997" s="20"/>
      <c r="C997" s="51"/>
      <c r="D997" s="52"/>
      <c r="E997" s="52"/>
      <c r="F997" s="53"/>
      <c r="G997" s="50"/>
      <c r="H997" s="50"/>
      <c r="I997" s="50"/>
      <c r="J997" s="38"/>
      <c r="K997" s="38"/>
      <c r="L997" s="38"/>
      <c r="M997" s="38"/>
      <c r="N997" s="38"/>
      <c r="O997" s="38"/>
      <c r="P997" s="38"/>
      <c r="Q997" s="38"/>
    </row>
    <row r="998" spans="1:17" x14ac:dyDescent="0.35">
      <c r="A998" s="20"/>
      <c r="B998" s="20"/>
      <c r="C998" s="51"/>
      <c r="D998" s="52"/>
      <c r="E998" s="52"/>
      <c r="F998" s="53"/>
      <c r="G998" s="50"/>
      <c r="H998" s="50"/>
      <c r="I998" s="50"/>
      <c r="J998" s="38"/>
      <c r="K998" s="38"/>
      <c r="L998" s="38"/>
      <c r="M998" s="38"/>
      <c r="N998" s="38"/>
      <c r="O998" s="38"/>
      <c r="P998" s="38"/>
      <c r="Q998" s="38"/>
    </row>
    <row r="999" spans="1:17" x14ac:dyDescent="0.35">
      <c r="A999" s="20"/>
      <c r="B999" s="20"/>
      <c r="C999" s="51"/>
      <c r="D999" s="52"/>
      <c r="E999" s="52"/>
      <c r="F999" s="53"/>
      <c r="G999" s="50"/>
      <c r="H999" s="50"/>
      <c r="I999" s="50"/>
      <c r="J999" s="38"/>
      <c r="K999" s="38"/>
      <c r="L999" s="38"/>
      <c r="M999" s="38"/>
      <c r="N999" s="38"/>
      <c r="O999" s="38"/>
      <c r="P999" s="38"/>
      <c r="Q999" s="38"/>
    </row>
    <row r="1000" spans="1:17" x14ac:dyDescent="0.35">
      <c r="A1000" s="20"/>
      <c r="B1000" s="20"/>
      <c r="C1000" s="51"/>
      <c r="D1000" s="52"/>
      <c r="E1000" s="52"/>
      <c r="F1000" s="53"/>
      <c r="G1000" s="50"/>
      <c r="H1000" s="50"/>
      <c r="I1000" s="50"/>
      <c r="J1000" s="38"/>
      <c r="K1000" s="38"/>
      <c r="L1000" s="38"/>
      <c r="M1000" s="38"/>
      <c r="N1000" s="38"/>
      <c r="O1000" s="38"/>
      <c r="P1000" s="38"/>
      <c r="Q1000" s="38"/>
    </row>
    <row r="1001" spans="1:17" x14ac:dyDescent="0.35">
      <c r="A1001" s="20"/>
      <c r="B1001" s="20"/>
      <c r="C1001" s="51"/>
      <c r="D1001" s="52"/>
      <c r="E1001" s="52"/>
      <c r="F1001" s="53"/>
      <c r="G1001" s="50"/>
      <c r="H1001" s="50"/>
      <c r="I1001" s="50"/>
      <c r="J1001" s="38"/>
      <c r="K1001" s="38"/>
      <c r="L1001" s="38"/>
      <c r="M1001" s="38"/>
      <c r="N1001" s="38"/>
      <c r="O1001" s="38"/>
      <c r="P1001" s="38"/>
      <c r="Q1001" s="38"/>
    </row>
    <row r="1002" spans="1:17" x14ac:dyDescent="0.35">
      <c r="A1002" s="20"/>
      <c r="B1002" s="20"/>
      <c r="C1002" s="51"/>
      <c r="D1002" s="52"/>
      <c r="E1002" s="52"/>
      <c r="F1002" s="53"/>
      <c r="G1002" s="50"/>
      <c r="H1002" s="50"/>
      <c r="I1002" s="50"/>
      <c r="J1002" s="38"/>
      <c r="K1002" s="38"/>
      <c r="L1002" s="38"/>
      <c r="M1002" s="38"/>
      <c r="N1002" s="38"/>
      <c r="O1002" s="38"/>
      <c r="P1002" s="38"/>
      <c r="Q1002" s="38"/>
    </row>
    <row r="1003" spans="1:17" x14ac:dyDescent="0.35">
      <c r="A1003" s="20"/>
      <c r="B1003" s="20"/>
      <c r="C1003" s="51"/>
      <c r="D1003" s="52"/>
      <c r="E1003" s="52"/>
      <c r="F1003" s="53"/>
      <c r="G1003" s="50"/>
      <c r="H1003" s="50"/>
      <c r="I1003" s="50"/>
      <c r="J1003" s="38"/>
      <c r="K1003" s="38"/>
      <c r="L1003" s="38"/>
      <c r="M1003" s="38"/>
      <c r="N1003" s="38"/>
      <c r="O1003" s="38"/>
      <c r="P1003" s="38"/>
      <c r="Q1003" s="38"/>
    </row>
    <row r="1004" spans="1:17" x14ac:dyDescent="0.35">
      <c r="A1004" s="20"/>
      <c r="B1004" s="20"/>
      <c r="C1004" s="51"/>
      <c r="D1004" s="52"/>
      <c r="E1004" s="52"/>
      <c r="F1004" s="53"/>
      <c r="G1004" s="50"/>
      <c r="H1004" s="50"/>
      <c r="I1004" s="50"/>
      <c r="J1004" s="38"/>
      <c r="K1004" s="38"/>
      <c r="L1004" s="38"/>
      <c r="M1004" s="38"/>
      <c r="N1004" s="38"/>
      <c r="O1004" s="38"/>
      <c r="P1004" s="38"/>
      <c r="Q1004" s="38"/>
    </row>
    <row r="1005" spans="1:17" x14ac:dyDescent="0.35">
      <c r="A1005" s="20"/>
      <c r="B1005" s="20"/>
      <c r="C1005" s="51"/>
      <c r="D1005" s="52"/>
      <c r="E1005" s="52"/>
      <c r="F1005" s="53"/>
      <c r="G1005" s="50"/>
      <c r="H1005" s="50"/>
      <c r="I1005" s="50"/>
      <c r="J1005" s="38"/>
      <c r="K1005" s="38"/>
      <c r="L1005" s="38"/>
      <c r="M1005" s="38"/>
      <c r="N1005" s="38"/>
      <c r="O1005" s="38"/>
      <c r="P1005" s="38"/>
      <c r="Q1005" s="38"/>
    </row>
    <row r="1006" spans="1:17" x14ac:dyDescent="0.35">
      <c r="A1006" s="20"/>
      <c r="B1006" s="20"/>
      <c r="C1006" s="51"/>
      <c r="D1006" s="52"/>
      <c r="E1006" s="52"/>
      <c r="F1006" s="53"/>
      <c r="G1006" s="50"/>
      <c r="H1006" s="50"/>
      <c r="I1006" s="50"/>
      <c r="J1006" s="38"/>
      <c r="K1006" s="38"/>
      <c r="L1006" s="38"/>
      <c r="M1006" s="38"/>
      <c r="N1006" s="38"/>
      <c r="O1006" s="38"/>
      <c r="P1006" s="38"/>
      <c r="Q1006" s="38"/>
    </row>
    <row r="1007" spans="1:17" x14ac:dyDescent="0.35">
      <c r="A1007" s="20"/>
      <c r="B1007" s="20"/>
      <c r="C1007" s="51"/>
      <c r="D1007" s="52"/>
      <c r="E1007" s="52"/>
      <c r="F1007" s="53"/>
      <c r="G1007" s="50"/>
      <c r="H1007" s="50"/>
      <c r="I1007" s="50"/>
      <c r="J1007" s="38"/>
      <c r="K1007" s="38"/>
      <c r="L1007" s="38"/>
      <c r="M1007" s="38"/>
      <c r="N1007" s="38"/>
      <c r="O1007" s="38"/>
      <c r="P1007" s="38"/>
      <c r="Q1007" s="38"/>
    </row>
    <row r="1008" spans="1:17" x14ac:dyDescent="0.35">
      <c r="A1008" s="20"/>
      <c r="B1008" s="20"/>
      <c r="C1008" s="51"/>
      <c r="D1008" s="52"/>
      <c r="E1008" s="52"/>
      <c r="F1008" s="53"/>
      <c r="G1008" s="50"/>
      <c r="H1008" s="50"/>
      <c r="I1008" s="50"/>
      <c r="J1008" s="38"/>
      <c r="K1008" s="38"/>
      <c r="L1008" s="38"/>
      <c r="M1008" s="38"/>
      <c r="N1008" s="38"/>
      <c r="O1008" s="38"/>
      <c r="P1008" s="38"/>
      <c r="Q1008" s="38"/>
    </row>
    <row r="1009" spans="1:17" x14ac:dyDescent="0.35">
      <c r="A1009" s="20"/>
      <c r="B1009" s="20"/>
      <c r="C1009" s="51"/>
      <c r="D1009" s="52"/>
      <c r="E1009" s="52"/>
      <c r="F1009" s="53"/>
      <c r="G1009" s="50"/>
      <c r="H1009" s="50"/>
      <c r="I1009" s="50"/>
      <c r="J1009" s="38"/>
      <c r="K1009" s="38"/>
      <c r="L1009" s="38"/>
      <c r="M1009" s="38"/>
      <c r="N1009" s="38"/>
      <c r="O1009" s="38"/>
      <c r="P1009" s="38"/>
      <c r="Q1009" s="38"/>
    </row>
    <row r="1010" spans="1:17" x14ac:dyDescent="0.35">
      <c r="A1010" s="20"/>
      <c r="B1010" s="20"/>
      <c r="C1010" s="51"/>
      <c r="D1010" s="52"/>
      <c r="E1010" s="52"/>
      <c r="F1010" s="53"/>
      <c r="G1010" s="50"/>
      <c r="H1010" s="50"/>
      <c r="I1010" s="50"/>
      <c r="J1010" s="38"/>
      <c r="K1010" s="38"/>
      <c r="L1010" s="38"/>
      <c r="M1010" s="38"/>
      <c r="N1010" s="38"/>
      <c r="O1010" s="38"/>
      <c r="P1010" s="38"/>
      <c r="Q1010" s="38"/>
    </row>
    <row r="1011" spans="1:17" x14ac:dyDescent="0.35">
      <c r="A1011" s="20"/>
      <c r="B1011" s="20"/>
      <c r="C1011" s="51"/>
      <c r="D1011" s="52"/>
      <c r="E1011" s="52"/>
      <c r="F1011" s="53"/>
      <c r="G1011" s="50"/>
      <c r="H1011" s="50"/>
      <c r="I1011" s="50"/>
      <c r="J1011" s="38"/>
      <c r="K1011" s="38"/>
      <c r="L1011" s="38"/>
      <c r="M1011" s="38"/>
      <c r="N1011" s="38"/>
      <c r="O1011" s="38"/>
      <c r="P1011" s="38"/>
      <c r="Q1011" s="38"/>
    </row>
    <row r="1012" spans="1:17" x14ac:dyDescent="0.35">
      <c r="A1012" s="20"/>
      <c r="B1012" s="20"/>
      <c r="C1012" s="51"/>
      <c r="D1012" s="52"/>
      <c r="E1012" s="52"/>
      <c r="F1012" s="53"/>
      <c r="G1012" s="50"/>
      <c r="H1012" s="50"/>
      <c r="I1012" s="50"/>
      <c r="J1012" s="38"/>
      <c r="K1012" s="38"/>
      <c r="L1012" s="38"/>
      <c r="M1012" s="38"/>
      <c r="N1012" s="38"/>
      <c r="O1012" s="38"/>
      <c r="P1012" s="38"/>
      <c r="Q1012" s="38"/>
    </row>
    <row r="1013" spans="1:17" x14ac:dyDescent="0.35">
      <c r="A1013" s="20"/>
      <c r="B1013" s="20"/>
      <c r="C1013" s="51"/>
      <c r="D1013" s="52"/>
      <c r="E1013" s="52"/>
      <c r="F1013" s="53"/>
      <c r="G1013" s="50"/>
      <c r="H1013" s="50"/>
      <c r="I1013" s="50"/>
      <c r="J1013" s="38"/>
      <c r="K1013" s="38"/>
      <c r="L1013" s="38"/>
      <c r="M1013" s="38"/>
      <c r="N1013" s="38"/>
      <c r="O1013" s="38"/>
      <c r="P1013" s="38"/>
      <c r="Q1013" s="38"/>
    </row>
    <row r="1014" spans="1:17" x14ac:dyDescent="0.35">
      <c r="A1014" s="20"/>
      <c r="B1014" s="20"/>
      <c r="C1014" s="51"/>
      <c r="D1014" s="52"/>
      <c r="E1014" s="52"/>
      <c r="F1014" s="53"/>
      <c r="G1014" s="50"/>
      <c r="H1014" s="50"/>
      <c r="I1014" s="50"/>
      <c r="J1014" s="38"/>
      <c r="K1014" s="38"/>
      <c r="L1014" s="38"/>
      <c r="M1014" s="38"/>
      <c r="N1014" s="38"/>
      <c r="O1014" s="38"/>
      <c r="P1014" s="38"/>
      <c r="Q1014" s="38"/>
    </row>
    <row r="1015" spans="1:17" x14ac:dyDescent="0.35">
      <c r="A1015" s="20"/>
      <c r="B1015" s="20"/>
      <c r="C1015" s="51"/>
      <c r="D1015" s="52"/>
      <c r="E1015" s="52"/>
      <c r="F1015" s="53"/>
      <c r="G1015" s="50"/>
      <c r="H1015" s="50"/>
      <c r="I1015" s="50"/>
      <c r="J1015" s="38"/>
      <c r="K1015" s="38"/>
      <c r="L1015" s="38"/>
      <c r="M1015" s="38"/>
      <c r="N1015" s="38"/>
      <c r="O1015" s="38"/>
      <c r="P1015" s="38"/>
      <c r="Q1015" s="38"/>
    </row>
    <row r="1016" spans="1:17" x14ac:dyDescent="0.35">
      <c r="A1016" s="20"/>
      <c r="B1016" s="20"/>
      <c r="C1016" s="51"/>
      <c r="D1016" s="52"/>
      <c r="E1016" s="52"/>
      <c r="F1016" s="53"/>
      <c r="G1016" s="50"/>
      <c r="H1016" s="50"/>
      <c r="I1016" s="50"/>
      <c r="J1016" s="38"/>
      <c r="K1016" s="38"/>
      <c r="L1016" s="38"/>
      <c r="M1016" s="38"/>
      <c r="N1016" s="38"/>
      <c r="O1016" s="38"/>
      <c r="P1016" s="38"/>
      <c r="Q1016" s="38"/>
    </row>
    <row r="1017" spans="1:17" x14ac:dyDescent="0.35">
      <c r="A1017" s="20"/>
      <c r="B1017" s="20"/>
      <c r="C1017" s="51"/>
      <c r="D1017" s="52"/>
      <c r="E1017" s="52"/>
      <c r="F1017" s="53"/>
      <c r="G1017" s="50"/>
      <c r="H1017" s="50"/>
      <c r="I1017" s="50"/>
      <c r="J1017" s="38"/>
      <c r="K1017" s="38"/>
      <c r="L1017" s="38"/>
      <c r="M1017" s="38"/>
      <c r="N1017" s="38"/>
      <c r="O1017" s="38"/>
      <c r="P1017" s="38"/>
      <c r="Q1017" s="38"/>
    </row>
    <row r="1018" spans="1:17" x14ac:dyDescent="0.35">
      <c r="A1018" s="20"/>
      <c r="B1018" s="20"/>
      <c r="C1018" s="51"/>
      <c r="D1018" s="52"/>
      <c r="E1018" s="52"/>
      <c r="F1018" s="53"/>
      <c r="G1018" s="50"/>
      <c r="H1018" s="50"/>
      <c r="I1018" s="50"/>
      <c r="J1018" s="38"/>
      <c r="K1018" s="38"/>
      <c r="L1018" s="38"/>
      <c r="M1018" s="38"/>
      <c r="N1018" s="38"/>
      <c r="O1018" s="38"/>
      <c r="P1018" s="38"/>
      <c r="Q1018" s="38"/>
    </row>
    <row r="1019" spans="1:17" x14ac:dyDescent="0.35">
      <c r="A1019" s="20"/>
      <c r="B1019" s="20"/>
      <c r="C1019" s="51"/>
      <c r="D1019" s="52"/>
      <c r="E1019" s="52"/>
      <c r="F1019" s="53"/>
      <c r="G1019" s="50"/>
      <c r="H1019" s="50"/>
      <c r="I1019" s="50"/>
      <c r="J1019" s="38"/>
      <c r="K1019" s="38"/>
      <c r="L1019" s="38"/>
      <c r="M1019" s="38"/>
      <c r="N1019" s="38"/>
      <c r="O1019" s="38"/>
      <c r="P1019" s="38"/>
      <c r="Q1019" s="38"/>
    </row>
    <row r="1020" spans="1:17" x14ac:dyDescent="0.35">
      <c r="A1020" s="20"/>
      <c r="B1020" s="20"/>
      <c r="C1020" s="51"/>
      <c r="D1020" s="52"/>
      <c r="E1020" s="52"/>
      <c r="F1020" s="53"/>
      <c r="G1020" s="50"/>
      <c r="H1020" s="50"/>
      <c r="I1020" s="50"/>
      <c r="J1020" s="38"/>
      <c r="K1020" s="38"/>
      <c r="L1020" s="38"/>
      <c r="M1020" s="38"/>
      <c r="N1020" s="38"/>
      <c r="O1020" s="38"/>
      <c r="P1020" s="38"/>
      <c r="Q1020" s="38"/>
    </row>
    <row r="1021" spans="1:17" x14ac:dyDescent="0.35">
      <c r="A1021" s="20"/>
      <c r="B1021" s="20"/>
      <c r="C1021" s="51"/>
      <c r="D1021" s="52"/>
      <c r="E1021" s="52"/>
      <c r="F1021" s="53"/>
      <c r="G1021" s="50"/>
      <c r="H1021" s="50"/>
      <c r="I1021" s="50"/>
      <c r="J1021" s="38"/>
      <c r="K1021" s="38"/>
      <c r="L1021" s="38"/>
      <c r="M1021" s="38"/>
      <c r="N1021" s="38"/>
      <c r="O1021" s="38"/>
      <c r="P1021" s="38"/>
      <c r="Q1021" s="38"/>
    </row>
    <row r="1022" spans="1:17" x14ac:dyDescent="0.35">
      <c r="A1022" s="20"/>
      <c r="B1022" s="20"/>
      <c r="C1022" s="51"/>
      <c r="D1022" s="52"/>
      <c r="E1022" s="52"/>
      <c r="F1022" s="53"/>
      <c r="G1022" s="50"/>
      <c r="H1022" s="50"/>
      <c r="I1022" s="50"/>
      <c r="J1022" s="38"/>
      <c r="K1022" s="38"/>
      <c r="L1022" s="38"/>
      <c r="M1022" s="38"/>
      <c r="N1022" s="38"/>
      <c r="O1022" s="38"/>
      <c r="P1022" s="38"/>
      <c r="Q1022" s="38"/>
    </row>
    <row r="1023" spans="1:17" x14ac:dyDescent="0.35">
      <c r="A1023" s="20"/>
      <c r="B1023" s="20"/>
      <c r="C1023" s="51"/>
      <c r="D1023" s="52"/>
      <c r="E1023" s="52"/>
      <c r="F1023" s="53"/>
      <c r="G1023" s="50"/>
      <c r="H1023" s="50"/>
      <c r="I1023" s="50"/>
      <c r="J1023" s="38"/>
      <c r="K1023" s="38"/>
      <c r="L1023" s="38"/>
      <c r="M1023" s="38"/>
      <c r="N1023" s="38"/>
      <c r="O1023" s="38"/>
      <c r="P1023" s="38"/>
      <c r="Q1023" s="38"/>
    </row>
    <row r="1024" spans="1:17" x14ac:dyDescent="0.35">
      <c r="A1024" s="20"/>
      <c r="B1024" s="20"/>
      <c r="C1024" s="51"/>
      <c r="D1024" s="52"/>
      <c r="E1024" s="52"/>
      <c r="F1024" s="53"/>
      <c r="G1024" s="50"/>
      <c r="H1024" s="50"/>
      <c r="I1024" s="50"/>
      <c r="J1024" s="38"/>
      <c r="K1024" s="38"/>
      <c r="L1024" s="38"/>
      <c r="M1024" s="38"/>
      <c r="N1024" s="38"/>
      <c r="O1024" s="38"/>
      <c r="P1024" s="38"/>
      <c r="Q1024" s="38"/>
    </row>
    <row r="1025" spans="1:17" x14ac:dyDescent="0.35">
      <c r="A1025" s="20"/>
      <c r="B1025" s="20"/>
      <c r="C1025" s="51"/>
      <c r="D1025" s="52"/>
      <c r="E1025" s="52"/>
      <c r="F1025" s="53"/>
      <c r="G1025" s="50"/>
      <c r="H1025" s="50"/>
      <c r="I1025" s="50"/>
      <c r="J1025" s="38"/>
      <c r="K1025" s="38"/>
      <c r="L1025" s="38"/>
      <c r="M1025" s="38"/>
      <c r="N1025" s="38"/>
      <c r="O1025" s="38"/>
      <c r="P1025" s="38"/>
      <c r="Q1025" s="38"/>
    </row>
    <row r="1026" spans="1:17" x14ac:dyDescent="0.35">
      <c r="A1026" s="20"/>
      <c r="B1026" s="20"/>
      <c r="C1026" s="51"/>
      <c r="D1026" s="52"/>
      <c r="E1026" s="52"/>
      <c r="F1026" s="53"/>
      <c r="G1026" s="50"/>
      <c r="H1026" s="50"/>
      <c r="I1026" s="50"/>
      <c r="J1026" s="38"/>
      <c r="K1026" s="38"/>
      <c r="L1026" s="38"/>
      <c r="M1026" s="38"/>
      <c r="N1026" s="38"/>
      <c r="O1026" s="38"/>
      <c r="P1026" s="38"/>
      <c r="Q1026" s="38"/>
    </row>
    <row r="1027" spans="1:17" x14ac:dyDescent="0.35">
      <c r="A1027" s="20"/>
      <c r="B1027" s="20"/>
      <c r="C1027" s="51"/>
      <c r="D1027" s="52"/>
      <c r="E1027" s="52"/>
      <c r="F1027" s="53"/>
      <c r="G1027" s="50"/>
      <c r="H1027" s="50"/>
      <c r="I1027" s="50"/>
      <c r="J1027" s="38"/>
      <c r="K1027" s="38"/>
      <c r="L1027" s="38"/>
      <c r="M1027" s="38"/>
      <c r="N1027" s="38"/>
      <c r="O1027" s="38"/>
      <c r="P1027" s="38"/>
      <c r="Q1027" s="38"/>
    </row>
    <row r="1028" spans="1:17" x14ac:dyDescent="0.35">
      <c r="A1028" s="20"/>
      <c r="B1028" s="20"/>
      <c r="C1028" s="51"/>
      <c r="D1028" s="52"/>
      <c r="E1028" s="52"/>
      <c r="F1028" s="53"/>
      <c r="G1028" s="50"/>
      <c r="H1028" s="50"/>
      <c r="I1028" s="50"/>
      <c r="J1028" s="38"/>
      <c r="K1028" s="38"/>
      <c r="L1028" s="38"/>
      <c r="M1028" s="38"/>
      <c r="N1028" s="38"/>
      <c r="O1028" s="38"/>
      <c r="P1028" s="38"/>
      <c r="Q1028" s="38"/>
    </row>
    <row r="1029" spans="1:17" x14ac:dyDescent="0.35">
      <c r="A1029" s="20"/>
      <c r="B1029" s="20"/>
      <c r="C1029" s="51"/>
      <c r="D1029" s="52"/>
      <c r="E1029" s="52"/>
      <c r="F1029" s="53"/>
      <c r="G1029" s="50"/>
      <c r="H1029" s="50"/>
      <c r="I1029" s="50"/>
      <c r="J1029" s="38"/>
      <c r="K1029" s="38"/>
      <c r="L1029" s="38"/>
      <c r="M1029" s="38"/>
      <c r="N1029" s="38"/>
      <c r="O1029" s="38"/>
      <c r="P1029" s="38"/>
      <c r="Q1029" s="38"/>
    </row>
    <row r="1030" spans="1:17" x14ac:dyDescent="0.35">
      <c r="A1030" s="20"/>
      <c r="B1030" s="20"/>
      <c r="C1030" s="51"/>
      <c r="D1030" s="52"/>
      <c r="E1030" s="52"/>
      <c r="F1030" s="53"/>
      <c r="G1030" s="50"/>
      <c r="H1030" s="50"/>
      <c r="I1030" s="50"/>
      <c r="J1030" s="38"/>
      <c r="K1030" s="38"/>
      <c r="L1030" s="38"/>
      <c r="M1030" s="38"/>
      <c r="N1030" s="38"/>
      <c r="O1030" s="38"/>
      <c r="P1030" s="38"/>
      <c r="Q1030" s="38"/>
    </row>
    <row r="1031" spans="1:17" x14ac:dyDescent="0.35">
      <c r="A1031" s="20"/>
      <c r="B1031" s="20"/>
      <c r="C1031" s="51"/>
      <c r="D1031" s="52"/>
      <c r="E1031" s="52"/>
      <c r="F1031" s="53"/>
      <c r="G1031" s="50"/>
      <c r="H1031" s="50"/>
      <c r="I1031" s="50"/>
      <c r="J1031" s="38"/>
      <c r="K1031" s="38"/>
      <c r="L1031" s="38"/>
      <c r="M1031" s="38"/>
      <c r="N1031" s="38"/>
      <c r="O1031" s="38"/>
      <c r="P1031" s="38"/>
      <c r="Q1031" s="38"/>
    </row>
    <row r="1032" spans="1:17" x14ac:dyDescent="0.35">
      <c r="A1032" s="20"/>
      <c r="B1032" s="20"/>
      <c r="C1032" s="51"/>
      <c r="D1032" s="52"/>
      <c r="E1032" s="52"/>
      <c r="F1032" s="53"/>
      <c r="G1032" s="50"/>
      <c r="H1032" s="50"/>
      <c r="I1032" s="50"/>
      <c r="J1032" s="38"/>
      <c r="K1032" s="38"/>
      <c r="L1032" s="38"/>
      <c r="M1032" s="38"/>
      <c r="N1032" s="38"/>
      <c r="O1032" s="38"/>
      <c r="P1032" s="38"/>
      <c r="Q1032" s="38"/>
    </row>
    <row r="1033" spans="1:17" x14ac:dyDescent="0.35">
      <c r="A1033" s="20"/>
      <c r="B1033" s="20"/>
      <c r="C1033" s="51"/>
      <c r="D1033" s="52"/>
      <c r="E1033" s="52"/>
      <c r="F1033" s="53"/>
      <c r="G1033" s="50"/>
      <c r="H1033" s="50"/>
      <c r="I1033" s="50"/>
      <c r="J1033" s="38"/>
      <c r="K1033" s="38"/>
      <c r="L1033" s="38"/>
      <c r="M1033" s="38"/>
      <c r="N1033" s="38"/>
      <c r="O1033" s="38"/>
      <c r="P1033" s="38"/>
      <c r="Q1033" s="38"/>
    </row>
    <row r="1034" spans="1:17" x14ac:dyDescent="0.35">
      <c r="A1034" s="20"/>
      <c r="B1034" s="20"/>
      <c r="C1034" s="51"/>
      <c r="D1034" s="52"/>
      <c r="E1034" s="52"/>
      <c r="F1034" s="53"/>
      <c r="G1034" s="50"/>
      <c r="H1034" s="50"/>
      <c r="I1034" s="50"/>
      <c r="J1034" s="38"/>
      <c r="K1034" s="38"/>
      <c r="L1034" s="38"/>
      <c r="M1034" s="38"/>
      <c r="N1034" s="38"/>
      <c r="O1034" s="38"/>
      <c r="P1034" s="38"/>
      <c r="Q1034" s="38"/>
    </row>
    <row r="1035" spans="1:17" x14ac:dyDescent="0.35">
      <c r="A1035" s="20"/>
      <c r="B1035" s="20"/>
      <c r="C1035" s="51"/>
      <c r="D1035" s="52"/>
      <c r="E1035" s="52"/>
      <c r="F1035" s="53"/>
      <c r="G1035" s="50"/>
      <c r="H1035" s="50"/>
      <c r="I1035" s="50"/>
      <c r="J1035" s="38"/>
      <c r="K1035" s="38"/>
      <c r="L1035" s="38"/>
      <c r="M1035" s="38"/>
      <c r="N1035" s="38"/>
      <c r="O1035" s="38"/>
      <c r="P1035" s="38"/>
      <c r="Q1035" s="38"/>
    </row>
    <row r="1036" spans="1:17" x14ac:dyDescent="0.35">
      <c r="A1036" s="20"/>
      <c r="B1036" s="20"/>
      <c r="C1036" s="51"/>
      <c r="D1036" s="52"/>
      <c r="E1036" s="52"/>
      <c r="F1036" s="53"/>
      <c r="G1036" s="50"/>
      <c r="H1036" s="50"/>
      <c r="I1036" s="50"/>
      <c r="J1036" s="38"/>
      <c r="K1036" s="38"/>
      <c r="L1036" s="38"/>
      <c r="M1036" s="38"/>
      <c r="N1036" s="38"/>
      <c r="O1036" s="38"/>
      <c r="P1036" s="38"/>
      <c r="Q1036" s="38"/>
    </row>
    <row r="1037" spans="1:17" x14ac:dyDescent="0.35">
      <c r="A1037" s="20"/>
      <c r="B1037" s="20"/>
      <c r="C1037" s="51"/>
      <c r="D1037" s="52"/>
      <c r="E1037" s="52"/>
      <c r="F1037" s="53"/>
      <c r="G1037" s="50"/>
      <c r="H1037" s="50"/>
      <c r="I1037" s="50"/>
      <c r="J1037" s="38"/>
      <c r="K1037" s="38"/>
      <c r="L1037" s="38"/>
      <c r="M1037" s="38"/>
      <c r="N1037" s="38"/>
      <c r="O1037" s="38"/>
      <c r="P1037" s="38"/>
      <c r="Q1037" s="38"/>
    </row>
    <row r="1038" spans="1:17" x14ac:dyDescent="0.35">
      <c r="A1038" s="20"/>
      <c r="B1038" s="20"/>
      <c r="C1038" s="51"/>
      <c r="D1038" s="52"/>
      <c r="E1038" s="52"/>
      <c r="F1038" s="53"/>
      <c r="G1038" s="50"/>
      <c r="H1038" s="50"/>
      <c r="I1038" s="50"/>
      <c r="J1038" s="38"/>
      <c r="K1038" s="38"/>
      <c r="L1038" s="38"/>
      <c r="M1038" s="38"/>
      <c r="N1038" s="38"/>
      <c r="O1038" s="38"/>
      <c r="P1038" s="38"/>
      <c r="Q1038" s="38"/>
    </row>
    <row r="1039" spans="1:17" x14ac:dyDescent="0.35">
      <c r="A1039" s="20"/>
      <c r="B1039" s="20"/>
      <c r="C1039" s="51"/>
      <c r="D1039" s="52"/>
      <c r="E1039" s="52"/>
      <c r="F1039" s="53"/>
      <c r="G1039" s="50"/>
      <c r="H1039" s="50"/>
      <c r="I1039" s="50"/>
      <c r="J1039" s="38"/>
      <c r="K1039" s="38"/>
      <c r="L1039" s="38"/>
      <c r="M1039" s="38"/>
      <c r="N1039" s="38"/>
      <c r="O1039" s="38"/>
      <c r="P1039" s="38"/>
      <c r="Q1039" s="38"/>
    </row>
    <row r="1040" spans="1:17" x14ac:dyDescent="0.35">
      <c r="A1040" s="20"/>
      <c r="B1040" s="20"/>
      <c r="C1040" s="51"/>
      <c r="D1040" s="52"/>
      <c r="E1040" s="52"/>
      <c r="F1040" s="53"/>
      <c r="G1040" s="50"/>
      <c r="H1040" s="50"/>
      <c r="I1040" s="50"/>
      <c r="J1040" s="38"/>
      <c r="K1040" s="38"/>
      <c r="L1040" s="38"/>
      <c r="M1040" s="38"/>
      <c r="N1040" s="38"/>
      <c r="O1040" s="38"/>
      <c r="P1040" s="38"/>
      <c r="Q1040" s="38"/>
    </row>
    <row r="1041" spans="1:17" x14ac:dyDescent="0.35">
      <c r="A1041" s="20"/>
      <c r="B1041" s="20"/>
      <c r="C1041" s="51"/>
      <c r="D1041" s="52"/>
      <c r="E1041" s="52"/>
      <c r="F1041" s="53"/>
      <c r="G1041" s="50"/>
      <c r="H1041" s="50"/>
      <c r="I1041" s="50"/>
      <c r="J1041" s="38"/>
      <c r="K1041" s="38"/>
      <c r="L1041" s="38"/>
      <c r="M1041" s="38"/>
      <c r="N1041" s="38"/>
      <c r="O1041" s="38"/>
      <c r="P1041" s="38"/>
      <c r="Q1041" s="38"/>
    </row>
    <row r="1042" spans="1:17" x14ac:dyDescent="0.35">
      <c r="A1042" s="20"/>
      <c r="B1042" s="20"/>
      <c r="C1042" s="51"/>
      <c r="D1042" s="52"/>
      <c r="E1042" s="52"/>
      <c r="F1042" s="53"/>
      <c r="G1042" s="50"/>
      <c r="H1042" s="50"/>
      <c r="I1042" s="50"/>
      <c r="J1042" s="38"/>
      <c r="K1042" s="38"/>
      <c r="L1042" s="38"/>
      <c r="M1042" s="38"/>
      <c r="N1042" s="38"/>
      <c r="O1042" s="38"/>
      <c r="P1042" s="38"/>
      <c r="Q1042" s="38"/>
    </row>
    <row r="1043" spans="1:17" x14ac:dyDescent="0.35">
      <c r="A1043" s="20"/>
      <c r="B1043" s="20"/>
      <c r="C1043" s="51"/>
      <c r="D1043" s="52"/>
      <c r="E1043" s="52"/>
      <c r="F1043" s="53"/>
      <c r="G1043" s="50"/>
      <c r="H1043" s="50"/>
      <c r="I1043" s="50"/>
      <c r="J1043" s="38"/>
      <c r="K1043" s="38"/>
      <c r="L1043" s="38"/>
      <c r="M1043" s="38"/>
      <c r="N1043" s="38"/>
      <c r="O1043" s="38"/>
      <c r="P1043" s="38"/>
      <c r="Q1043" s="38"/>
    </row>
    <row r="1044" spans="1:17" x14ac:dyDescent="0.35">
      <c r="A1044" s="20"/>
      <c r="B1044" s="20"/>
      <c r="C1044" s="51"/>
      <c r="D1044" s="52"/>
      <c r="E1044" s="52"/>
      <c r="F1044" s="53"/>
      <c r="G1044" s="50"/>
      <c r="H1044" s="50"/>
      <c r="I1044" s="50"/>
      <c r="J1044" s="38"/>
      <c r="K1044" s="38"/>
      <c r="L1044" s="38"/>
      <c r="M1044" s="38"/>
      <c r="N1044" s="38"/>
      <c r="O1044" s="38"/>
      <c r="P1044" s="38"/>
      <c r="Q1044" s="38"/>
    </row>
    <row r="1045" spans="1:17" x14ac:dyDescent="0.35">
      <c r="A1045" s="20"/>
      <c r="B1045" s="20"/>
      <c r="C1045" s="51"/>
      <c r="D1045" s="52"/>
      <c r="E1045" s="52"/>
      <c r="F1045" s="53"/>
      <c r="G1045" s="50"/>
      <c r="H1045" s="50"/>
      <c r="I1045" s="50"/>
      <c r="J1045" s="38"/>
      <c r="K1045" s="38"/>
      <c r="L1045" s="38"/>
      <c r="M1045" s="38"/>
      <c r="N1045" s="38"/>
      <c r="O1045" s="38"/>
      <c r="P1045" s="38"/>
      <c r="Q1045" s="38"/>
    </row>
    <row r="1046" spans="1:17" x14ac:dyDescent="0.35">
      <c r="A1046" s="20"/>
      <c r="B1046" s="20"/>
      <c r="C1046" s="51"/>
      <c r="D1046" s="52"/>
      <c r="E1046" s="52"/>
      <c r="F1046" s="53"/>
      <c r="G1046" s="50"/>
      <c r="H1046" s="50"/>
      <c r="I1046" s="50"/>
      <c r="J1046" s="38"/>
      <c r="K1046" s="38"/>
      <c r="L1046" s="38"/>
      <c r="M1046" s="38"/>
      <c r="N1046" s="38"/>
      <c r="O1046" s="38"/>
      <c r="P1046" s="38"/>
      <c r="Q1046" s="38"/>
    </row>
    <row r="1047" spans="1:17" x14ac:dyDescent="0.35">
      <c r="A1047" s="20"/>
      <c r="B1047" s="20"/>
      <c r="C1047" s="51"/>
      <c r="D1047" s="52"/>
      <c r="E1047" s="52"/>
      <c r="F1047" s="53"/>
      <c r="G1047" s="50"/>
      <c r="H1047" s="50"/>
      <c r="I1047" s="50"/>
      <c r="J1047" s="38"/>
      <c r="K1047" s="38"/>
      <c r="L1047" s="38"/>
      <c r="M1047" s="38"/>
      <c r="N1047" s="38"/>
      <c r="O1047" s="38"/>
      <c r="P1047" s="38"/>
      <c r="Q1047" s="38"/>
    </row>
    <row r="1048" spans="1:17" x14ac:dyDescent="0.35">
      <c r="A1048" s="20"/>
      <c r="B1048" s="20"/>
      <c r="C1048" s="51"/>
      <c r="D1048" s="52"/>
      <c r="E1048" s="52"/>
      <c r="F1048" s="53"/>
      <c r="G1048" s="50"/>
      <c r="H1048" s="50"/>
      <c r="I1048" s="50"/>
      <c r="J1048" s="38"/>
      <c r="K1048" s="38"/>
      <c r="L1048" s="38"/>
      <c r="M1048" s="38"/>
      <c r="N1048" s="38"/>
      <c r="O1048" s="38"/>
      <c r="P1048" s="38"/>
      <c r="Q1048" s="38"/>
    </row>
    <row r="1049" spans="1:17" x14ac:dyDescent="0.35">
      <c r="A1049" s="20"/>
      <c r="B1049" s="20"/>
      <c r="C1049" s="51"/>
      <c r="D1049" s="52"/>
      <c r="E1049" s="52"/>
      <c r="F1049" s="53"/>
      <c r="G1049" s="50"/>
      <c r="H1049" s="50"/>
      <c r="I1049" s="50"/>
      <c r="J1049" s="38"/>
      <c r="K1049" s="38"/>
      <c r="L1049" s="38"/>
      <c r="M1049" s="38"/>
      <c r="N1049" s="38"/>
      <c r="O1049" s="38"/>
      <c r="P1049" s="38"/>
      <c r="Q1049" s="38"/>
    </row>
    <row r="1050" spans="1:17" x14ac:dyDescent="0.35">
      <c r="A1050" s="20"/>
      <c r="B1050" s="20"/>
      <c r="C1050" s="51"/>
      <c r="D1050" s="52"/>
      <c r="E1050" s="52"/>
      <c r="F1050" s="53"/>
      <c r="G1050" s="50"/>
      <c r="H1050" s="50"/>
      <c r="I1050" s="50"/>
      <c r="J1050" s="38"/>
      <c r="K1050" s="38"/>
      <c r="L1050" s="38"/>
      <c r="M1050" s="38"/>
      <c r="N1050" s="38"/>
      <c r="O1050" s="38"/>
      <c r="P1050" s="38"/>
      <c r="Q1050" s="38"/>
    </row>
    <row r="1051" spans="1:17" x14ac:dyDescent="0.35">
      <c r="A1051" s="20"/>
      <c r="B1051" s="20"/>
      <c r="C1051" s="51"/>
      <c r="D1051" s="52"/>
      <c r="E1051" s="52"/>
      <c r="F1051" s="53"/>
      <c r="G1051" s="50"/>
      <c r="H1051" s="50"/>
      <c r="I1051" s="50"/>
      <c r="J1051" s="38"/>
      <c r="K1051" s="38"/>
      <c r="L1051" s="38"/>
      <c r="M1051" s="38"/>
      <c r="N1051" s="38"/>
      <c r="O1051" s="38"/>
      <c r="P1051" s="38"/>
      <c r="Q1051" s="38"/>
    </row>
    <row r="1052" spans="1:17" x14ac:dyDescent="0.35">
      <c r="A1052" s="20"/>
      <c r="B1052" s="20"/>
      <c r="C1052" s="51"/>
      <c r="D1052" s="52"/>
      <c r="E1052" s="52"/>
      <c r="F1052" s="53"/>
      <c r="G1052" s="50"/>
      <c r="H1052" s="50"/>
      <c r="I1052" s="50"/>
      <c r="J1052" s="38"/>
      <c r="K1052" s="38"/>
      <c r="L1052" s="38"/>
      <c r="M1052" s="38"/>
      <c r="N1052" s="38"/>
      <c r="O1052" s="38"/>
      <c r="P1052" s="38"/>
      <c r="Q1052" s="38"/>
    </row>
    <row r="1053" spans="1:17" x14ac:dyDescent="0.35">
      <c r="A1053" s="20"/>
      <c r="B1053" s="20"/>
      <c r="C1053" s="51"/>
      <c r="D1053" s="52"/>
      <c r="E1053" s="52"/>
      <c r="F1053" s="53"/>
      <c r="G1053" s="50"/>
      <c r="H1053" s="50"/>
      <c r="I1053" s="50"/>
      <c r="J1053" s="38"/>
      <c r="K1053" s="38"/>
      <c r="L1053" s="38"/>
      <c r="M1053" s="38"/>
      <c r="N1053" s="38"/>
      <c r="O1053" s="38"/>
      <c r="P1053" s="38"/>
      <c r="Q1053" s="38"/>
    </row>
    <row r="1054" spans="1:17" x14ac:dyDescent="0.35">
      <c r="A1054" s="20"/>
      <c r="B1054" s="20"/>
      <c r="C1054" s="51"/>
      <c r="D1054" s="52"/>
      <c r="E1054" s="52"/>
      <c r="F1054" s="53"/>
      <c r="G1054" s="50"/>
      <c r="H1054" s="50"/>
      <c r="I1054" s="50"/>
      <c r="J1054" s="38"/>
      <c r="K1054" s="38"/>
      <c r="L1054" s="38"/>
      <c r="M1054" s="38"/>
      <c r="N1054" s="38"/>
      <c r="O1054" s="38"/>
      <c r="P1054" s="38"/>
      <c r="Q1054" s="38"/>
    </row>
    <row r="1055" spans="1:17" x14ac:dyDescent="0.35">
      <c r="A1055" s="20"/>
      <c r="B1055" s="20"/>
      <c r="C1055" s="51"/>
      <c r="D1055" s="52"/>
      <c r="E1055" s="52"/>
      <c r="F1055" s="53"/>
      <c r="G1055" s="50"/>
      <c r="H1055" s="50"/>
      <c r="I1055" s="50"/>
      <c r="J1055" s="38"/>
      <c r="K1055" s="38"/>
      <c r="L1055" s="38"/>
      <c r="M1055" s="38"/>
      <c r="N1055" s="38"/>
      <c r="O1055" s="38"/>
      <c r="P1055" s="38"/>
      <c r="Q1055" s="38"/>
    </row>
    <row r="1056" spans="1:17" x14ac:dyDescent="0.35">
      <c r="A1056" s="20"/>
      <c r="B1056" s="20"/>
      <c r="C1056" s="51"/>
      <c r="D1056" s="52"/>
      <c r="E1056" s="52"/>
      <c r="F1056" s="53"/>
      <c r="G1056" s="50"/>
      <c r="H1056" s="50"/>
      <c r="I1056" s="50"/>
      <c r="J1056" s="38"/>
      <c r="K1056" s="38"/>
      <c r="L1056" s="38"/>
      <c r="M1056" s="38"/>
      <c r="N1056" s="38"/>
      <c r="O1056" s="38"/>
      <c r="P1056" s="38"/>
      <c r="Q1056" s="38"/>
    </row>
    <row r="1057" spans="1:17" x14ac:dyDescent="0.35">
      <c r="A1057" s="20"/>
      <c r="B1057" s="20"/>
      <c r="C1057" s="51"/>
      <c r="D1057" s="52"/>
      <c r="E1057" s="52"/>
      <c r="F1057" s="53"/>
      <c r="G1057" s="50"/>
      <c r="H1057" s="50"/>
      <c r="I1057" s="50"/>
      <c r="J1057" s="38"/>
      <c r="K1057" s="38"/>
      <c r="L1057" s="38"/>
      <c r="M1057" s="38"/>
      <c r="N1057" s="38"/>
      <c r="O1057" s="38"/>
      <c r="P1057" s="38"/>
      <c r="Q1057" s="38"/>
    </row>
    <row r="1058" spans="1:17" x14ac:dyDescent="0.35">
      <c r="A1058" s="20"/>
      <c r="B1058" s="20"/>
      <c r="C1058" s="51"/>
      <c r="D1058" s="52"/>
      <c r="E1058" s="52"/>
      <c r="F1058" s="53"/>
      <c r="G1058" s="50"/>
      <c r="H1058" s="50"/>
      <c r="I1058" s="50"/>
      <c r="J1058" s="38"/>
      <c r="K1058" s="38"/>
      <c r="L1058" s="38"/>
      <c r="M1058" s="38"/>
      <c r="N1058" s="38"/>
      <c r="O1058" s="38"/>
      <c r="P1058" s="38"/>
      <c r="Q1058" s="38"/>
    </row>
    <row r="1059" spans="1:17" x14ac:dyDescent="0.35">
      <c r="A1059" s="20"/>
      <c r="B1059" s="20"/>
      <c r="C1059" s="51"/>
      <c r="D1059" s="52"/>
      <c r="E1059" s="52"/>
      <c r="F1059" s="53"/>
      <c r="G1059" s="50"/>
      <c r="H1059" s="50"/>
      <c r="I1059" s="50"/>
      <c r="J1059" s="38"/>
      <c r="K1059" s="38"/>
      <c r="L1059" s="38"/>
      <c r="M1059" s="38"/>
      <c r="N1059" s="38"/>
      <c r="O1059" s="38"/>
      <c r="P1059" s="38"/>
      <c r="Q1059" s="38"/>
    </row>
    <row r="1060" spans="1:17" x14ac:dyDescent="0.35">
      <c r="A1060" s="20"/>
      <c r="B1060" s="20"/>
      <c r="C1060" s="51"/>
      <c r="D1060" s="52"/>
      <c r="E1060" s="52"/>
      <c r="F1060" s="53"/>
      <c r="G1060" s="50"/>
      <c r="H1060" s="50"/>
      <c r="I1060" s="50"/>
      <c r="J1060" s="38"/>
      <c r="K1060" s="38"/>
      <c r="L1060" s="38"/>
      <c r="M1060" s="38"/>
      <c r="N1060" s="38"/>
      <c r="O1060" s="38"/>
      <c r="P1060" s="38"/>
      <c r="Q1060" s="38"/>
    </row>
    <row r="1061" spans="1:17" x14ac:dyDescent="0.35">
      <c r="A1061" s="20"/>
      <c r="B1061" s="20"/>
      <c r="C1061" s="51"/>
      <c r="D1061" s="52"/>
      <c r="E1061" s="52"/>
      <c r="F1061" s="53"/>
      <c r="G1061" s="50"/>
      <c r="H1061" s="50"/>
      <c r="I1061" s="50"/>
      <c r="J1061" s="38"/>
      <c r="K1061" s="38"/>
      <c r="L1061" s="38"/>
      <c r="M1061" s="38"/>
      <c r="N1061" s="38"/>
      <c r="O1061" s="38"/>
      <c r="P1061" s="38"/>
      <c r="Q1061" s="38"/>
    </row>
    <row r="1062" spans="1:17" x14ac:dyDescent="0.35">
      <c r="A1062" s="20"/>
      <c r="B1062" s="20"/>
      <c r="C1062" s="51"/>
      <c r="D1062" s="52"/>
      <c r="E1062" s="52"/>
      <c r="F1062" s="53"/>
      <c r="G1062" s="50"/>
      <c r="H1062" s="50"/>
      <c r="I1062" s="50"/>
      <c r="J1062" s="38"/>
      <c r="K1062" s="38"/>
      <c r="L1062" s="38"/>
      <c r="M1062" s="38"/>
      <c r="N1062" s="38"/>
      <c r="O1062" s="38"/>
      <c r="P1062" s="38"/>
      <c r="Q1062" s="38"/>
    </row>
    <row r="1063" spans="1:17" x14ac:dyDescent="0.35">
      <c r="A1063" s="20"/>
      <c r="B1063" s="20"/>
      <c r="C1063" s="51"/>
      <c r="D1063" s="52"/>
      <c r="E1063" s="52"/>
      <c r="F1063" s="53"/>
      <c r="G1063" s="50"/>
      <c r="H1063" s="50"/>
      <c r="I1063" s="50"/>
      <c r="J1063" s="38"/>
      <c r="K1063" s="38"/>
      <c r="L1063" s="38"/>
      <c r="M1063" s="38"/>
      <c r="N1063" s="38"/>
      <c r="O1063" s="38"/>
      <c r="P1063" s="38"/>
      <c r="Q1063" s="38"/>
    </row>
    <row r="1064" spans="1:17" x14ac:dyDescent="0.35">
      <c r="A1064" s="20"/>
      <c r="B1064" s="20"/>
      <c r="C1064" s="51"/>
      <c r="D1064" s="52"/>
      <c r="E1064" s="52"/>
      <c r="F1064" s="53"/>
      <c r="G1064" s="50"/>
      <c r="H1064" s="50"/>
      <c r="I1064" s="50"/>
      <c r="J1064" s="38"/>
      <c r="K1064" s="38"/>
      <c r="L1064" s="38"/>
      <c r="M1064" s="38"/>
      <c r="N1064" s="38"/>
      <c r="O1064" s="38"/>
      <c r="P1064" s="38"/>
      <c r="Q1064" s="38"/>
    </row>
    <row r="1065" spans="1:17" x14ac:dyDescent="0.35">
      <c r="A1065" s="20"/>
      <c r="B1065" s="20"/>
      <c r="C1065" s="51"/>
      <c r="D1065" s="52"/>
      <c r="E1065" s="52"/>
      <c r="F1065" s="53"/>
      <c r="G1065" s="50"/>
      <c r="H1065" s="50"/>
      <c r="I1065" s="50"/>
      <c r="J1065" s="38"/>
      <c r="K1065" s="38"/>
      <c r="L1065" s="38"/>
      <c r="M1065" s="38"/>
      <c r="N1065" s="38"/>
      <c r="O1065" s="38"/>
      <c r="P1065" s="38"/>
      <c r="Q1065" s="38"/>
    </row>
    <row r="1066" spans="1:17" x14ac:dyDescent="0.35">
      <c r="A1066" s="20"/>
      <c r="B1066" s="20"/>
      <c r="C1066" s="51"/>
      <c r="D1066" s="52"/>
      <c r="E1066" s="52"/>
      <c r="F1066" s="53"/>
      <c r="G1066" s="50"/>
      <c r="H1066" s="50"/>
      <c r="I1066" s="50"/>
      <c r="J1066" s="38"/>
      <c r="K1066" s="38"/>
      <c r="L1066" s="38"/>
      <c r="M1066" s="38"/>
      <c r="N1066" s="38"/>
      <c r="O1066" s="38"/>
      <c r="P1066" s="38"/>
      <c r="Q1066" s="38"/>
    </row>
    <row r="1067" spans="1:17" x14ac:dyDescent="0.35">
      <c r="A1067" s="20"/>
      <c r="B1067" s="20"/>
      <c r="C1067" s="51"/>
      <c r="D1067" s="52"/>
      <c r="E1067" s="52"/>
      <c r="F1067" s="53"/>
      <c r="G1067" s="50"/>
      <c r="H1067" s="50"/>
      <c r="I1067" s="50"/>
      <c r="J1067" s="38"/>
      <c r="K1067" s="38"/>
      <c r="L1067" s="38"/>
      <c r="M1067" s="38"/>
      <c r="N1067" s="38"/>
      <c r="O1067" s="38"/>
      <c r="P1067" s="38"/>
      <c r="Q1067" s="38"/>
    </row>
    <row r="1068" spans="1:17" x14ac:dyDescent="0.35">
      <c r="A1068" s="20"/>
      <c r="B1068" s="20"/>
      <c r="C1068" s="51"/>
      <c r="D1068" s="52"/>
      <c r="E1068" s="52"/>
      <c r="F1068" s="53"/>
      <c r="G1068" s="50"/>
      <c r="H1068" s="50"/>
      <c r="I1068" s="50"/>
      <c r="J1068" s="38"/>
      <c r="K1068" s="38"/>
      <c r="L1068" s="38"/>
      <c r="M1068" s="38"/>
      <c r="N1068" s="38"/>
      <c r="O1068" s="38"/>
      <c r="P1068" s="38"/>
      <c r="Q1068" s="38"/>
    </row>
    <row r="1069" spans="1:17" x14ac:dyDescent="0.35">
      <c r="A1069" s="20"/>
      <c r="B1069" s="20"/>
      <c r="C1069" s="51"/>
      <c r="D1069" s="52"/>
      <c r="E1069" s="52"/>
      <c r="F1069" s="53"/>
      <c r="G1069" s="50"/>
      <c r="H1069" s="50"/>
      <c r="I1069" s="50"/>
      <c r="J1069" s="38"/>
      <c r="K1069" s="38"/>
      <c r="L1069" s="38"/>
      <c r="M1069" s="38"/>
      <c r="N1069" s="38"/>
      <c r="O1069" s="38"/>
      <c r="P1069" s="38"/>
      <c r="Q1069" s="38"/>
    </row>
    <row r="1070" spans="1:17" x14ac:dyDescent="0.35">
      <c r="A1070" s="20"/>
      <c r="B1070" s="20"/>
      <c r="C1070" s="51"/>
      <c r="D1070" s="52"/>
      <c r="E1070" s="52"/>
      <c r="F1070" s="53"/>
      <c r="G1070" s="50"/>
      <c r="H1070" s="50"/>
      <c r="I1070" s="50"/>
      <c r="J1070" s="38"/>
      <c r="K1070" s="38"/>
      <c r="L1070" s="38"/>
      <c r="M1070" s="38"/>
      <c r="N1070" s="38"/>
      <c r="O1070" s="38"/>
      <c r="P1070" s="38"/>
      <c r="Q1070" s="38"/>
    </row>
    <row r="1071" spans="1:17" x14ac:dyDescent="0.35">
      <c r="A1071" s="20"/>
      <c r="B1071" s="20"/>
      <c r="C1071" s="51"/>
      <c r="D1071" s="52"/>
      <c r="E1071" s="52"/>
      <c r="F1071" s="53"/>
      <c r="G1071" s="50"/>
      <c r="H1071" s="50"/>
      <c r="I1071" s="50"/>
      <c r="J1071" s="38"/>
      <c r="K1071" s="38"/>
      <c r="L1071" s="38"/>
      <c r="M1071" s="38"/>
      <c r="N1071" s="38"/>
      <c r="O1071" s="38"/>
      <c r="P1071" s="38"/>
      <c r="Q1071" s="38"/>
    </row>
    <row r="1072" spans="1:17" x14ac:dyDescent="0.35">
      <c r="A1072" s="20"/>
      <c r="B1072" s="20"/>
      <c r="C1072" s="51"/>
      <c r="D1072" s="52"/>
      <c r="E1072" s="52"/>
      <c r="F1072" s="53"/>
      <c r="G1072" s="50"/>
      <c r="H1072" s="50"/>
      <c r="I1072" s="50"/>
      <c r="J1072" s="38"/>
      <c r="K1072" s="38"/>
      <c r="L1072" s="38"/>
      <c r="M1072" s="38"/>
      <c r="N1072" s="38"/>
      <c r="O1072" s="38"/>
      <c r="P1072" s="38"/>
      <c r="Q1072" s="38"/>
    </row>
    <row r="1073" spans="1:17" x14ac:dyDescent="0.35">
      <c r="A1073" s="20"/>
      <c r="B1073" s="20"/>
      <c r="C1073" s="51"/>
      <c r="D1073" s="52"/>
      <c r="E1073" s="52"/>
      <c r="F1073" s="53"/>
      <c r="G1073" s="50"/>
      <c r="H1073" s="50"/>
      <c r="I1073" s="50"/>
      <c r="J1073" s="38"/>
      <c r="K1073" s="38"/>
      <c r="L1073" s="38"/>
      <c r="M1073" s="38"/>
      <c r="N1073" s="38"/>
      <c r="O1073" s="38"/>
      <c r="P1073" s="38"/>
      <c r="Q1073" s="38"/>
    </row>
    <row r="1074" spans="1:17" x14ac:dyDescent="0.35">
      <c r="A1074" s="20"/>
      <c r="B1074" s="20"/>
      <c r="C1074" s="51"/>
      <c r="D1074" s="52"/>
      <c r="E1074" s="52"/>
      <c r="F1074" s="53"/>
      <c r="G1074" s="50"/>
      <c r="H1074" s="50"/>
      <c r="I1074" s="50"/>
      <c r="J1074" s="38"/>
      <c r="K1074" s="38"/>
      <c r="L1074" s="38"/>
      <c r="M1074" s="38"/>
      <c r="N1074" s="38"/>
      <c r="O1074" s="38"/>
      <c r="P1074" s="38"/>
      <c r="Q1074" s="38"/>
    </row>
    <row r="1075" spans="1:17" x14ac:dyDescent="0.35">
      <c r="A1075" s="20"/>
      <c r="B1075" s="20"/>
      <c r="C1075" s="51"/>
      <c r="D1075" s="52"/>
      <c r="E1075" s="52"/>
      <c r="F1075" s="53"/>
      <c r="G1075" s="50"/>
      <c r="H1075" s="50"/>
      <c r="I1075" s="50"/>
      <c r="J1075" s="38"/>
      <c r="K1075" s="38"/>
      <c r="L1075" s="38"/>
      <c r="M1075" s="38"/>
      <c r="N1075" s="38"/>
      <c r="O1075" s="38"/>
      <c r="P1075" s="38"/>
      <c r="Q1075" s="38"/>
    </row>
    <row r="1076" spans="1:17" x14ac:dyDescent="0.35">
      <c r="A1076" s="20"/>
      <c r="B1076" s="20"/>
      <c r="C1076" s="51"/>
      <c r="D1076" s="52"/>
      <c r="E1076" s="52"/>
      <c r="F1076" s="53"/>
      <c r="G1076" s="50"/>
      <c r="H1076" s="50"/>
      <c r="I1076" s="50"/>
      <c r="J1076" s="38"/>
      <c r="K1076" s="38"/>
      <c r="L1076" s="38"/>
      <c r="M1076" s="38"/>
      <c r="N1076" s="38"/>
      <c r="O1076" s="38"/>
      <c r="P1076" s="38"/>
      <c r="Q1076" s="38"/>
    </row>
    <row r="1077" spans="1:17" x14ac:dyDescent="0.35">
      <c r="A1077" s="20"/>
      <c r="B1077" s="20"/>
      <c r="C1077" s="51"/>
      <c r="D1077" s="52"/>
      <c r="E1077" s="52"/>
      <c r="F1077" s="53"/>
      <c r="G1077" s="50"/>
      <c r="H1077" s="50"/>
      <c r="I1077" s="50"/>
      <c r="J1077" s="38"/>
      <c r="K1077" s="38"/>
      <c r="L1077" s="38"/>
      <c r="M1077" s="38"/>
      <c r="N1077" s="38"/>
      <c r="O1077" s="38"/>
      <c r="P1077" s="38"/>
      <c r="Q1077" s="38"/>
    </row>
    <row r="1078" spans="1:17" x14ac:dyDescent="0.35">
      <c r="A1078" s="20"/>
      <c r="B1078" s="20"/>
      <c r="C1078" s="51"/>
      <c r="D1078" s="52"/>
      <c r="E1078" s="52"/>
      <c r="F1078" s="53"/>
      <c r="G1078" s="50"/>
      <c r="H1078" s="50"/>
      <c r="I1078" s="50"/>
      <c r="J1078" s="38"/>
      <c r="K1078" s="38"/>
      <c r="L1078" s="38"/>
      <c r="M1078" s="38"/>
      <c r="N1078" s="38"/>
      <c r="O1078" s="38"/>
      <c r="P1078" s="38"/>
      <c r="Q1078" s="38"/>
    </row>
    <row r="1079" spans="1:17" x14ac:dyDescent="0.35">
      <c r="A1079" s="20"/>
      <c r="B1079" s="20"/>
      <c r="C1079" s="51"/>
      <c r="D1079" s="52"/>
      <c r="E1079" s="52"/>
      <c r="F1079" s="53"/>
      <c r="G1079" s="50"/>
      <c r="H1079" s="50"/>
      <c r="I1079" s="50"/>
      <c r="J1079" s="38"/>
      <c r="K1079" s="38"/>
      <c r="L1079" s="38"/>
      <c r="M1079" s="38"/>
      <c r="N1079" s="38"/>
      <c r="O1079" s="38"/>
      <c r="P1079" s="38"/>
      <c r="Q1079" s="38"/>
    </row>
    <row r="1080" spans="1:17" x14ac:dyDescent="0.35">
      <c r="A1080" s="20"/>
      <c r="B1080" s="20"/>
      <c r="C1080" s="51"/>
      <c r="D1080" s="52"/>
      <c r="E1080" s="52"/>
      <c r="F1080" s="53"/>
      <c r="G1080" s="50"/>
      <c r="H1080" s="50"/>
      <c r="I1080" s="50"/>
      <c r="J1080" s="38"/>
      <c r="K1080" s="38"/>
      <c r="L1080" s="38"/>
      <c r="M1080" s="38"/>
      <c r="N1080" s="38"/>
      <c r="O1080" s="38"/>
      <c r="P1080" s="38"/>
      <c r="Q1080" s="38"/>
    </row>
    <row r="1081" spans="1:17" x14ac:dyDescent="0.35">
      <c r="A1081" s="20"/>
      <c r="B1081" s="20"/>
      <c r="C1081" s="51"/>
      <c r="D1081" s="52"/>
      <c r="E1081" s="52"/>
      <c r="F1081" s="53"/>
      <c r="G1081" s="50"/>
      <c r="H1081" s="50"/>
      <c r="I1081" s="50"/>
      <c r="J1081" s="38"/>
      <c r="K1081" s="38"/>
      <c r="L1081" s="38"/>
      <c r="M1081" s="38"/>
      <c r="N1081" s="38"/>
      <c r="O1081" s="38"/>
      <c r="P1081" s="38"/>
      <c r="Q1081" s="38"/>
    </row>
    <row r="1082" spans="1:17" x14ac:dyDescent="0.35">
      <c r="A1082" s="20"/>
      <c r="B1082" s="20"/>
      <c r="C1082" s="51"/>
      <c r="D1082" s="52"/>
      <c r="E1082" s="52"/>
      <c r="F1082" s="53"/>
      <c r="G1082" s="50"/>
      <c r="H1082" s="50"/>
      <c r="I1082" s="50"/>
      <c r="J1082" s="38"/>
      <c r="K1082" s="38"/>
      <c r="L1082" s="38"/>
      <c r="M1082" s="38"/>
      <c r="N1082" s="38"/>
      <c r="O1082" s="38"/>
      <c r="P1082" s="38"/>
      <c r="Q1082" s="38"/>
    </row>
    <row r="1083" spans="1:17" x14ac:dyDescent="0.35">
      <c r="A1083" s="20"/>
      <c r="B1083" s="20"/>
      <c r="C1083" s="51"/>
      <c r="D1083" s="52"/>
      <c r="E1083" s="52"/>
      <c r="F1083" s="53"/>
      <c r="G1083" s="50"/>
      <c r="H1083" s="50"/>
      <c r="I1083" s="50"/>
      <c r="J1083" s="38"/>
      <c r="K1083" s="38"/>
      <c r="L1083" s="38"/>
      <c r="M1083" s="38"/>
      <c r="N1083" s="38"/>
      <c r="O1083" s="38"/>
      <c r="P1083" s="38"/>
      <c r="Q1083" s="38"/>
    </row>
    <row r="1084" spans="1:17" x14ac:dyDescent="0.35">
      <c r="A1084" s="20"/>
      <c r="B1084" s="20"/>
      <c r="C1084" s="51"/>
      <c r="D1084" s="52"/>
      <c r="E1084" s="52"/>
      <c r="F1084" s="53"/>
      <c r="G1084" s="50"/>
      <c r="H1084" s="50"/>
      <c r="I1084" s="50"/>
      <c r="J1084" s="38"/>
      <c r="K1084" s="38"/>
      <c r="L1084" s="38"/>
      <c r="M1084" s="38"/>
      <c r="N1084" s="38"/>
      <c r="O1084" s="38"/>
      <c r="P1084" s="38"/>
      <c r="Q1084" s="38"/>
    </row>
    <row r="1085" spans="1:17" x14ac:dyDescent="0.35">
      <c r="A1085" s="20"/>
      <c r="B1085" s="20"/>
      <c r="C1085" s="51"/>
      <c r="D1085" s="52"/>
      <c r="E1085" s="52"/>
      <c r="F1085" s="53"/>
      <c r="G1085" s="50"/>
      <c r="H1085" s="50"/>
      <c r="I1085" s="50"/>
      <c r="J1085" s="38"/>
      <c r="K1085" s="38"/>
      <c r="L1085" s="38"/>
      <c r="M1085" s="38"/>
      <c r="N1085" s="38"/>
      <c r="O1085" s="38"/>
      <c r="P1085" s="38"/>
      <c r="Q1085" s="38"/>
    </row>
    <row r="1086" spans="1:17" x14ac:dyDescent="0.35">
      <c r="A1086" s="20"/>
      <c r="B1086" s="20"/>
      <c r="C1086" s="51"/>
      <c r="D1086" s="52"/>
      <c r="E1086" s="52"/>
      <c r="F1086" s="53"/>
      <c r="G1086" s="50"/>
      <c r="H1086" s="50"/>
      <c r="I1086" s="50"/>
      <c r="J1086" s="38"/>
      <c r="K1086" s="38"/>
      <c r="L1086" s="38"/>
      <c r="M1086" s="38"/>
      <c r="N1086" s="38"/>
      <c r="O1086" s="38"/>
      <c r="P1086" s="38"/>
      <c r="Q1086" s="38"/>
    </row>
    <row r="1087" spans="1:17" x14ac:dyDescent="0.35">
      <c r="A1087" s="20"/>
      <c r="B1087" s="20"/>
      <c r="C1087" s="51"/>
      <c r="D1087" s="52"/>
      <c r="E1087" s="52"/>
      <c r="F1087" s="53"/>
      <c r="G1087" s="50"/>
      <c r="H1087" s="50"/>
      <c r="I1087" s="50"/>
      <c r="J1087" s="38"/>
      <c r="K1087" s="38"/>
      <c r="L1087" s="38"/>
      <c r="M1087" s="38"/>
      <c r="N1087" s="38"/>
      <c r="O1087" s="38"/>
      <c r="P1087" s="38"/>
      <c r="Q1087" s="38"/>
    </row>
    <row r="1088" spans="1:17" x14ac:dyDescent="0.35">
      <c r="A1088" s="20"/>
      <c r="B1088" s="20"/>
      <c r="C1088" s="51"/>
      <c r="D1088" s="52"/>
      <c r="E1088" s="52"/>
      <c r="F1088" s="53"/>
      <c r="G1088" s="50"/>
      <c r="H1088" s="50"/>
      <c r="I1088" s="50"/>
      <c r="J1088" s="38"/>
      <c r="K1088" s="38"/>
      <c r="L1088" s="38"/>
      <c r="M1088" s="38"/>
      <c r="N1088" s="38"/>
      <c r="O1088" s="38"/>
      <c r="P1088" s="38"/>
      <c r="Q1088" s="38"/>
    </row>
    <row r="1089" spans="1:17" x14ac:dyDescent="0.35">
      <c r="A1089" s="20"/>
      <c r="B1089" s="20"/>
      <c r="C1089" s="51"/>
      <c r="D1089" s="52"/>
      <c r="E1089" s="52"/>
      <c r="F1089" s="53"/>
      <c r="G1089" s="50"/>
      <c r="H1089" s="50"/>
      <c r="I1089" s="50"/>
      <c r="J1089" s="38"/>
      <c r="K1089" s="38"/>
      <c r="L1089" s="38"/>
      <c r="M1089" s="38"/>
      <c r="N1089" s="38"/>
      <c r="O1089" s="38"/>
      <c r="P1089" s="38"/>
      <c r="Q1089" s="38"/>
    </row>
    <row r="1090" spans="1:17" x14ac:dyDescent="0.35">
      <c r="A1090" s="20"/>
      <c r="B1090" s="20"/>
      <c r="C1090" s="51"/>
      <c r="D1090" s="52"/>
      <c r="E1090" s="52"/>
      <c r="F1090" s="53"/>
      <c r="G1090" s="50"/>
      <c r="H1090" s="50"/>
      <c r="I1090" s="50"/>
      <c r="J1090" s="38"/>
      <c r="K1090" s="38"/>
      <c r="L1090" s="38"/>
      <c r="M1090" s="38"/>
      <c r="N1090" s="38"/>
      <c r="O1090" s="38"/>
      <c r="P1090" s="38"/>
      <c r="Q1090" s="38"/>
    </row>
    <row r="1091" spans="1:17" x14ac:dyDescent="0.35">
      <c r="A1091" s="20"/>
      <c r="B1091" s="20"/>
      <c r="C1091" s="51"/>
      <c r="D1091" s="52"/>
      <c r="E1091" s="52"/>
      <c r="F1091" s="53"/>
      <c r="G1091" s="50"/>
      <c r="H1091" s="50"/>
      <c r="I1091" s="50"/>
      <c r="J1091" s="38"/>
      <c r="K1091" s="38"/>
      <c r="L1091" s="38"/>
      <c r="M1091" s="38"/>
      <c r="N1091" s="38"/>
      <c r="O1091" s="38"/>
      <c r="P1091" s="38"/>
      <c r="Q1091" s="38"/>
    </row>
    <row r="1092" spans="1:17" x14ac:dyDescent="0.35">
      <c r="A1092" s="20"/>
      <c r="B1092" s="20"/>
      <c r="C1092" s="51"/>
      <c r="D1092" s="52"/>
      <c r="E1092" s="52"/>
      <c r="F1092" s="53"/>
      <c r="G1092" s="50"/>
      <c r="H1092" s="50"/>
      <c r="I1092" s="50"/>
      <c r="J1092" s="38"/>
      <c r="K1092" s="38"/>
      <c r="L1092" s="38"/>
      <c r="M1092" s="38"/>
      <c r="N1092" s="38"/>
      <c r="O1092" s="38"/>
      <c r="P1092" s="38"/>
      <c r="Q1092" s="38"/>
    </row>
    <row r="1093" spans="1:17" x14ac:dyDescent="0.35">
      <c r="A1093" s="20"/>
      <c r="B1093" s="20"/>
      <c r="C1093" s="51"/>
      <c r="D1093" s="52"/>
      <c r="E1093" s="52"/>
      <c r="F1093" s="53"/>
      <c r="G1093" s="50"/>
      <c r="H1093" s="50"/>
      <c r="I1093" s="50"/>
      <c r="J1093" s="38"/>
      <c r="K1093" s="38"/>
      <c r="L1093" s="38"/>
      <c r="M1093" s="38"/>
      <c r="N1093" s="38"/>
      <c r="O1093" s="38"/>
      <c r="P1093" s="38"/>
      <c r="Q1093" s="38"/>
    </row>
    <row r="1094" spans="1:17" x14ac:dyDescent="0.35">
      <c r="A1094" s="20"/>
      <c r="B1094" s="20"/>
      <c r="C1094" s="51"/>
      <c r="D1094" s="52"/>
      <c r="E1094" s="52"/>
      <c r="F1094" s="53"/>
      <c r="G1094" s="50"/>
      <c r="H1094" s="50"/>
      <c r="I1094" s="50"/>
      <c r="J1094" s="38"/>
      <c r="K1094" s="38"/>
      <c r="L1094" s="38"/>
      <c r="M1094" s="38"/>
      <c r="N1094" s="38"/>
      <c r="O1094" s="38"/>
      <c r="P1094" s="38"/>
      <c r="Q1094" s="38"/>
    </row>
    <row r="1095" spans="1:17" x14ac:dyDescent="0.35">
      <c r="A1095" s="20"/>
      <c r="B1095" s="20"/>
      <c r="C1095" s="51"/>
      <c r="D1095" s="52"/>
      <c r="E1095" s="52"/>
      <c r="F1095" s="53"/>
      <c r="G1095" s="50"/>
      <c r="H1095" s="50"/>
      <c r="I1095" s="50"/>
      <c r="J1095" s="38"/>
      <c r="K1095" s="38"/>
      <c r="L1095" s="38"/>
      <c r="M1095" s="38"/>
      <c r="N1095" s="38"/>
      <c r="O1095" s="38"/>
      <c r="P1095" s="38"/>
      <c r="Q1095" s="38"/>
    </row>
    <row r="1096" spans="1:17" x14ac:dyDescent="0.35">
      <c r="A1096" s="20"/>
      <c r="B1096" s="20"/>
      <c r="C1096" s="51"/>
      <c r="D1096" s="52"/>
      <c r="E1096" s="52"/>
      <c r="F1096" s="53"/>
      <c r="G1096" s="50"/>
      <c r="H1096" s="50"/>
      <c r="I1096" s="50"/>
      <c r="J1096" s="38"/>
      <c r="K1096" s="38"/>
      <c r="L1096" s="38"/>
      <c r="M1096" s="38"/>
      <c r="N1096" s="38"/>
      <c r="O1096" s="38"/>
      <c r="P1096" s="38"/>
      <c r="Q1096" s="38"/>
    </row>
    <row r="1097" spans="1:17" x14ac:dyDescent="0.35">
      <c r="A1097" s="20"/>
      <c r="B1097" s="20"/>
      <c r="C1097" s="51"/>
      <c r="D1097" s="52"/>
      <c r="E1097" s="52"/>
      <c r="F1097" s="53"/>
      <c r="G1097" s="50"/>
      <c r="H1097" s="50"/>
      <c r="I1097" s="50"/>
      <c r="J1097" s="38"/>
      <c r="K1097" s="38"/>
      <c r="L1097" s="38"/>
      <c r="M1097" s="38"/>
      <c r="N1097" s="38"/>
      <c r="O1097" s="38"/>
      <c r="P1097" s="38"/>
      <c r="Q1097" s="38"/>
    </row>
    <row r="1098" spans="1:17" x14ac:dyDescent="0.35">
      <c r="A1098" s="20"/>
      <c r="B1098" s="20"/>
      <c r="C1098" s="51"/>
      <c r="D1098" s="52"/>
      <c r="E1098" s="52"/>
      <c r="F1098" s="53"/>
      <c r="G1098" s="50"/>
      <c r="H1098" s="50"/>
      <c r="I1098" s="50"/>
      <c r="J1098" s="38"/>
      <c r="K1098" s="38"/>
      <c r="L1098" s="38"/>
      <c r="M1098" s="38"/>
      <c r="N1098" s="38"/>
      <c r="O1098" s="38"/>
      <c r="P1098" s="38"/>
      <c r="Q1098" s="38"/>
    </row>
    <row r="1099" spans="1:17" x14ac:dyDescent="0.35">
      <c r="A1099" s="20"/>
      <c r="B1099" s="20"/>
      <c r="C1099" s="51"/>
      <c r="D1099" s="52"/>
      <c r="E1099" s="52"/>
      <c r="F1099" s="53"/>
      <c r="G1099" s="50"/>
      <c r="H1099" s="50"/>
      <c r="I1099" s="50"/>
      <c r="J1099" s="38"/>
      <c r="K1099" s="38"/>
      <c r="L1099" s="38"/>
      <c r="M1099" s="38"/>
      <c r="N1099" s="38"/>
      <c r="O1099" s="38"/>
      <c r="P1099" s="38"/>
      <c r="Q1099" s="38"/>
    </row>
    <row r="1100" spans="1:17" x14ac:dyDescent="0.35">
      <c r="A1100" s="20"/>
      <c r="B1100" s="20"/>
      <c r="C1100" s="51"/>
      <c r="D1100" s="52"/>
      <c r="E1100" s="52"/>
      <c r="F1100" s="53"/>
      <c r="G1100" s="50"/>
      <c r="H1100" s="50"/>
      <c r="I1100" s="50"/>
      <c r="J1100" s="38"/>
      <c r="K1100" s="38"/>
      <c r="L1100" s="38"/>
      <c r="M1100" s="38"/>
      <c r="N1100" s="38"/>
      <c r="O1100" s="38"/>
      <c r="P1100" s="38"/>
      <c r="Q1100" s="38"/>
    </row>
    <row r="1101" spans="1:17" x14ac:dyDescent="0.35">
      <c r="A1101" s="20"/>
      <c r="B1101" s="20"/>
      <c r="C1101" s="51"/>
      <c r="D1101" s="52"/>
      <c r="E1101" s="52"/>
      <c r="F1101" s="53"/>
      <c r="G1101" s="50"/>
      <c r="H1101" s="50"/>
      <c r="I1101" s="50"/>
      <c r="J1101" s="38"/>
      <c r="K1101" s="38"/>
      <c r="L1101" s="38"/>
      <c r="M1101" s="38"/>
      <c r="N1101" s="38"/>
      <c r="O1101" s="38"/>
      <c r="P1101" s="38"/>
      <c r="Q1101" s="38"/>
    </row>
    <row r="1102" spans="1:17" x14ac:dyDescent="0.35">
      <c r="A1102" s="20"/>
      <c r="B1102" s="20"/>
      <c r="C1102" s="51"/>
      <c r="D1102" s="52"/>
      <c r="E1102" s="52"/>
      <c r="F1102" s="53"/>
      <c r="G1102" s="50"/>
      <c r="H1102" s="50"/>
      <c r="I1102" s="50"/>
      <c r="J1102" s="38"/>
      <c r="K1102" s="38"/>
      <c r="L1102" s="38"/>
      <c r="M1102" s="38"/>
      <c r="N1102" s="38"/>
      <c r="O1102" s="38"/>
      <c r="P1102" s="38"/>
      <c r="Q1102" s="38"/>
    </row>
    <row r="1103" spans="1:17" x14ac:dyDescent="0.35">
      <c r="A1103" s="20"/>
      <c r="B1103" s="20"/>
      <c r="C1103" s="51"/>
      <c r="D1103" s="52"/>
      <c r="E1103" s="52"/>
      <c r="F1103" s="53"/>
      <c r="G1103" s="50"/>
      <c r="H1103" s="50"/>
      <c r="I1103" s="50"/>
      <c r="J1103" s="38"/>
      <c r="K1103" s="38"/>
      <c r="L1103" s="38"/>
      <c r="M1103" s="38"/>
      <c r="N1103" s="38"/>
      <c r="O1103" s="38"/>
      <c r="P1103" s="38"/>
      <c r="Q1103" s="38"/>
    </row>
    <row r="1104" spans="1:17" x14ac:dyDescent="0.35">
      <c r="A1104" s="20"/>
      <c r="B1104" s="20"/>
      <c r="C1104" s="51"/>
      <c r="D1104" s="52"/>
      <c r="E1104" s="52"/>
      <c r="F1104" s="53"/>
      <c r="G1104" s="50"/>
      <c r="H1104" s="50"/>
      <c r="I1104" s="50"/>
      <c r="J1104" s="38"/>
      <c r="K1104" s="38"/>
      <c r="L1104" s="38"/>
      <c r="M1104" s="38"/>
      <c r="N1104" s="38"/>
      <c r="O1104" s="38"/>
      <c r="P1104" s="38"/>
      <c r="Q1104" s="38"/>
    </row>
    <row r="1105" spans="1:17" x14ac:dyDescent="0.35">
      <c r="A1105" s="20"/>
      <c r="B1105" s="20"/>
      <c r="C1105" s="51"/>
      <c r="D1105" s="52"/>
      <c r="E1105" s="52"/>
      <c r="F1105" s="53"/>
      <c r="G1105" s="50"/>
      <c r="H1105" s="50"/>
      <c r="I1105" s="50"/>
      <c r="J1105" s="38"/>
      <c r="K1105" s="38"/>
      <c r="L1105" s="38"/>
      <c r="M1105" s="38"/>
      <c r="N1105" s="38"/>
      <c r="O1105" s="38"/>
      <c r="P1105" s="38"/>
      <c r="Q1105" s="38"/>
    </row>
    <row r="1106" spans="1:17" x14ac:dyDescent="0.35">
      <c r="A1106" s="20"/>
      <c r="B1106" s="20"/>
      <c r="C1106" s="51"/>
      <c r="D1106" s="52"/>
      <c r="E1106" s="52"/>
      <c r="F1106" s="53"/>
      <c r="G1106" s="50"/>
      <c r="H1106" s="50"/>
      <c r="I1106" s="50"/>
      <c r="J1106" s="38"/>
      <c r="K1106" s="38"/>
      <c r="L1106" s="38"/>
      <c r="M1106" s="38"/>
      <c r="N1106" s="38"/>
      <c r="O1106" s="38"/>
      <c r="P1106" s="38"/>
      <c r="Q1106" s="38"/>
    </row>
    <row r="1107" spans="1:17" x14ac:dyDescent="0.35">
      <c r="A1107" s="20"/>
      <c r="B1107" s="20"/>
      <c r="C1107" s="51"/>
      <c r="D1107" s="52"/>
      <c r="E1107" s="52"/>
      <c r="F1107" s="53"/>
      <c r="G1107" s="50"/>
      <c r="H1107" s="50"/>
      <c r="I1107" s="50"/>
      <c r="J1107" s="38"/>
      <c r="K1107" s="38"/>
      <c r="L1107" s="38"/>
      <c r="M1107" s="38"/>
      <c r="N1107" s="38"/>
      <c r="O1107" s="38"/>
      <c r="P1107" s="38"/>
      <c r="Q1107" s="38"/>
    </row>
    <row r="1108" spans="1:17" x14ac:dyDescent="0.35">
      <c r="A1108" s="20"/>
      <c r="B1108" s="20"/>
      <c r="C1108" s="51"/>
      <c r="D1108" s="52"/>
      <c r="E1108" s="52"/>
      <c r="F1108" s="53"/>
      <c r="G1108" s="50"/>
      <c r="H1108" s="50"/>
      <c r="I1108" s="50"/>
      <c r="J1108" s="38"/>
      <c r="K1108" s="38"/>
      <c r="L1108" s="38"/>
      <c r="M1108" s="38"/>
      <c r="N1108" s="38"/>
      <c r="O1108" s="38"/>
      <c r="P1108" s="38"/>
      <c r="Q1108" s="38"/>
    </row>
    <row r="1109" spans="1:17" x14ac:dyDescent="0.35">
      <c r="A1109" s="20"/>
      <c r="B1109" s="20"/>
      <c r="C1109" s="51"/>
      <c r="D1109" s="52"/>
      <c r="E1109" s="52"/>
      <c r="F1109" s="53"/>
      <c r="G1109" s="50"/>
      <c r="H1109" s="50"/>
      <c r="I1109" s="50"/>
      <c r="J1109" s="38"/>
      <c r="K1109" s="38"/>
      <c r="L1109" s="38"/>
      <c r="M1109" s="38"/>
      <c r="N1109" s="38"/>
      <c r="O1109" s="38"/>
      <c r="P1109" s="38"/>
      <c r="Q1109" s="38"/>
    </row>
    <row r="1110" spans="1:17" x14ac:dyDescent="0.35">
      <c r="A1110" s="20"/>
      <c r="B1110" s="20"/>
      <c r="C1110" s="51"/>
      <c r="D1110" s="52"/>
      <c r="E1110" s="52"/>
      <c r="F1110" s="53"/>
      <c r="G1110" s="50"/>
      <c r="H1110" s="50"/>
      <c r="I1110" s="50"/>
      <c r="J1110" s="38"/>
      <c r="K1110" s="38"/>
      <c r="L1110" s="38"/>
      <c r="M1110" s="38"/>
      <c r="N1110" s="38"/>
      <c r="O1110" s="38"/>
      <c r="P1110" s="38"/>
      <c r="Q1110" s="38"/>
    </row>
    <row r="1111" spans="1:17" x14ac:dyDescent="0.35">
      <c r="A1111" s="20"/>
      <c r="B1111" s="20"/>
      <c r="C1111" s="51"/>
      <c r="D1111" s="52"/>
      <c r="E1111" s="52"/>
      <c r="F1111" s="53"/>
      <c r="G1111" s="50"/>
      <c r="H1111" s="50"/>
      <c r="I1111" s="50"/>
      <c r="J1111" s="38"/>
      <c r="K1111" s="38"/>
      <c r="L1111" s="38"/>
      <c r="M1111" s="38"/>
      <c r="N1111" s="38"/>
      <c r="O1111" s="38"/>
      <c r="P1111" s="38"/>
      <c r="Q1111" s="38"/>
    </row>
    <row r="1112" spans="1:17" x14ac:dyDescent="0.35">
      <c r="A1112" s="20"/>
      <c r="B1112" s="20"/>
      <c r="C1112" s="51"/>
      <c r="D1112" s="52"/>
      <c r="E1112" s="52"/>
      <c r="F1112" s="53"/>
      <c r="G1112" s="50"/>
      <c r="H1112" s="50"/>
      <c r="I1112" s="50"/>
      <c r="J1112" s="38"/>
      <c r="K1112" s="38"/>
      <c r="L1112" s="38"/>
      <c r="M1112" s="38"/>
      <c r="N1112" s="38"/>
      <c r="O1112" s="38"/>
      <c r="P1112" s="38"/>
      <c r="Q1112" s="38"/>
    </row>
    <row r="1113" spans="1:17" x14ac:dyDescent="0.35">
      <c r="A1113" s="20"/>
      <c r="B1113" s="20"/>
      <c r="C1113" s="51"/>
      <c r="D1113" s="52"/>
      <c r="E1113" s="52"/>
      <c r="F1113" s="53"/>
      <c r="G1113" s="50"/>
      <c r="H1113" s="50"/>
      <c r="I1113" s="50"/>
      <c r="J1113" s="38"/>
      <c r="K1113" s="38"/>
      <c r="L1113" s="38"/>
      <c r="M1113" s="38"/>
      <c r="N1113" s="38"/>
      <c r="O1113" s="38"/>
      <c r="P1113" s="38"/>
      <c r="Q1113" s="38"/>
    </row>
    <row r="1114" spans="1:17" x14ac:dyDescent="0.35">
      <c r="A1114" s="20"/>
      <c r="B1114" s="20"/>
      <c r="C1114" s="51"/>
      <c r="D1114" s="52"/>
      <c r="E1114" s="52"/>
      <c r="F1114" s="53"/>
      <c r="G1114" s="50"/>
      <c r="H1114" s="50"/>
      <c r="I1114" s="50"/>
      <c r="J1114" s="38"/>
      <c r="K1114" s="38"/>
      <c r="L1114" s="38"/>
      <c r="M1114" s="38"/>
      <c r="N1114" s="38"/>
      <c r="O1114" s="38"/>
      <c r="P1114" s="38"/>
      <c r="Q1114" s="38"/>
    </row>
    <row r="1115" spans="1:17" x14ac:dyDescent="0.35">
      <c r="A1115" s="20"/>
      <c r="B1115" s="20"/>
      <c r="C1115" s="51"/>
      <c r="D1115" s="52"/>
      <c r="E1115" s="52"/>
      <c r="F1115" s="53"/>
      <c r="G1115" s="50"/>
      <c r="H1115" s="50"/>
      <c r="I1115" s="50"/>
      <c r="J1115" s="38"/>
      <c r="K1115" s="38"/>
      <c r="L1115" s="38"/>
      <c r="M1115" s="38"/>
      <c r="N1115" s="38"/>
      <c r="O1115" s="38"/>
      <c r="P1115" s="38"/>
      <c r="Q1115" s="38"/>
    </row>
    <row r="1116" spans="1:17" x14ac:dyDescent="0.35">
      <c r="A1116" s="20"/>
      <c r="B1116" s="20"/>
      <c r="C1116" s="51"/>
      <c r="D1116" s="52"/>
      <c r="E1116" s="52"/>
      <c r="F1116" s="53"/>
      <c r="G1116" s="50"/>
      <c r="H1116" s="50"/>
      <c r="I1116" s="50"/>
      <c r="J1116" s="38"/>
      <c r="K1116" s="38"/>
      <c r="L1116" s="38"/>
      <c r="M1116" s="38"/>
      <c r="N1116" s="38"/>
      <c r="O1116" s="38"/>
      <c r="P1116" s="38"/>
      <c r="Q1116" s="38"/>
    </row>
    <row r="1117" spans="1:17" x14ac:dyDescent="0.35">
      <c r="A1117" s="20"/>
      <c r="B1117" s="20"/>
      <c r="C1117" s="51"/>
      <c r="D1117" s="52"/>
      <c r="E1117" s="52"/>
      <c r="F1117" s="53"/>
      <c r="G1117" s="50"/>
      <c r="H1117" s="50"/>
      <c r="I1117" s="50"/>
      <c r="J1117" s="38"/>
      <c r="K1117" s="38"/>
      <c r="L1117" s="38"/>
      <c r="M1117" s="38"/>
      <c r="N1117" s="38"/>
      <c r="O1117" s="38"/>
      <c r="P1117" s="38"/>
      <c r="Q1117" s="38"/>
    </row>
    <row r="1118" spans="1:17" x14ac:dyDescent="0.35">
      <c r="A1118" s="20"/>
      <c r="B1118" s="20"/>
      <c r="C1118" s="51"/>
      <c r="D1118" s="52"/>
      <c r="E1118" s="52"/>
      <c r="F1118" s="53"/>
      <c r="G1118" s="50"/>
      <c r="H1118" s="50"/>
      <c r="I1118" s="50"/>
      <c r="J1118" s="38"/>
      <c r="K1118" s="38"/>
      <c r="L1118" s="38"/>
      <c r="M1118" s="38"/>
      <c r="N1118" s="38"/>
      <c r="O1118" s="38"/>
      <c r="P1118" s="38"/>
      <c r="Q1118" s="38"/>
    </row>
    <row r="1119" spans="1:17" x14ac:dyDescent="0.35">
      <c r="A1119" s="20"/>
      <c r="B1119" s="20"/>
      <c r="C1119" s="51"/>
      <c r="D1119" s="52"/>
      <c r="E1119" s="52"/>
      <c r="F1119" s="53"/>
      <c r="G1119" s="50"/>
      <c r="H1119" s="50"/>
      <c r="I1119" s="50"/>
      <c r="J1119" s="38"/>
      <c r="K1119" s="38"/>
      <c r="L1119" s="38"/>
      <c r="M1119" s="38"/>
      <c r="N1119" s="38"/>
      <c r="O1119" s="38"/>
      <c r="P1119" s="38"/>
      <c r="Q1119" s="38"/>
    </row>
    <row r="1120" spans="1:17" x14ac:dyDescent="0.35">
      <c r="A1120" s="20"/>
      <c r="B1120" s="20"/>
      <c r="C1120" s="51"/>
      <c r="D1120" s="52"/>
      <c r="E1120" s="52"/>
      <c r="F1120" s="53"/>
      <c r="G1120" s="50"/>
      <c r="H1120" s="50"/>
      <c r="I1120" s="50"/>
      <c r="J1120" s="38"/>
      <c r="K1120" s="38"/>
      <c r="L1120" s="38"/>
      <c r="M1120" s="38"/>
      <c r="N1120" s="38"/>
      <c r="O1120" s="38"/>
      <c r="P1120" s="38"/>
      <c r="Q1120" s="38"/>
    </row>
    <row r="1121" spans="1:17" x14ac:dyDescent="0.35">
      <c r="A1121" s="20"/>
      <c r="B1121" s="20"/>
      <c r="C1121" s="51"/>
      <c r="D1121" s="52"/>
      <c r="E1121" s="52"/>
      <c r="F1121" s="53"/>
      <c r="G1121" s="50"/>
      <c r="H1121" s="50"/>
      <c r="I1121" s="50"/>
      <c r="J1121" s="38"/>
      <c r="K1121" s="38"/>
      <c r="L1121" s="38"/>
      <c r="M1121" s="38"/>
      <c r="N1121" s="38"/>
      <c r="O1121" s="38"/>
      <c r="P1121" s="38"/>
      <c r="Q1121" s="38"/>
    </row>
    <row r="1122" spans="1:17" x14ac:dyDescent="0.35">
      <c r="A1122" s="20"/>
      <c r="B1122" s="20"/>
      <c r="C1122" s="51"/>
      <c r="D1122" s="52"/>
      <c r="E1122" s="52"/>
      <c r="F1122" s="53"/>
      <c r="G1122" s="50"/>
      <c r="H1122" s="50"/>
      <c r="I1122" s="50"/>
      <c r="J1122" s="38"/>
      <c r="K1122" s="38"/>
      <c r="L1122" s="38"/>
      <c r="M1122" s="38"/>
      <c r="N1122" s="38"/>
      <c r="O1122" s="38"/>
      <c r="P1122" s="38"/>
      <c r="Q1122" s="38"/>
    </row>
    <row r="1123" spans="1:17" x14ac:dyDescent="0.35">
      <c r="A1123" s="20"/>
      <c r="B1123" s="20"/>
      <c r="C1123" s="51"/>
      <c r="D1123" s="52"/>
      <c r="E1123" s="52"/>
      <c r="F1123" s="53"/>
      <c r="G1123" s="50"/>
      <c r="H1123" s="50"/>
      <c r="I1123" s="50"/>
      <c r="J1123" s="38"/>
      <c r="K1123" s="38"/>
      <c r="L1123" s="38"/>
      <c r="M1123" s="38"/>
      <c r="N1123" s="38"/>
      <c r="O1123" s="38"/>
      <c r="P1123" s="38"/>
      <c r="Q1123" s="38"/>
    </row>
    <row r="1124" spans="1:17" x14ac:dyDescent="0.35">
      <c r="A1124" s="20"/>
      <c r="B1124" s="20"/>
      <c r="C1124" s="51"/>
      <c r="D1124" s="52"/>
      <c r="E1124" s="52"/>
      <c r="F1124" s="53"/>
      <c r="G1124" s="50"/>
      <c r="H1124" s="50"/>
      <c r="I1124" s="50"/>
      <c r="J1124" s="38"/>
      <c r="K1124" s="38"/>
      <c r="L1124" s="38"/>
      <c r="M1124" s="38"/>
      <c r="N1124" s="38"/>
      <c r="O1124" s="38"/>
      <c r="P1124" s="38"/>
      <c r="Q1124" s="38"/>
    </row>
    <row r="1125" spans="1:17" x14ac:dyDescent="0.35">
      <c r="A1125" s="20"/>
      <c r="B1125" s="20"/>
      <c r="C1125" s="51"/>
      <c r="D1125" s="52"/>
      <c r="E1125" s="52"/>
      <c r="F1125" s="53"/>
      <c r="G1125" s="50"/>
      <c r="H1125" s="50"/>
      <c r="I1125" s="50"/>
      <c r="J1125" s="38"/>
      <c r="K1125" s="38"/>
      <c r="L1125" s="38"/>
      <c r="M1125" s="38"/>
      <c r="N1125" s="38"/>
      <c r="O1125" s="38"/>
      <c r="P1125" s="38"/>
      <c r="Q1125" s="38"/>
    </row>
    <row r="1126" spans="1:17" x14ac:dyDescent="0.35">
      <c r="A1126" s="20"/>
      <c r="B1126" s="20"/>
      <c r="C1126" s="51"/>
      <c r="D1126" s="52"/>
      <c r="E1126" s="52"/>
      <c r="F1126" s="53"/>
      <c r="G1126" s="50"/>
      <c r="H1126" s="50"/>
      <c r="I1126" s="50"/>
      <c r="J1126" s="38"/>
      <c r="K1126" s="38"/>
      <c r="L1126" s="38"/>
      <c r="M1126" s="38"/>
      <c r="N1126" s="38"/>
      <c r="O1126" s="38"/>
      <c r="P1126" s="38"/>
      <c r="Q1126" s="38"/>
    </row>
    <row r="1127" spans="1:17" x14ac:dyDescent="0.35">
      <c r="A1127" s="20"/>
      <c r="B1127" s="20"/>
      <c r="C1127" s="51"/>
      <c r="D1127" s="52"/>
      <c r="E1127" s="52"/>
      <c r="F1127" s="53"/>
      <c r="G1127" s="50"/>
      <c r="H1127" s="50"/>
      <c r="I1127" s="50"/>
      <c r="J1127" s="38"/>
      <c r="K1127" s="38"/>
      <c r="L1127" s="38"/>
      <c r="M1127" s="38"/>
      <c r="N1127" s="38"/>
      <c r="O1127" s="38"/>
      <c r="P1127" s="38"/>
      <c r="Q1127" s="38"/>
    </row>
    <row r="1128" spans="1:17" x14ac:dyDescent="0.35">
      <c r="A1128" s="20"/>
      <c r="B1128" s="20"/>
      <c r="C1128" s="51"/>
      <c r="D1128" s="52"/>
      <c r="E1128" s="52"/>
      <c r="F1128" s="53"/>
      <c r="G1128" s="50"/>
      <c r="H1128" s="50"/>
      <c r="I1128" s="50"/>
      <c r="J1128" s="38"/>
      <c r="K1128" s="38"/>
      <c r="L1128" s="38"/>
      <c r="M1128" s="38"/>
      <c r="N1128" s="38"/>
      <c r="O1128" s="38"/>
      <c r="P1128" s="38"/>
      <c r="Q1128" s="38"/>
    </row>
    <row r="1129" spans="1:17" x14ac:dyDescent="0.35">
      <c r="A1129" s="20"/>
      <c r="B1129" s="20"/>
      <c r="C1129" s="51"/>
      <c r="D1129" s="52"/>
      <c r="E1129" s="52"/>
      <c r="F1129" s="53"/>
      <c r="G1129" s="50"/>
      <c r="H1129" s="50"/>
      <c r="I1129" s="50"/>
      <c r="J1129" s="38"/>
      <c r="K1129" s="38"/>
      <c r="L1129" s="38"/>
      <c r="M1129" s="38"/>
      <c r="N1129" s="38"/>
      <c r="O1129" s="38"/>
      <c r="P1129" s="38"/>
      <c r="Q1129" s="38"/>
    </row>
    <row r="1130" spans="1:17" x14ac:dyDescent="0.35">
      <c r="A1130" s="20"/>
      <c r="B1130" s="20"/>
      <c r="C1130" s="51"/>
      <c r="D1130" s="52"/>
      <c r="E1130" s="52"/>
      <c r="F1130" s="53"/>
      <c r="G1130" s="50"/>
      <c r="H1130" s="50"/>
      <c r="I1130" s="50"/>
      <c r="J1130" s="38"/>
      <c r="K1130" s="38"/>
      <c r="L1130" s="38"/>
      <c r="M1130" s="38"/>
      <c r="N1130" s="38"/>
      <c r="O1130" s="38"/>
      <c r="P1130" s="38"/>
      <c r="Q1130" s="38"/>
    </row>
    <row r="1131" spans="1:17" x14ac:dyDescent="0.35">
      <c r="A1131" s="20"/>
      <c r="B1131" s="20"/>
      <c r="C1131" s="51"/>
      <c r="D1131" s="52"/>
      <c r="E1131" s="52"/>
      <c r="F1131" s="53"/>
      <c r="G1131" s="50"/>
      <c r="H1131" s="50"/>
      <c r="I1131" s="50"/>
      <c r="J1131" s="38"/>
      <c r="K1131" s="38"/>
      <c r="L1131" s="38"/>
      <c r="M1131" s="38"/>
      <c r="N1131" s="38"/>
      <c r="O1131" s="38"/>
      <c r="P1131" s="38"/>
      <c r="Q1131" s="38"/>
    </row>
    <row r="1132" spans="1:17" x14ac:dyDescent="0.35">
      <c r="A1132" s="20"/>
      <c r="B1132" s="20"/>
      <c r="C1132" s="51"/>
      <c r="D1132" s="52"/>
      <c r="E1132" s="52"/>
      <c r="F1132" s="53"/>
      <c r="G1132" s="50"/>
      <c r="H1132" s="50"/>
      <c r="I1132" s="50"/>
      <c r="J1132" s="38"/>
      <c r="K1132" s="38"/>
      <c r="L1132" s="38"/>
      <c r="M1132" s="38"/>
      <c r="N1132" s="38"/>
      <c r="O1132" s="38"/>
      <c r="P1132" s="38"/>
      <c r="Q1132" s="38"/>
    </row>
    <row r="1133" spans="1:17" x14ac:dyDescent="0.35">
      <c r="A1133" s="20"/>
      <c r="B1133" s="20"/>
      <c r="C1133" s="51"/>
      <c r="D1133" s="52"/>
      <c r="E1133" s="52"/>
      <c r="F1133" s="53"/>
      <c r="G1133" s="50"/>
      <c r="H1133" s="50"/>
      <c r="I1133" s="50"/>
      <c r="J1133" s="38"/>
      <c r="K1133" s="38"/>
      <c r="L1133" s="38"/>
      <c r="M1133" s="38"/>
      <c r="N1133" s="38"/>
      <c r="O1133" s="38"/>
      <c r="P1133" s="38"/>
      <c r="Q1133" s="38"/>
    </row>
    <row r="1134" spans="1:17" x14ac:dyDescent="0.35">
      <c r="A1134" s="20"/>
      <c r="B1134" s="20"/>
      <c r="C1134" s="51"/>
      <c r="D1134" s="52"/>
      <c r="E1134" s="52"/>
      <c r="F1134" s="53"/>
      <c r="G1134" s="50"/>
      <c r="H1134" s="50"/>
      <c r="I1134" s="50"/>
      <c r="J1134" s="38"/>
      <c r="K1134" s="38"/>
      <c r="L1134" s="38"/>
      <c r="M1134" s="38"/>
      <c r="N1134" s="38"/>
      <c r="O1134" s="38"/>
      <c r="P1134" s="38"/>
      <c r="Q1134" s="38"/>
    </row>
    <row r="1135" spans="1:17" x14ac:dyDescent="0.35">
      <c r="A1135" s="20"/>
      <c r="B1135" s="20"/>
      <c r="C1135" s="51"/>
      <c r="D1135" s="52"/>
      <c r="E1135" s="52"/>
      <c r="F1135" s="53"/>
      <c r="G1135" s="50"/>
      <c r="H1135" s="50"/>
      <c r="I1135" s="50"/>
      <c r="J1135" s="38"/>
      <c r="K1135" s="38"/>
      <c r="L1135" s="38"/>
      <c r="M1135" s="38"/>
      <c r="N1135" s="38"/>
      <c r="O1135" s="38"/>
      <c r="P1135" s="38"/>
      <c r="Q1135" s="38"/>
    </row>
    <row r="1136" spans="1:17" x14ac:dyDescent="0.35">
      <c r="A1136" s="20"/>
      <c r="B1136" s="20"/>
      <c r="C1136" s="51"/>
      <c r="D1136" s="52"/>
      <c r="E1136" s="52"/>
      <c r="F1136" s="53"/>
      <c r="G1136" s="50"/>
      <c r="H1136" s="50"/>
      <c r="I1136" s="50"/>
      <c r="J1136" s="38"/>
      <c r="K1136" s="38"/>
      <c r="L1136" s="38"/>
      <c r="M1136" s="38"/>
      <c r="N1136" s="38"/>
      <c r="O1136" s="38"/>
      <c r="P1136" s="38"/>
      <c r="Q1136" s="38"/>
    </row>
    <row r="1137" spans="1:17" x14ac:dyDescent="0.35">
      <c r="A1137" s="20"/>
      <c r="B1137" s="20"/>
      <c r="C1137" s="51"/>
      <c r="D1137" s="52"/>
      <c r="E1137" s="52"/>
      <c r="F1137" s="53"/>
      <c r="G1137" s="50"/>
      <c r="H1137" s="50"/>
      <c r="I1137" s="50"/>
      <c r="J1137" s="38"/>
      <c r="K1137" s="38"/>
      <c r="L1137" s="38"/>
      <c r="M1137" s="38"/>
      <c r="N1137" s="38"/>
      <c r="O1137" s="38"/>
      <c r="P1137" s="38"/>
      <c r="Q1137" s="38"/>
    </row>
    <row r="1138" spans="1:17" x14ac:dyDescent="0.35">
      <c r="A1138" s="20"/>
      <c r="B1138" s="20"/>
      <c r="C1138" s="51"/>
      <c r="D1138" s="52"/>
      <c r="E1138" s="52"/>
      <c r="F1138" s="53"/>
      <c r="G1138" s="50"/>
      <c r="H1138" s="50"/>
      <c r="I1138" s="50"/>
      <c r="J1138" s="38"/>
      <c r="K1138" s="38"/>
      <c r="L1138" s="38"/>
      <c r="M1138" s="38"/>
      <c r="N1138" s="38"/>
      <c r="O1138" s="38"/>
      <c r="P1138" s="38"/>
      <c r="Q1138" s="38"/>
    </row>
    <row r="1139" spans="1:17" x14ac:dyDescent="0.35">
      <c r="A1139" s="20"/>
      <c r="B1139" s="20"/>
      <c r="C1139" s="51"/>
      <c r="D1139" s="52"/>
      <c r="E1139" s="52"/>
      <c r="F1139" s="53"/>
      <c r="G1139" s="50"/>
      <c r="H1139" s="50"/>
      <c r="I1139" s="50"/>
      <c r="J1139" s="38"/>
      <c r="K1139" s="38"/>
      <c r="L1139" s="38"/>
      <c r="M1139" s="38"/>
      <c r="N1139" s="38"/>
      <c r="O1139" s="38"/>
      <c r="P1139" s="38"/>
      <c r="Q1139" s="38"/>
    </row>
    <row r="1140" spans="1:17" x14ac:dyDescent="0.35">
      <c r="A1140" s="20"/>
      <c r="B1140" s="20"/>
      <c r="C1140" s="51"/>
      <c r="D1140" s="52"/>
      <c r="E1140" s="52"/>
      <c r="F1140" s="53"/>
      <c r="G1140" s="50"/>
      <c r="H1140" s="50"/>
      <c r="I1140" s="50"/>
      <c r="J1140" s="38"/>
      <c r="K1140" s="38"/>
      <c r="L1140" s="38"/>
      <c r="M1140" s="38"/>
      <c r="N1140" s="38"/>
      <c r="O1140" s="38"/>
      <c r="P1140" s="38"/>
      <c r="Q1140" s="38"/>
    </row>
    <row r="1141" spans="1:17" x14ac:dyDescent="0.35">
      <c r="A1141" s="20"/>
      <c r="B1141" s="20"/>
      <c r="C1141" s="51"/>
      <c r="D1141" s="52"/>
      <c r="E1141" s="52"/>
      <c r="F1141" s="53"/>
      <c r="G1141" s="50"/>
      <c r="H1141" s="50"/>
      <c r="I1141" s="50"/>
      <c r="J1141" s="38"/>
      <c r="K1141" s="38"/>
      <c r="L1141" s="38"/>
      <c r="M1141" s="38"/>
      <c r="N1141" s="38"/>
      <c r="O1141" s="38"/>
      <c r="P1141" s="38"/>
      <c r="Q1141" s="38"/>
    </row>
    <row r="1142" spans="1:17" x14ac:dyDescent="0.35">
      <c r="A1142" s="20"/>
      <c r="B1142" s="20"/>
      <c r="C1142" s="51"/>
      <c r="D1142" s="52"/>
      <c r="E1142" s="52"/>
      <c r="F1142" s="53"/>
      <c r="G1142" s="50"/>
      <c r="H1142" s="50"/>
      <c r="I1142" s="50"/>
      <c r="J1142" s="38"/>
      <c r="K1142" s="38"/>
      <c r="L1142" s="38"/>
      <c r="M1142" s="38"/>
      <c r="N1142" s="38"/>
      <c r="O1142" s="38"/>
      <c r="P1142" s="38"/>
      <c r="Q1142" s="38"/>
    </row>
    <row r="1143" spans="1:17" x14ac:dyDescent="0.35">
      <c r="A1143" s="20"/>
      <c r="B1143" s="20"/>
      <c r="C1143" s="51"/>
      <c r="D1143" s="52"/>
      <c r="E1143" s="52"/>
      <c r="F1143" s="53"/>
      <c r="G1143" s="50"/>
      <c r="H1143" s="50"/>
      <c r="I1143" s="50"/>
      <c r="J1143" s="38"/>
      <c r="K1143" s="38"/>
      <c r="L1143" s="38"/>
      <c r="M1143" s="38"/>
      <c r="N1143" s="38"/>
      <c r="O1143" s="38"/>
      <c r="P1143" s="38"/>
      <c r="Q1143" s="38"/>
    </row>
    <row r="1144" spans="1:17" x14ac:dyDescent="0.35">
      <c r="A1144" s="20"/>
      <c r="B1144" s="20"/>
      <c r="C1144" s="51"/>
      <c r="D1144" s="52"/>
      <c r="E1144" s="52"/>
      <c r="F1144" s="53"/>
      <c r="G1144" s="50"/>
      <c r="H1144" s="50"/>
      <c r="I1144" s="50"/>
      <c r="J1144" s="38"/>
      <c r="K1144" s="38"/>
      <c r="L1144" s="38"/>
      <c r="M1144" s="38"/>
      <c r="N1144" s="38"/>
      <c r="O1144" s="38"/>
      <c r="P1144" s="38"/>
      <c r="Q1144" s="38"/>
    </row>
    <row r="1145" spans="1:17" x14ac:dyDescent="0.35">
      <c r="A1145" s="20"/>
      <c r="B1145" s="20"/>
      <c r="C1145" s="51"/>
      <c r="D1145" s="52"/>
      <c r="E1145" s="52"/>
      <c r="F1145" s="53"/>
      <c r="G1145" s="50"/>
      <c r="H1145" s="50"/>
      <c r="I1145" s="50"/>
      <c r="J1145" s="38"/>
      <c r="K1145" s="38"/>
      <c r="L1145" s="38"/>
      <c r="M1145" s="38"/>
      <c r="N1145" s="38"/>
      <c r="O1145" s="38"/>
      <c r="P1145" s="38"/>
      <c r="Q1145" s="38"/>
    </row>
    <row r="1146" spans="1:17" x14ac:dyDescent="0.35">
      <c r="A1146" s="20"/>
      <c r="B1146" s="20"/>
      <c r="C1146" s="51"/>
      <c r="D1146" s="52"/>
      <c r="E1146" s="52"/>
      <c r="F1146" s="53"/>
      <c r="G1146" s="50"/>
      <c r="H1146" s="50"/>
      <c r="I1146" s="50"/>
      <c r="J1146" s="38"/>
      <c r="K1146" s="38"/>
      <c r="L1146" s="38"/>
      <c r="M1146" s="38"/>
      <c r="N1146" s="38"/>
      <c r="O1146" s="38"/>
      <c r="P1146" s="38"/>
      <c r="Q1146" s="38"/>
    </row>
    <row r="1147" spans="1:17" x14ac:dyDescent="0.35">
      <c r="A1147" s="20"/>
      <c r="B1147" s="20"/>
      <c r="C1147" s="51"/>
      <c r="D1147" s="52"/>
      <c r="E1147" s="52"/>
      <c r="F1147" s="53"/>
      <c r="G1147" s="50"/>
      <c r="H1147" s="50"/>
      <c r="I1147" s="50"/>
      <c r="J1147" s="38"/>
      <c r="K1147" s="38"/>
      <c r="L1147" s="38"/>
      <c r="M1147" s="38"/>
      <c r="N1147" s="38"/>
      <c r="O1147" s="38"/>
      <c r="P1147" s="38"/>
      <c r="Q1147" s="38"/>
    </row>
    <row r="1148" spans="1:17" x14ac:dyDescent="0.35">
      <c r="A1148" s="20"/>
      <c r="B1148" s="20"/>
      <c r="C1148" s="51"/>
      <c r="D1148" s="52"/>
      <c r="E1148" s="52"/>
      <c r="F1148" s="53"/>
      <c r="G1148" s="50"/>
      <c r="H1148" s="50"/>
      <c r="I1148" s="50"/>
      <c r="J1148" s="38"/>
      <c r="K1148" s="38"/>
      <c r="L1148" s="38"/>
      <c r="M1148" s="38"/>
      <c r="N1148" s="38"/>
      <c r="O1148" s="38"/>
      <c r="P1148" s="38"/>
      <c r="Q1148" s="38"/>
    </row>
    <row r="1149" spans="1:17" x14ac:dyDescent="0.35">
      <c r="A1149" s="20"/>
      <c r="B1149" s="20"/>
      <c r="C1149" s="51"/>
      <c r="D1149" s="52"/>
      <c r="E1149" s="52"/>
      <c r="F1149" s="53"/>
      <c r="G1149" s="50"/>
      <c r="H1149" s="50"/>
      <c r="I1149" s="50"/>
      <c r="J1149" s="38"/>
      <c r="K1149" s="38"/>
      <c r="L1149" s="38"/>
      <c r="M1149" s="38"/>
      <c r="N1149" s="38"/>
      <c r="O1149" s="38"/>
      <c r="P1149" s="38"/>
      <c r="Q1149" s="38"/>
    </row>
    <row r="1150" spans="1:17" x14ac:dyDescent="0.35">
      <c r="A1150" s="20"/>
      <c r="B1150" s="20"/>
      <c r="C1150" s="51"/>
      <c r="D1150" s="52"/>
      <c r="E1150" s="52"/>
      <c r="F1150" s="53"/>
      <c r="G1150" s="50"/>
      <c r="H1150" s="50"/>
      <c r="I1150" s="50"/>
      <c r="J1150" s="38"/>
      <c r="K1150" s="38"/>
      <c r="L1150" s="38"/>
      <c r="M1150" s="38"/>
      <c r="N1150" s="38"/>
      <c r="O1150" s="38"/>
      <c r="P1150" s="38"/>
      <c r="Q1150" s="38"/>
    </row>
    <row r="1151" spans="1:17" x14ac:dyDescent="0.35">
      <c r="A1151" s="20"/>
      <c r="B1151" s="20"/>
      <c r="C1151" s="51"/>
      <c r="D1151" s="52"/>
      <c r="E1151" s="52"/>
      <c r="F1151" s="53"/>
      <c r="G1151" s="50"/>
      <c r="H1151" s="50"/>
      <c r="I1151" s="50"/>
      <c r="J1151" s="38"/>
      <c r="K1151" s="38"/>
      <c r="L1151" s="38"/>
      <c r="M1151" s="38"/>
      <c r="N1151" s="38"/>
      <c r="O1151" s="38"/>
      <c r="P1151" s="38"/>
      <c r="Q1151" s="38"/>
    </row>
    <row r="1152" spans="1:17" x14ac:dyDescent="0.35">
      <c r="A1152" s="20"/>
      <c r="B1152" s="20"/>
      <c r="C1152" s="51"/>
      <c r="D1152" s="52"/>
      <c r="E1152" s="52"/>
      <c r="F1152" s="53"/>
      <c r="G1152" s="50"/>
      <c r="H1152" s="50"/>
      <c r="I1152" s="50"/>
      <c r="J1152" s="38"/>
      <c r="K1152" s="38"/>
      <c r="L1152" s="38"/>
      <c r="M1152" s="38"/>
      <c r="N1152" s="38"/>
      <c r="O1152" s="38"/>
      <c r="P1152" s="38"/>
      <c r="Q1152" s="38"/>
    </row>
    <row r="1153" spans="1:17" x14ac:dyDescent="0.35">
      <c r="A1153" s="20"/>
      <c r="B1153" s="20"/>
      <c r="C1153" s="51"/>
      <c r="D1153" s="52"/>
      <c r="E1153" s="52"/>
      <c r="F1153" s="53"/>
      <c r="G1153" s="50"/>
      <c r="H1153" s="50"/>
      <c r="I1153" s="50"/>
      <c r="J1153" s="38"/>
      <c r="K1153" s="38"/>
      <c r="L1153" s="38"/>
      <c r="M1153" s="38"/>
      <c r="N1153" s="38"/>
      <c r="O1153" s="38"/>
      <c r="P1153" s="38"/>
      <c r="Q1153" s="38"/>
    </row>
    <row r="1154" spans="1:17" x14ac:dyDescent="0.35">
      <c r="A1154" s="20"/>
      <c r="B1154" s="20"/>
      <c r="C1154" s="51"/>
      <c r="D1154" s="52"/>
      <c r="E1154" s="52"/>
      <c r="F1154" s="53"/>
      <c r="G1154" s="50"/>
      <c r="H1154" s="50"/>
      <c r="I1154" s="50"/>
      <c r="J1154" s="38"/>
      <c r="K1154" s="38"/>
      <c r="L1154" s="38"/>
      <c r="M1154" s="38"/>
      <c r="N1154" s="38"/>
      <c r="O1154" s="38"/>
      <c r="P1154" s="38"/>
      <c r="Q1154" s="38"/>
    </row>
    <row r="1155" spans="1:17" x14ac:dyDescent="0.35">
      <c r="A1155" s="20"/>
      <c r="B1155" s="20"/>
      <c r="C1155" s="51"/>
      <c r="D1155" s="52"/>
      <c r="E1155" s="52"/>
      <c r="F1155" s="53"/>
      <c r="G1155" s="50"/>
      <c r="H1155" s="50"/>
      <c r="I1155" s="50"/>
      <c r="J1155" s="38"/>
      <c r="K1155" s="38"/>
      <c r="L1155" s="38"/>
      <c r="M1155" s="38"/>
      <c r="N1155" s="38"/>
      <c r="O1155" s="38"/>
      <c r="P1155" s="38"/>
      <c r="Q1155" s="38"/>
    </row>
    <row r="1156" spans="1:17" x14ac:dyDescent="0.35">
      <c r="A1156" s="20"/>
      <c r="B1156" s="20"/>
      <c r="C1156" s="51"/>
      <c r="D1156" s="52"/>
      <c r="E1156" s="52"/>
      <c r="F1156" s="53"/>
      <c r="G1156" s="50"/>
      <c r="H1156" s="50"/>
      <c r="I1156" s="50"/>
      <c r="J1156" s="38"/>
      <c r="K1156" s="38"/>
      <c r="L1156" s="38"/>
      <c r="M1156" s="38"/>
      <c r="N1156" s="38"/>
      <c r="O1156" s="38"/>
      <c r="P1156" s="38"/>
      <c r="Q1156" s="38"/>
    </row>
    <row r="1157" spans="1:17" x14ac:dyDescent="0.35">
      <c r="A1157" s="20"/>
      <c r="B1157" s="20"/>
      <c r="C1157" s="51"/>
      <c r="D1157" s="52"/>
      <c r="E1157" s="52"/>
      <c r="F1157" s="53"/>
      <c r="G1157" s="50"/>
      <c r="H1157" s="50"/>
      <c r="I1157" s="50"/>
      <c r="J1157" s="38"/>
      <c r="K1157" s="38"/>
      <c r="L1157" s="38"/>
      <c r="M1157" s="38"/>
      <c r="N1157" s="38"/>
      <c r="O1157" s="38"/>
      <c r="P1157" s="38"/>
      <c r="Q1157" s="38"/>
    </row>
    <row r="1158" spans="1:17" x14ac:dyDescent="0.35">
      <c r="A1158" s="20"/>
      <c r="B1158" s="20"/>
      <c r="C1158" s="51"/>
      <c r="D1158" s="52"/>
      <c r="E1158" s="52"/>
      <c r="F1158" s="53"/>
      <c r="G1158" s="50"/>
      <c r="H1158" s="50"/>
      <c r="I1158" s="50"/>
      <c r="J1158" s="38"/>
      <c r="K1158" s="38"/>
      <c r="L1158" s="38"/>
      <c r="M1158" s="38"/>
      <c r="N1158" s="38"/>
      <c r="O1158" s="38"/>
      <c r="P1158" s="38"/>
      <c r="Q1158" s="38"/>
    </row>
    <row r="1159" spans="1:17" x14ac:dyDescent="0.35">
      <c r="A1159" s="20"/>
      <c r="B1159" s="20"/>
      <c r="C1159" s="51"/>
      <c r="D1159" s="52"/>
      <c r="E1159" s="52"/>
      <c r="F1159" s="53"/>
      <c r="G1159" s="50"/>
      <c r="H1159" s="50"/>
      <c r="I1159" s="50"/>
      <c r="J1159" s="38"/>
      <c r="K1159" s="38"/>
      <c r="L1159" s="38"/>
      <c r="M1159" s="38"/>
      <c r="N1159" s="38"/>
      <c r="O1159" s="38"/>
      <c r="P1159" s="38"/>
      <c r="Q1159" s="38"/>
    </row>
    <row r="1160" spans="1:17" x14ac:dyDescent="0.35">
      <c r="A1160" s="20"/>
      <c r="B1160" s="20"/>
      <c r="C1160" s="51"/>
      <c r="D1160" s="52"/>
      <c r="E1160" s="52"/>
      <c r="F1160" s="53"/>
      <c r="G1160" s="50"/>
      <c r="H1160" s="50"/>
      <c r="I1160" s="50"/>
      <c r="J1160" s="38"/>
      <c r="K1160" s="38"/>
      <c r="L1160" s="38"/>
      <c r="M1160" s="38"/>
      <c r="N1160" s="38"/>
      <c r="O1160" s="38"/>
      <c r="P1160" s="38"/>
      <c r="Q1160" s="38"/>
    </row>
    <row r="1161" spans="1:17" x14ac:dyDescent="0.35">
      <c r="A1161" s="20"/>
      <c r="B1161" s="20"/>
      <c r="C1161" s="51"/>
      <c r="D1161" s="52"/>
      <c r="E1161" s="52"/>
      <c r="F1161" s="53"/>
      <c r="G1161" s="50"/>
      <c r="H1161" s="50"/>
      <c r="I1161" s="50"/>
      <c r="J1161" s="38"/>
      <c r="K1161" s="38"/>
      <c r="L1161" s="38"/>
      <c r="M1161" s="38"/>
      <c r="N1161" s="38"/>
      <c r="O1161" s="38"/>
      <c r="P1161" s="38"/>
      <c r="Q1161" s="38"/>
    </row>
    <row r="1162" spans="1:17" x14ac:dyDescent="0.35">
      <c r="A1162" s="20"/>
      <c r="B1162" s="20"/>
      <c r="C1162" s="51"/>
      <c r="D1162" s="52"/>
      <c r="E1162" s="52"/>
      <c r="F1162" s="53"/>
      <c r="G1162" s="50"/>
      <c r="H1162" s="50"/>
      <c r="I1162" s="50"/>
      <c r="J1162" s="38"/>
      <c r="K1162" s="38"/>
      <c r="L1162" s="38"/>
      <c r="M1162" s="38"/>
      <c r="N1162" s="38"/>
      <c r="O1162" s="38"/>
      <c r="P1162" s="38"/>
      <c r="Q1162" s="38"/>
    </row>
    <row r="1163" spans="1:17" x14ac:dyDescent="0.35">
      <c r="A1163" s="20"/>
      <c r="B1163" s="20"/>
      <c r="C1163" s="51"/>
      <c r="D1163" s="52"/>
      <c r="E1163" s="52"/>
      <c r="F1163" s="53"/>
      <c r="G1163" s="50"/>
      <c r="H1163" s="50"/>
      <c r="I1163" s="50"/>
      <c r="J1163" s="38"/>
      <c r="K1163" s="38"/>
      <c r="L1163" s="38"/>
      <c r="M1163" s="38"/>
      <c r="N1163" s="38"/>
      <c r="O1163" s="38"/>
      <c r="P1163" s="38"/>
      <c r="Q1163" s="38"/>
    </row>
    <row r="1164" spans="1:17" x14ac:dyDescent="0.35">
      <c r="A1164" s="20"/>
      <c r="B1164" s="20"/>
      <c r="C1164" s="51"/>
      <c r="D1164" s="52"/>
      <c r="E1164" s="52"/>
      <c r="F1164" s="53"/>
      <c r="G1164" s="50"/>
      <c r="H1164" s="50"/>
      <c r="I1164" s="50"/>
      <c r="J1164" s="38"/>
      <c r="K1164" s="38"/>
      <c r="L1164" s="38"/>
      <c r="M1164" s="38"/>
      <c r="N1164" s="38"/>
      <c r="O1164" s="38"/>
      <c r="P1164" s="38"/>
      <c r="Q1164" s="38"/>
    </row>
    <row r="1165" spans="1:17" x14ac:dyDescent="0.35">
      <c r="A1165" s="20"/>
      <c r="B1165" s="20"/>
      <c r="C1165" s="51"/>
      <c r="D1165" s="52"/>
      <c r="E1165" s="52"/>
      <c r="F1165" s="53"/>
      <c r="G1165" s="50"/>
      <c r="H1165" s="50"/>
      <c r="I1165" s="50"/>
      <c r="J1165" s="38"/>
      <c r="K1165" s="38"/>
      <c r="L1165" s="38"/>
      <c r="M1165" s="38"/>
      <c r="N1165" s="38"/>
      <c r="O1165" s="38"/>
      <c r="P1165" s="38"/>
      <c r="Q1165" s="38"/>
    </row>
    <row r="1166" spans="1:17" x14ac:dyDescent="0.35">
      <c r="A1166" s="20"/>
      <c r="B1166" s="20"/>
      <c r="C1166" s="51"/>
      <c r="D1166" s="52"/>
      <c r="E1166" s="52"/>
      <c r="F1166" s="53"/>
      <c r="G1166" s="50"/>
      <c r="H1166" s="50"/>
      <c r="I1166" s="50"/>
      <c r="J1166" s="38"/>
      <c r="K1166" s="38"/>
      <c r="L1166" s="38"/>
      <c r="M1166" s="38"/>
      <c r="N1166" s="38"/>
      <c r="O1166" s="38"/>
      <c r="P1166" s="38"/>
      <c r="Q1166" s="38"/>
    </row>
    <row r="1167" spans="1:17" x14ac:dyDescent="0.35">
      <c r="A1167" s="20"/>
      <c r="B1167" s="20"/>
      <c r="C1167" s="51"/>
      <c r="D1167" s="52"/>
      <c r="E1167" s="52"/>
      <c r="F1167" s="53"/>
      <c r="G1167" s="50"/>
      <c r="H1167" s="50"/>
      <c r="I1167" s="50"/>
      <c r="J1167" s="38"/>
      <c r="K1167" s="38"/>
      <c r="L1167" s="38"/>
      <c r="M1167" s="38"/>
      <c r="N1167" s="38"/>
      <c r="O1167" s="38"/>
      <c r="P1167" s="38"/>
      <c r="Q1167" s="38"/>
    </row>
    <row r="1168" spans="1:17" x14ac:dyDescent="0.35">
      <c r="A1168" s="20"/>
      <c r="B1168" s="20"/>
      <c r="C1168" s="51"/>
      <c r="D1168" s="52"/>
      <c r="E1168" s="52"/>
      <c r="F1168" s="53"/>
      <c r="G1168" s="50"/>
      <c r="H1168" s="50"/>
      <c r="I1168" s="50"/>
      <c r="J1168" s="38"/>
      <c r="K1168" s="38"/>
      <c r="L1168" s="38"/>
      <c r="M1168" s="38"/>
      <c r="N1168" s="38"/>
      <c r="O1168" s="38"/>
      <c r="P1168" s="38"/>
      <c r="Q1168" s="38"/>
    </row>
    <row r="1169" spans="1:17" x14ac:dyDescent="0.35">
      <c r="A1169" s="20"/>
      <c r="B1169" s="20"/>
      <c r="C1169" s="51"/>
      <c r="D1169" s="52"/>
      <c r="E1169" s="52"/>
      <c r="F1169" s="53"/>
      <c r="G1169" s="50"/>
      <c r="H1169" s="50"/>
      <c r="I1169" s="50"/>
      <c r="J1169" s="38"/>
      <c r="K1169" s="38"/>
      <c r="L1169" s="38"/>
      <c r="M1169" s="38"/>
      <c r="N1169" s="38"/>
      <c r="O1169" s="38"/>
      <c r="P1169" s="38"/>
      <c r="Q1169" s="38"/>
    </row>
    <row r="1170" spans="1:17" x14ac:dyDescent="0.35">
      <c r="A1170" s="20"/>
      <c r="B1170" s="20"/>
      <c r="C1170" s="51"/>
      <c r="D1170" s="52"/>
      <c r="E1170" s="52"/>
      <c r="F1170" s="53"/>
      <c r="G1170" s="50"/>
      <c r="H1170" s="50"/>
      <c r="I1170" s="50"/>
      <c r="J1170" s="38"/>
      <c r="K1170" s="38"/>
      <c r="L1170" s="38"/>
      <c r="M1170" s="38"/>
      <c r="N1170" s="38"/>
      <c r="O1170" s="38"/>
      <c r="P1170" s="38"/>
      <c r="Q1170" s="38"/>
    </row>
    <row r="1171" spans="1:17" x14ac:dyDescent="0.35">
      <c r="A1171" s="20"/>
      <c r="B1171" s="20"/>
      <c r="C1171" s="51"/>
      <c r="D1171" s="52"/>
      <c r="E1171" s="52"/>
      <c r="F1171" s="53"/>
      <c r="G1171" s="50"/>
      <c r="H1171" s="50"/>
      <c r="I1171" s="50"/>
      <c r="J1171" s="38"/>
      <c r="K1171" s="38"/>
      <c r="L1171" s="38"/>
      <c r="M1171" s="38"/>
      <c r="N1171" s="38"/>
      <c r="O1171" s="38"/>
      <c r="P1171" s="38"/>
      <c r="Q1171" s="38"/>
    </row>
    <row r="1172" spans="1:17" x14ac:dyDescent="0.35">
      <c r="A1172" s="20"/>
      <c r="B1172" s="20"/>
      <c r="C1172" s="51"/>
      <c r="D1172" s="52"/>
      <c r="E1172" s="52"/>
      <c r="F1172" s="53"/>
      <c r="G1172" s="50"/>
      <c r="H1172" s="50"/>
      <c r="I1172" s="50"/>
      <c r="J1172" s="38"/>
      <c r="K1172" s="38"/>
      <c r="L1172" s="38"/>
      <c r="M1172" s="38"/>
      <c r="N1172" s="38"/>
      <c r="O1172" s="38"/>
      <c r="P1172" s="38"/>
      <c r="Q1172" s="38"/>
    </row>
    <row r="1173" spans="1:17" x14ac:dyDescent="0.35">
      <c r="A1173" s="20"/>
      <c r="B1173" s="20"/>
      <c r="C1173" s="51"/>
      <c r="D1173" s="52"/>
      <c r="E1173" s="52"/>
      <c r="F1173" s="53"/>
      <c r="G1173" s="50"/>
      <c r="H1173" s="50"/>
      <c r="I1173" s="50"/>
      <c r="J1173" s="38"/>
      <c r="K1173" s="38"/>
      <c r="L1173" s="38"/>
      <c r="M1173" s="38"/>
      <c r="N1173" s="38"/>
      <c r="O1173" s="38"/>
      <c r="P1173" s="38"/>
      <c r="Q1173" s="38"/>
    </row>
    <row r="1174" spans="1:17" x14ac:dyDescent="0.35">
      <c r="A1174" s="20"/>
      <c r="B1174" s="20"/>
      <c r="C1174" s="51"/>
      <c r="D1174" s="52"/>
      <c r="E1174" s="52"/>
      <c r="F1174" s="53"/>
      <c r="G1174" s="50"/>
      <c r="H1174" s="50"/>
      <c r="I1174" s="50"/>
      <c r="J1174" s="38"/>
      <c r="K1174" s="38"/>
      <c r="L1174" s="38"/>
      <c r="M1174" s="38"/>
      <c r="N1174" s="38"/>
      <c r="O1174" s="38"/>
      <c r="P1174" s="38"/>
      <c r="Q1174" s="38"/>
    </row>
    <row r="1175" spans="1:17" x14ac:dyDescent="0.35">
      <c r="A1175" s="20"/>
      <c r="B1175" s="20"/>
      <c r="C1175" s="51"/>
      <c r="D1175" s="52"/>
      <c r="E1175" s="52"/>
      <c r="F1175" s="53"/>
      <c r="G1175" s="50"/>
      <c r="H1175" s="50"/>
      <c r="I1175" s="50"/>
      <c r="J1175" s="38"/>
      <c r="K1175" s="38"/>
      <c r="L1175" s="38"/>
      <c r="M1175" s="38"/>
      <c r="N1175" s="38"/>
      <c r="O1175" s="38"/>
      <c r="P1175" s="38"/>
      <c r="Q1175" s="38"/>
    </row>
    <row r="1176" spans="1:17" x14ac:dyDescent="0.35">
      <c r="A1176" s="20"/>
      <c r="B1176" s="20"/>
      <c r="C1176" s="51"/>
      <c r="D1176" s="52"/>
      <c r="E1176" s="52"/>
      <c r="F1176" s="53"/>
      <c r="G1176" s="50"/>
      <c r="H1176" s="50"/>
      <c r="I1176" s="50"/>
      <c r="J1176" s="38"/>
      <c r="K1176" s="38"/>
      <c r="L1176" s="38"/>
      <c r="M1176" s="38"/>
      <c r="N1176" s="38"/>
      <c r="O1176" s="38"/>
      <c r="P1176" s="38"/>
      <c r="Q1176" s="38"/>
    </row>
    <row r="1177" spans="1:17" x14ac:dyDescent="0.35">
      <c r="A1177" s="20"/>
      <c r="B1177" s="20"/>
      <c r="C1177" s="51"/>
      <c r="D1177" s="52"/>
      <c r="E1177" s="52"/>
      <c r="F1177" s="53"/>
      <c r="G1177" s="50"/>
      <c r="H1177" s="50"/>
      <c r="I1177" s="50"/>
      <c r="J1177" s="38"/>
      <c r="K1177" s="38"/>
      <c r="L1177" s="38"/>
      <c r="M1177" s="38"/>
      <c r="N1177" s="38"/>
      <c r="O1177" s="38"/>
      <c r="P1177" s="38"/>
      <c r="Q1177" s="38"/>
    </row>
    <row r="1178" spans="1:17" x14ac:dyDescent="0.35">
      <c r="A1178" s="20"/>
      <c r="B1178" s="20"/>
      <c r="C1178" s="51"/>
      <c r="D1178" s="52"/>
      <c r="E1178" s="52"/>
      <c r="F1178" s="53"/>
      <c r="G1178" s="50"/>
      <c r="H1178" s="50"/>
      <c r="I1178" s="50"/>
      <c r="J1178" s="38"/>
      <c r="K1178" s="38"/>
      <c r="L1178" s="38"/>
      <c r="M1178" s="38"/>
      <c r="N1178" s="38"/>
      <c r="O1178" s="38"/>
      <c r="P1178" s="38"/>
      <c r="Q1178" s="38"/>
    </row>
    <row r="1179" spans="1:17" x14ac:dyDescent="0.35">
      <c r="A1179" s="20"/>
      <c r="B1179" s="20"/>
      <c r="C1179" s="51"/>
      <c r="D1179" s="52"/>
      <c r="E1179" s="52"/>
      <c r="F1179" s="53"/>
      <c r="G1179" s="50"/>
      <c r="H1179" s="50"/>
      <c r="I1179" s="50"/>
      <c r="J1179" s="38"/>
      <c r="K1179" s="38"/>
      <c r="L1179" s="38"/>
      <c r="M1179" s="38"/>
      <c r="N1179" s="38"/>
      <c r="O1179" s="38"/>
      <c r="P1179" s="38"/>
      <c r="Q1179" s="38"/>
    </row>
    <row r="1180" spans="1:17" x14ac:dyDescent="0.35">
      <c r="A1180" s="20"/>
      <c r="B1180" s="20"/>
      <c r="C1180" s="51"/>
      <c r="D1180" s="52"/>
      <c r="E1180" s="52"/>
      <c r="F1180" s="53"/>
      <c r="G1180" s="50"/>
      <c r="H1180" s="50"/>
      <c r="I1180" s="50"/>
      <c r="J1180" s="38"/>
      <c r="K1180" s="38"/>
      <c r="L1180" s="38"/>
      <c r="M1180" s="38"/>
      <c r="N1180" s="38"/>
      <c r="O1180" s="38"/>
      <c r="P1180" s="38"/>
      <c r="Q1180" s="38"/>
    </row>
    <row r="1181" spans="1:17" x14ac:dyDescent="0.35">
      <c r="A1181" s="20"/>
      <c r="B1181" s="20"/>
      <c r="C1181" s="51"/>
      <c r="D1181" s="52"/>
      <c r="E1181" s="52"/>
      <c r="F1181" s="53"/>
      <c r="G1181" s="50"/>
      <c r="H1181" s="50"/>
      <c r="I1181" s="50"/>
      <c r="J1181" s="38"/>
      <c r="K1181" s="38"/>
      <c r="L1181" s="38"/>
      <c r="M1181" s="38"/>
      <c r="N1181" s="38"/>
      <c r="O1181" s="38"/>
      <c r="P1181" s="38"/>
      <c r="Q1181" s="38"/>
    </row>
    <row r="1182" spans="1:17" x14ac:dyDescent="0.35">
      <c r="A1182" s="20"/>
      <c r="B1182" s="20"/>
      <c r="C1182" s="51"/>
      <c r="D1182" s="52"/>
      <c r="E1182" s="52"/>
      <c r="F1182" s="53"/>
      <c r="G1182" s="50"/>
      <c r="H1182" s="50"/>
      <c r="I1182" s="50"/>
      <c r="J1182" s="38"/>
      <c r="K1182" s="38"/>
      <c r="L1182" s="38"/>
      <c r="M1182" s="38"/>
      <c r="N1182" s="38"/>
      <c r="O1182" s="38"/>
      <c r="P1182" s="38"/>
      <c r="Q1182" s="38"/>
    </row>
    <row r="1183" spans="1:17" x14ac:dyDescent="0.35">
      <c r="A1183" s="20"/>
      <c r="B1183" s="20"/>
      <c r="C1183" s="51"/>
      <c r="D1183" s="52"/>
      <c r="E1183" s="52"/>
      <c r="F1183" s="53"/>
      <c r="G1183" s="50"/>
      <c r="H1183" s="50"/>
      <c r="I1183" s="50"/>
      <c r="J1183" s="38"/>
      <c r="K1183" s="38"/>
      <c r="L1183" s="38"/>
      <c r="M1183" s="38"/>
      <c r="N1183" s="38"/>
      <c r="O1183" s="38"/>
      <c r="P1183" s="38"/>
      <c r="Q1183" s="38"/>
    </row>
    <row r="1184" spans="1:17" x14ac:dyDescent="0.35">
      <c r="A1184" s="20"/>
      <c r="B1184" s="20"/>
      <c r="C1184" s="51"/>
      <c r="D1184" s="52"/>
      <c r="E1184" s="52"/>
      <c r="F1184" s="53"/>
      <c r="G1184" s="50"/>
      <c r="H1184" s="50"/>
      <c r="I1184" s="50"/>
      <c r="J1184" s="38"/>
      <c r="K1184" s="38"/>
      <c r="L1184" s="38"/>
      <c r="M1184" s="38"/>
      <c r="N1184" s="38"/>
      <c r="O1184" s="38"/>
      <c r="P1184" s="38"/>
      <c r="Q1184" s="38"/>
    </row>
    <row r="1185" spans="1:17" x14ac:dyDescent="0.35">
      <c r="A1185" s="20"/>
      <c r="B1185" s="20"/>
      <c r="C1185" s="51"/>
      <c r="D1185" s="52"/>
      <c r="E1185" s="52"/>
      <c r="F1185" s="53"/>
      <c r="G1185" s="50"/>
      <c r="H1185" s="50"/>
      <c r="I1185" s="50"/>
      <c r="J1185" s="38"/>
      <c r="K1185" s="38"/>
      <c r="L1185" s="38"/>
      <c r="M1185" s="38"/>
      <c r="N1185" s="38"/>
      <c r="O1185" s="38"/>
      <c r="P1185" s="38"/>
      <c r="Q1185" s="38"/>
    </row>
    <row r="1186" spans="1:17" x14ac:dyDescent="0.35">
      <c r="A1186" s="20"/>
      <c r="B1186" s="20"/>
      <c r="C1186" s="51"/>
      <c r="D1186" s="52"/>
      <c r="E1186" s="52"/>
      <c r="F1186" s="53"/>
      <c r="G1186" s="50"/>
      <c r="H1186" s="50"/>
      <c r="I1186" s="50"/>
      <c r="J1186" s="38"/>
      <c r="K1186" s="38"/>
      <c r="L1186" s="38"/>
      <c r="M1186" s="38"/>
      <c r="N1186" s="38"/>
      <c r="O1186" s="38"/>
      <c r="P1186" s="38"/>
      <c r="Q1186" s="38"/>
    </row>
    <row r="1187" spans="1:17" x14ac:dyDescent="0.35">
      <c r="A1187" s="20"/>
      <c r="B1187" s="20"/>
      <c r="C1187" s="51"/>
      <c r="D1187" s="52"/>
      <c r="E1187" s="52"/>
      <c r="F1187" s="53"/>
      <c r="G1187" s="50"/>
      <c r="H1187" s="50"/>
      <c r="I1187" s="50"/>
      <c r="J1187" s="38"/>
      <c r="K1187" s="38"/>
      <c r="L1187" s="38"/>
      <c r="M1187" s="38"/>
      <c r="N1187" s="38"/>
      <c r="O1187" s="38"/>
      <c r="P1187" s="38"/>
      <c r="Q1187" s="38"/>
    </row>
    <row r="1188" spans="1:17" x14ac:dyDescent="0.35">
      <c r="A1188" s="20"/>
      <c r="B1188" s="20"/>
      <c r="C1188" s="51"/>
      <c r="D1188" s="52"/>
      <c r="E1188" s="52"/>
      <c r="F1188" s="53"/>
      <c r="G1188" s="50"/>
      <c r="H1188" s="50"/>
      <c r="I1188" s="50"/>
      <c r="J1188" s="38"/>
      <c r="K1188" s="38"/>
      <c r="L1188" s="38"/>
      <c r="M1188" s="38"/>
      <c r="N1188" s="38"/>
      <c r="O1188" s="38"/>
      <c r="P1188" s="38"/>
      <c r="Q1188" s="38"/>
    </row>
    <row r="1189" spans="1:17" x14ac:dyDescent="0.35">
      <c r="A1189" s="20"/>
      <c r="B1189" s="20"/>
      <c r="C1189" s="51"/>
      <c r="D1189" s="52"/>
      <c r="E1189" s="52"/>
      <c r="F1189" s="53"/>
      <c r="G1189" s="50"/>
      <c r="H1189" s="50"/>
      <c r="I1189" s="50"/>
      <c r="J1189" s="38"/>
      <c r="K1189" s="38"/>
      <c r="L1189" s="38"/>
      <c r="M1189" s="38"/>
      <c r="N1189" s="38"/>
      <c r="O1189" s="38"/>
      <c r="P1189" s="38"/>
      <c r="Q1189" s="38"/>
    </row>
    <row r="1190" spans="1:17" x14ac:dyDescent="0.35">
      <c r="A1190" s="20"/>
      <c r="B1190" s="20"/>
      <c r="C1190" s="51"/>
      <c r="D1190" s="52"/>
      <c r="E1190" s="52"/>
      <c r="F1190" s="53"/>
      <c r="G1190" s="50"/>
      <c r="H1190" s="50"/>
      <c r="I1190" s="50"/>
      <c r="J1190" s="38"/>
      <c r="K1190" s="38"/>
      <c r="L1190" s="38"/>
      <c r="M1190" s="38"/>
      <c r="N1190" s="38"/>
      <c r="O1190" s="38"/>
      <c r="P1190" s="38"/>
      <c r="Q1190" s="38"/>
    </row>
    <row r="1191" spans="1:17" x14ac:dyDescent="0.35">
      <c r="A1191" s="20"/>
      <c r="B1191" s="20"/>
      <c r="C1191" s="51"/>
      <c r="D1191" s="52"/>
      <c r="E1191" s="52"/>
      <c r="F1191" s="53"/>
      <c r="G1191" s="50"/>
      <c r="H1191" s="50"/>
      <c r="I1191" s="50"/>
      <c r="J1191" s="38"/>
      <c r="K1191" s="38"/>
      <c r="L1191" s="38"/>
      <c r="M1191" s="38"/>
      <c r="N1191" s="38"/>
      <c r="O1191" s="38"/>
      <c r="P1191" s="38"/>
      <c r="Q1191" s="38"/>
    </row>
    <row r="1192" spans="1:17" x14ac:dyDescent="0.35">
      <c r="A1192" s="20"/>
      <c r="B1192" s="20"/>
      <c r="C1192" s="51"/>
      <c r="D1192" s="52"/>
      <c r="E1192" s="52"/>
      <c r="F1192" s="53"/>
      <c r="G1192" s="50"/>
      <c r="H1192" s="50"/>
      <c r="I1192" s="50"/>
      <c r="J1192" s="38"/>
      <c r="K1192" s="38"/>
      <c r="L1192" s="38"/>
      <c r="M1192" s="38"/>
      <c r="N1192" s="38"/>
      <c r="O1192" s="38"/>
      <c r="P1192" s="38"/>
      <c r="Q1192" s="38"/>
    </row>
    <row r="1193" spans="1:17" x14ac:dyDescent="0.35">
      <c r="A1193" s="20"/>
      <c r="B1193" s="20"/>
      <c r="C1193" s="51"/>
      <c r="D1193" s="52"/>
      <c r="E1193" s="52"/>
      <c r="F1193" s="53"/>
      <c r="G1193" s="50"/>
      <c r="H1193" s="50"/>
      <c r="I1193" s="50"/>
      <c r="J1193" s="38"/>
      <c r="K1193" s="38"/>
      <c r="L1193" s="38"/>
      <c r="M1193" s="38"/>
      <c r="N1193" s="38"/>
      <c r="O1193" s="38"/>
      <c r="P1193" s="38"/>
      <c r="Q1193" s="38"/>
    </row>
    <row r="1194" spans="1:17" x14ac:dyDescent="0.35">
      <c r="A1194" s="20"/>
      <c r="B1194" s="20"/>
      <c r="C1194" s="51"/>
      <c r="D1194" s="52"/>
      <c r="E1194" s="52"/>
      <c r="F1194" s="53"/>
      <c r="G1194" s="50"/>
      <c r="H1194" s="50"/>
      <c r="I1194" s="50"/>
      <c r="J1194" s="38"/>
      <c r="K1194" s="38"/>
      <c r="L1194" s="38"/>
      <c r="M1194" s="38"/>
      <c r="N1194" s="38"/>
      <c r="O1194" s="38"/>
      <c r="P1194" s="38"/>
      <c r="Q1194" s="38"/>
    </row>
    <row r="1195" spans="1:17" x14ac:dyDescent="0.35">
      <c r="A1195" s="20"/>
      <c r="B1195" s="20"/>
      <c r="C1195" s="51"/>
      <c r="D1195" s="52"/>
      <c r="E1195" s="52"/>
      <c r="F1195" s="53"/>
      <c r="G1195" s="50"/>
      <c r="H1195" s="50"/>
      <c r="I1195" s="50"/>
      <c r="J1195" s="38"/>
      <c r="K1195" s="38"/>
      <c r="L1195" s="38"/>
      <c r="M1195" s="38"/>
      <c r="N1195" s="38"/>
      <c r="O1195" s="38"/>
      <c r="P1195" s="38"/>
      <c r="Q1195" s="38"/>
    </row>
    <row r="1196" spans="1:17" x14ac:dyDescent="0.35">
      <c r="A1196" s="20"/>
      <c r="B1196" s="20"/>
      <c r="C1196" s="51"/>
      <c r="D1196" s="52"/>
      <c r="E1196" s="52"/>
      <c r="F1196" s="53"/>
      <c r="G1196" s="50"/>
      <c r="H1196" s="50"/>
      <c r="I1196" s="50"/>
      <c r="J1196" s="38"/>
      <c r="K1196" s="38"/>
      <c r="L1196" s="38"/>
      <c r="M1196" s="38"/>
      <c r="N1196" s="38"/>
      <c r="O1196" s="38"/>
      <c r="P1196" s="38"/>
      <c r="Q1196" s="38"/>
    </row>
    <row r="1197" spans="1:17" x14ac:dyDescent="0.35">
      <c r="A1197" s="20"/>
      <c r="B1197" s="20"/>
      <c r="C1197" s="51"/>
      <c r="D1197" s="52"/>
      <c r="E1197" s="52"/>
      <c r="F1197" s="53"/>
      <c r="G1197" s="50"/>
      <c r="H1197" s="50"/>
      <c r="I1197" s="50"/>
      <c r="J1197" s="38"/>
      <c r="K1197" s="38"/>
      <c r="L1197" s="38"/>
      <c r="M1197" s="38"/>
      <c r="N1197" s="38"/>
      <c r="O1197" s="38"/>
      <c r="P1197" s="38"/>
      <c r="Q1197" s="38"/>
    </row>
    <row r="1198" spans="1:17" x14ac:dyDescent="0.35">
      <c r="A1198" s="20"/>
      <c r="B1198" s="20"/>
      <c r="C1198" s="51"/>
      <c r="D1198" s="52"/>
      <c r="E1198" s="52"/>
      <c r="F1198" s="53"/>
      <c r="G1198" s="50"/>
      <c r="H1198" s="50"/>
      <c r="I1198" s="50"/>
      <c r="J1198" s="38"/>
      <c r="K1198" s="38"/>
      <c r="L1198" s="38"/>
      <c r="M1198" s="38"/>
      <c r="N1198" s="38"/>
      <c r="O1198" s="38"/>
      <c r="P1198" s="38"/>
      <c r="Q1198" s="38"/>
    </row>
    <row r="1199" spans="1:17" x14ac:dyDescent="0.35">
      <c r="A1199" s="20"/>
      <c r="B1199" s="20"/>
      <c r="C1199" s="51"/>
      <c r="D1199" s="52"/>
      <c r="E1199" s="52"/>
      <c r="F1199" s="53"/>
      <c r="G1199" s="50"/>
      <c r="H1199" s="50"/>
      <c r="I1199" s="50"/>
      <c r="J1199" s="38"/>
      <c r="K1199" s="38"/>
      <c r="L1199" s="38"/>
      <c r="M1199" s="38"/>
      <c r="N1199" s="38"/>
      <c r="O1199" s="38"/>
      <c r="P1199" s="38"/>
      <c r="Q1199" s="38"/>
    </row>
    <row r="1200" spans="1:17" x14ac:dyDescent="0.35">
      <c r="A1200" s="20"/>
      <c r="B1200" s="20"/>
      <c r="C1200" s="51"/>
      <c r="D1200" s="52"/>
      <c r="E1200" s="52"/>
      <c r="F1200" s="53"/>
      <c r="G1200" s="50"/>
      <c r="H1200" s="50"/>
      <c r="I1200" s="50"/>
      <c r="J1200" s="38"/>
      <c r="K1200" s="38"/>
      <c r="L1200" s="38"/>
      <c r="M1200" s="38"/>
      <c r="N1200" s="38"/>
      <c r="O1200" s="38"/>
      <c r="P1200" s="38"/>
      <c r="Q1200" s="38"/>
    </row>
    <row r="1201" spans="1:17" x14ac:dyDescent="0.35">
      <c r="A1201" s="20"/>
      <c r="B1201" s="20"/>
      <c r="C1201" s="51"/>
      <c r="D1201" s="52"/>
      <c r="E1201" s="52"/>
      <c r="F1201" s="53"/>
      <c r="G1201" s="50"/>
      <c r="H1201" s="50"/>
      <c r="I1201" s="50"/>
      <c r="J1201" s="38"/>
      <c r="K1201" s="38"/>
      <c r="L1201" s="38"/>
      <c r="M1201" s="38"/>
      <c r="N1201" s="38"/>
      <c r="O1201" s="38"/>
      <c r="P1201" s="38"/>
      <c r="Q1201" s="38"/>
    </row>
    <row r="1202" spans="1:17" x14ac:dyDescent="0.35">
      <c r="A1202" s="20"/>
      <c r="B1202" s="20"/>
      <c r="C1202" s="51"/>
      <c r="D1202" s="52"/>
      <c r="E1202" s="52"/>
      <c r="F1202" s="53"/>
      <c r="G1202" s="50"/>
      <c r="H1202" s="50"/>
      <c r="I1202" s="50"/>
      <c r="J1202" s="38"/>
      <c r="K1202" s="38"/>
      <c r="L1202" s="38"/>
      <c r="M1202" s="38"/>
      <c r="N1202" s="38"/>
      <c r="O1202" s="38"/>
      <c r="P1202" s="38"/>
      <c r="Q1202" s="38"/>
    </row>
    <row r="1203" spans="1:17" x14ac:dyDescent="0.35">
      <c r="A1203" s="20"/>
      <c r="B1203" s="20"/>
      <c r="C1203" s="51"/>
      <c r="D1203" s="52"/>
      <c r="E1203" s="52"/>
      <c r="F1203" s="53"/>
      <c r="G1203" s="50"/>
      <c r="H1203" s="50"/>
      <c r="I1203" s="50"/>
      <c r="J1203" s="38"/>
      <c r="K1203" s="38"/>
      <c r="L1203" s="38"/>
      <c r="M1203" s="38"/>
      <c r="N1203" s="38"/>
      <c r="O1203" s="38"/>
      <c r="P1203" s="38"/>
      <c r="Q1203" s="38"/>
    </row>
    <row r="1204" spans="1:17" x14ac:dyDescent="0.35">
      <c r="A1204" s="20"/>
      <c r="B1204" s="20"/>
      <c r="C1204" s="51"/>
      <c r="D1204" s="52"/>
      <c r="E1204" s="52"/>
      <c r="F1204" s="53"/>
      <c r="G1204" s="50"/>
      <c r="H1204" s="50"/>
      <c r="I1204" s="50"/>
      <c r="J1204" s="38"/>
      <c r="K1204" s="38"/>
      <c r="L1204" s="38"/>
      <c r="M1204" s="38"/>
      <c r="N1204" s="38"/>
      <c r="O1204" s="38"/>
      <c r="P1204" s="38"/>
      <c r="Q1204" s="38"/>
    </row>
    <row r="1205" spans="1:17" x14ac:dyDescent="0.35">
      <c r="A1205" s="20"/>
      <c r="B1205" s="20"/>
      <c r="C1205" s="51"/>
      <c r="D1205" s="52"/>
      <c r="E1205" s="52"/>
      <c r="F1205" s="53"/>
      <c r="G1205" s="50"/>
      <c r="H1205" s="50"/>
      <c r="I1205" s="50"/>
      <c r="J1205" s="38"/>
      <c r="K1205" s="38"/>
      <c r="L1205" s="38"/>
      <c r="M1205" s="38"/>
      <c r="N1205" s="38"/>
      <c r="O1205" s="38"/>
      <c r="P1205" s="38"/>
      <c r="Q1205" s="38"/>
    </row>
    <row r="1206" spans="1:17" x14ac:dyDescent="0.35">
      <c r="A1206" s="20"/>
      <c r="B1206" s="20"/>
      <c r="C1206" s="51"/>
      <c r="D1206" s="52"/>
      <c r="E1206" s="52"/>
      <c r="F1206" s="53"/>
      <c r="G1206" s="50"/>
      <c r="H1206" s="50"/>
      <c r="I1206" s="50"/>
      <c r="J1206" s="38"/>
      <c r="K1206" s="38"/>
      <c r="L1206" s="38"/>
      <c r="M1206" s="38"/>
      <c r="N1206" s="38"/>
      <c r="O1206" s="38"/>
      <c r="P1206" s="38"/>
      <c r="Q1206" s="38"/>
    </row>
    <row r="1207" spans="1:17" x14ac:dyDescent="0.35">
      <c r="A1207" s="20"/>
      <c r="B1207" s="20"/>
      <c r="C1207" s="51"/>
      <c r="D1207" s="52"/>
      <c r="E1207" s="52"/>
      <c r="F1207" s="53"/>
      <c r="G1207" s="50"/>
      <c r="H1207" s="50"/>
      <c r="I1207" s="50"/>
      <c r="J1207" s="38"/>
      <c r="K1207" s="38"/>
      <c r="L1207" s="38"/>
      <c r="M1207" s="38"/>
      <c r="N1207" s="38"/>
      <c r="O1207" s="38"/>
      <c r="P1207" s="38"/>
      <c r="Q1207" s="38"/>
    </row>
    <row r="1208" spans="1:17" x14ac:dyDescent="0.35">
      <c r="A1208" s="20"/>
      <c r="B1208" s="20"/>
      <c r="C1208" s="51"/>
      <c r="D1208" s="52"/>
      <c r="E1208" s="52"/>
      <c r="F1208" s="53"/>
      <c r="G1208" s="50"/>
      <c r="H1208" s="50"/>
      <c r="I1208" s="50"/>
      <c r="J1208" s="38"/>
      <c r="K1208" s="38"/>
      <c r="L1208" s="38"/>
      <c r="M1208" s="38"/>
      <c r="N1208" s="38"/>
      <c r="O1208" s="38"/>
      <c r="P1208" s="38"/>
      <c r="Q1208" s="38"/>
    </row>
    <row r="1209" spans="1:17" x14ac:dyDescent="0.35">
      <c r="A1209" s="20"/>
      <c r="B1209" s="20"/>
      <c r="C1209" s="51"/>
      <c r="D1209" s="52"/>
      <c r="E1209" s="52"/>
      <c r="F1209" s="53"/>
      <c r="G1209" s="50"/>
      <c r="H1209" s="50"/>
      <c r="I1209" s="50"/>
      <c r="J1209" s="38"/>
      <c r="K1209" s="38"/>
      <c r="L1209" s="38"/>
      <c r="M1209" s="38"/>
      <c r="N1209" s="38"/>
      <c r="O1209" s="38"/>
      <c r="P1209" s="38"/>
      <c r="Q1209" s="38"/>
    </row>
    <row r="1210" spans="1:17" x14ac:dyDescent="0.35">
      <c r="A1210" s="20"/>
      <c r="B1210" s="20"/>
      <c r="C1210" s="51"/>
      <c r="D1210" s="52"/>
      <c r="E1210" s="52"/>
      <c r="F1210" s="53"/>
      <c r="G1210" s="50"/>
      <c r="H1210" s="50"/>
      <c r="I1210" s="50"/>
      <c r="J1210" s="38"/>
      <c r="K1210" s="38"/>
      <c r="L1210" s="38"/>
      <c r="M1210" s="38"/>
      <c r="N1210" s="38"/>
      <c r="O1210" s="38"/>
      <c r="P1210" s="38"/>
      <c r="Q1210" s="38"/>
    </row>
    <row r="1211" spans="1:17" x14ac:dyDescent="0.35">
      <c r="A1211" s="20"/>
      <c r="B1211" s="20"/>
      <c r="C1211" s="51"/>
      <c r="D1211" s="52"/>
      <c r="E1211" s="52"/>
      <c r="F1211" s="53"/>
      <c r="G1211" s="50"/>
      <c r="H1211" s="50"/>
      <c r="I1211" s="50"/>
      <c r="J1211" s="38"/>
      <c r="K1211" s="38"/>
      <c r="L1211" s="38"/>
      <c r="M1211" s="38"/>
      <c r="N1211" s="38"/>
      <c r="O1211" s="38"/>
      <c r="P1211" s="38"/>
      <c r="Q1211" s="38"/>
    </row>
    <row r="1212" spans="1:17" x14ac:dyDescent="0.35">
      <c r="A1212" s="20"/>
      <c r="B1212" s="20"/>
      <c r="C1212" s="51"/>
      <c r="D1212" s="52"/>
      <c r="E1212" s="52"/>
      <c r="F1212" s="53"/>
      <c r="G1212" s="50"/>
      <c r="H1212" s="50"/>
      <c r="I1212" s="50"/>
      <c r="J1212" s="38"/>
      <c r="K1212" s="38"/>
      <c r="L1212" s="38"/>
      <c r="M1212" s="38"/>
      <c r="N1212" s="38"/>
      <c r="O1212" s="38"/>
      <c r="P1212" s="38"/>
      <c r="Q1212" s="38"/>
    </row>
    <row r="1213" spans="1:17" x14ac:dyDescent="0.35">
      <c r="A1213" s="20"/>
      <c r="B1213" s="20"/>
      <c r="C1213" s="51"/>
      <c r="D1213" s="52"/>
      <c r="E1213" s="52"/>
      <c r="F1213" s="53"/>
      <c r="G1213" s="50"/>
      <c r="H1213" s="50"/>
      <c r="I1213" s="50"/>
      <c r="J1213" s="38"/>
      <c r="K1213" s="38"/>
      <c r="L1213" s="38"/>
      <c r="M1213" s="38"/>
      <c r="N1213" s="38"/>
      <c r="O1213" s="38"/>
      <c r="P1213" s="38"/>
      <c r="Q1213" s="38"/>
    </row>
    <row r="1214" spans="1:17" x14ac:dyDescent="0.35">
      <c r="A1214" s="20"/>
      <c r="B1214" s="20"/>
      <c r="C1214" s="51"/>
      <c r="D1214" s="52"/>
      <c r="E1214" s="52"/>
      <c r="F1214" s="53"/>
      <c r="G1214" s="50"/>
      <c r="H1214" s="50"/>
      <c r="I1214" s="50"/>
      <c r="J1214" s="38"/>
      <c r="K1214" s="38"/>
      <c r="L1214" s="38"/>
      <c r="M1214" s="38"/>
      <c r="N1214" s="38"/>
      <c r="O1214" s="38"/>
      <c r="P1214" s="38"/>
      <c r="Q1214" s="38"/>
    </row>
    <row r="1215" spans="1:17" x14ac:dyDescent="0.35">
      <c r="A1215" s="20"/>
      <c r="B1215" s="20"/>
      <c r="C1215" s="51"/>
      <c r="D1215" s="52"/>
      <c r="E1215" s="52"/>
      <c r="F1215" s="53"/>
      <c r="G1215" s="50"/>
      <c r="H1215" s="50"/>
      <c r="I1215" s="50"/>
      <c r="J1215" s="38"/>
      <c r="K1215" s="38"/>
      <c r="L1215" s="38"/>
      <c r="M1215" s="38"/>
      <c r="N1215" s="38"/>
      <c r="O1215" s="38"/>
      <c r="P1215" s="38"/>
      <c r="Q1215" s="38"/>
    </row>
    <row r="1216" spans="1:17" x14ac:dyDescent="0.35">
      <c r="A1216" s="20"/>
      <c r="B1216" s="20"/>
      <c r="C1216" s="51"/>
      <c r="D1216" s="52"/>
      <c r="E1216" s="52"/>
      <c r="F1216" s="53"/>
      <c r="G1216" s="50"/>
      <c r="H1216" s="50"/>
      <c r="I1216" s="50"/>
      <c r="J1216" s="38"/>
      <c r="K1216" s="38"/>
      <c r="L1216" s="38"/>
      <c r="M1216" s="38"/>
      <c r="N1216" s="38"/>
      <c r="O1216" s="38"/>
      <c r="P1216" s="38"/>
      <c r="Q1216" s="38"/>
    </row>
    <row r="1217" spans="1:17" x14ac:dyDescent="0.35">
      <c r="A1217" s="20"/>
      <c r="B1217" s="20"/>
      <c r="C1217" s="51"/>
      <c r="D1217" s="52"/>
      <c r="E1217" s="52"/>
      <c r="F1217" s="53"/>
      <c r="G1217" s="50"/>
      <c r="H1217" s="50"/>
      <c r="I1217" s="50"/>
      <c r="J1217" s="38"/>
      <c r="K1217" s="38"/>
      <c r="L1217" s="38"/>
      <c r="M1217" s="38"/>
      <c r="N1217" s="38"/>
      <c r="O1217" s="38"/>
      <c r="P1217" s="38"/>
      <c r="Q1217" s="38"/>
    </row>
    <row r="1218" spans="1:17" x14ac:dyDescent="0.35">
      <c r="A1218" s="20"/>
      <c r="B1218" s="20"/>
      <c r="C1218" s="51"/>
      <c r="D1218" s="52"/>
      <c r="E1218" s="52"/>
      <c r="F1218" s="53"/>
      <c r="G1218" s="50"/>
      <c r="H1218" s="50"/>
      <c r="I1218" s="50"/>
      <c r="J1218" s="38"/>
      <c r="K1218" s="38"/>
      <c r="L1218" s="38"/>
      <c r="M1218" s="38"/>
      <c r="N1218" s="38"/>
      <c r="O1218" s="38"/>
      <c r="P1218" s="38"/>
      <c r="Q1218" s="38"/>
    </row>
    <row r="1219" spans="1:17" x14ac:dyDescent="0.35">
      <c r="A1219" s="20"/>
      <c r="B1219" s="20"/>
      <c r="C1219" s="51"/>
      <c r="D1219" s="52"/>
      <c r="E1219" s="52"/>
      <c r="F1219" s="53"/>
      <c r="G1219" s="50"/>
      <c r="H1219" s="50"/>
      <c r="I1219" s="50"/>
      <c r="J1219" s="38"/>
      <c r="K1219" s="38"/>
      <c r="L1219" s="38"/>
      <c r="M1219" s="38"/>
      <c r="N1219" s="38"/>
      <c r="O1219" s="38"/>
      <c r="P1219" s="38"/>
      <c r="Q1219" s="38"/>
    </row>
    <row r="1220" spans="1:17" x14ac:dyDescent="0.35">
      <c r="A1220" s="20"/>
      <c r="B1220" s="20"/>
      <c r="C1220" s="51"/>
      <c r="D1220" s="52"/>
      <c r="E1220" s="52"/>
      <c r="F1220" s="53"/>
      <c r="G1220" s="50"/>
      <c r="H1220" s="50"/>
      <c r="I1220" s="50"/>
      <c r="J1220" s="38"/>
      <c r="K1220" s="38"/>
      <c r="L1220" s="38"/>
      <c r="M1220" s="38"/>
      <c r="N1220" s="38"/>
      <c r="O1220" s="38"/>
      <c r="P1220" s="38"/>
      <c r="Q1220" s="38"/>
    </row>
    <row r="1221" spans="1:17" x14ac:dyDescent="0.35">
      <c r="A1221" s="20"/>
      <c r="B1221" s="20"/>
      <c r="C1221" s="51"/>
      <c r="D1221" s="52"/>
      <c r="E1221" s="52"/>
      <c r="F1221" s="53"/>
      <c r="G1221" s="50"/>
      <c r="H1221" s="50"/>
      <c r="I1221" s="50"/>
      <c r="J1221" s="38"/>
      <c r="K1221" s="38"/>
      <c r="L1221" s="38"/>
      <c r="M1221" s="38"/>
      <c r="N1221" s="38"/>
      <c r="O1221" s="38"/>
      <c r="P1221" s="38"/>
      <c r="Q1221" s="38"/>
    </row>
    <row r="1222" spans="1:17" x14ac:dyDescent="0.35">
      <c r="A1222" s="20"/>
      <c r="B1222" s="20"/>
      <c r="C1222" s="51"/>
      <c r="D1222" s="52"/>
      <c r="E1222" s="52"/>
      <c r="F1222" s="53"/>
      <c r="G1222" s="50"/>
      <c r="H1222" s="50"/>
      <c r="I1222" s="50"/>
      <c r="J1222" s="38"/>
      <c r="K1222" s="38"/>
      <c r="L1222" s="38"/>
      <c r="M1222" s="38"/>
      <c r="N1222" s="38"/>
      <c r="O1222" s="38"/>
      <c r="P1222" s="38"/>
      <c r="Q1222" s="38"/>
    </row>
    <row r="1223" spans="1:17" x14ac:dyDescent="0.35">
      <c r="A1223" s="20"/>
      <c r="B1223" s="20"/>
      <c r="C1223" s="51"/>
      <c r="D1223" s="52"/>
      <c r="E1223" s="52"/>
      <c r="F1223" s="53"/>
      <c r="G1223" s="50"/>
      <c r="H1223" s="50"/>
      <c r="I1223" s="50"/>
      <c r="J1223" s="38"/>
      <c r="K1223" s="38"/>
      <c r="L1223" s="38"/>
      <c r="M1223" s="38"/>
      <c r="N1223" s="38"/>
      <c r="O1223" s="38"/>
      <c r="P1223" s="38"/>
      <c r="Q1223" s="38"/>
    </row>
    <row r="1224" spans="1:17" x14ac:dyDescent="0.35">
      <c r="A1224" s="20"/>
      <c r="B1224" s="20"/>
      <c r="C1224" s="51"/>
      <c r="D1224" s="52"/>
      <c r="E1224" s="52"/>
      <c r="F1224" s="53"/>
      <c r="G1224" s="50"/>
      <c r="H1224" s="50"/>
      <c r="I1224" s="50"/>
      <c r="J1224" s="38"/>
      <c r="K1224" s="38"/>
      <c r="L1224" s="38"/>
      <c r="M1224" s="38"/>
      <c r="N1224" s="38"/>
      <c r="O1224" s="38"/>
      <c r="P1224" s="38"/>
      <c r="Q1224" s="38"/>
    </row>
    <row r="1225" spans="1:17" x14ac:dyDescent="0.35">
      <c r="A1225" s="20"/>
      <c r="B1225" s="20"/>
      <c r="C1225" s="51"/>
      <c r="D1225" s="52"/>
      <c r="E1225" s="52"/>
      <c r="F1225" s="53"/>
      <c r="G1225" s="50"/>
      <c r="H1225" s="50"/>
      <c r="I1225" s="50"/>
      <c r="J1225" s="38"/>
      <c r="K1225" s="38"/>
      <c r="L1225" s="38"/>
      <c r="M1225" s="38"/>
      <c r="N1225" s="38"/>
      <c r="O1225" s="38"/>
      <c r="P1225" s="38"/>
      <c r="Q1225" s="38"/>
    </row>
    <row r="1226" spans="1:17" x14ac:dyDescent="0.35">
      <c r="A1226" s="20"/>
      <c r="B1226" s="20"/>
      <c r="C1226" s="51"/>
      <c r="D1226" s="52"/>
      <c r="E1226" s="52"/>
      <c r="F1226" s="53"/>
      <c r="G1226" s="50"/>
      <c r="H1226" s="50"/>
      <c r="I1226" s="50"/>
      <c r="J1226" s="38"/>
      <c r="K1226" s="38"/>
      <c r="L1226" s="38"/>
      <c r="M1226" s="38"/>
      <c r="N1226" s="38"/>
      <c r="O1226" s="38"/>
      <c r="P1226" s="38"/>
      <c r="Q1226" s="38"/>
    </row>
    <row r="1227" spans="1:17" x14ac:dyDescent="0.35">
      <c r="A1227" s="20"/>
      <c r="B1227" s="20"/>
      <c r="C1227" s="51"/>
      <c r="D1227" s="52"/>
      <c r="E1227" s="52"/>
      <c r="F1227" s="53"/>
      <c r="G1227" s="50"/>
      <c r="H1227" s="50"/>
      <c r="I1227" s="50"/>
      <c r="J1227" s="38"/>
      <c r="K1227" s="38"/>
      <c r="L1227" s="38"/>
      <c r="M1227" s="38"/>
      <c r="N1227" s="38"/>
      <c r="O1227" s="38"/>
      <c r="P1227" s="38"/>
      <c r="Q1227" s="38"/>
    </row>
    <row r="1228" spans="1:17" x14ac:dyDescent="0.35">
      <c r="A1228" s="20"/>
      <c r="B1228" s="20"/>
      <c r="C1228" s="51"/>
      <c r="D1228" s="52"/>
      <c r="E1228" s="52"/>
      <c r="F1228" s="53"/>
      <c r="G1228" s="50"/>
      <c r="H1228" s="50"/>
      <c r="I1228" s="50"/>
      <c r="J1228" s="38"/>
      <c r="K1228" s="38"/>
      <c r="L1228" s="38"/>
      <c r="M1228" s="38"/>
      <c r="N1228" s="38"/>
      <c r="O1228" s="38"/>
      <c r="P1228" s="38"/>
      <c r="Q1228" s="38"/>
    </row>
    <row r="1229" spans="1:17" x14ac:dyDescent="0.35">
      <c r="A1229" s="20"/>
      <c r="B1229" s="20"/>
      <c r="C1229" s="51"/>
      <c r="D1229" s="52"/>
      <c r="E1229" s="52"/>
      <c r="F1229" s="53"/>
      <c r="G1229" s="50"/>
      <c r="H1229" s="50"/>
      <c r="I1229" s="50"/>
      <c r="J1229" s="38"/>
      <c r="K1229" s="38"/>
      <c r="L1229" s="38"/>
      <c r="M1229" s="38"/>
      <c r="N1229" s="38"/>
      <c r="O1229" s="38"/>
      <c r="P1229" s="38"/>
      <c r="Q1229" s="38"/>
    </row>
    <row r="1230" spans="1:17" x14ac:dyDescent="0.35">
      <c r="A1230" s="20"/>
      <c r="B1230" s="20"/>
      <c r="C1230" s="51"/>
      <c r="D1230" s="52"/>
      <c r="E1230" s="52"/>
      <c r="F1230" s="53"/>
      <c r="G1230" s="50"/>
      <c r="H1230" s="50"/>
      <c r="I1230" s="50"/>
      <c r="J1230" s="38"/>
      <c r="K1230" s="38"/>
      <c r="L1230" s="38"/>
      <c r="M1230" s="38"/>
      <c r="N1230" s="38"/>
      <c r="O1230" s="38"/>
      <c r="P1230" s="38"/>
      <c r="Q1230" s="38"/>
    </row>
    <row r="1231" spans="1:17" x14ac:dyDescent="0.35">
      <c r="A1231" s="20"/>
      <c r="B1231" s="20"/>
      <c r="C1231" s="51"/>
      <c r="D1231" s="52"/>
      <c r="E1231" s="52"/>
      <c r="F1231" s="53"/>
      <c r="G1231" s="50"/>
      <c r="H1231" s="50"/>
      <c r="I1231" s="50"/>
      <c r="J1231" s="38"/>
      <c r="K1231" s="38"/>
      <c r="L1231" s="38"/>
      <c r="M1231" s="38"/>
      <c r="N1231" s="38"/>
      <c r="O1231" s="38"/>
      <c r="P1231" s="38"/>
      <c r="Q1231" s="38"/>
    </row>
    <row r="1232" spans="1:17" x14ac:dyDescent="0.35">
      <c r="A1232" s="20"/>
      <c r="B1232" s="20"/>
      <c r="C1232" s="51"/>
      <c r="D1232" s="52"/>
      <c r="E1232" s="52"/>
      <c r="F1232" s="53"/>
      <c r="G1232" s="50"/>
      <c r="H1232" s="50"/>
      <c r="I1232" s="50"/>
      <c r="J1232" s="38"/>
      <c r="K1232" s="38"/>
      <c r="L1232" s="38"/>
      <c r="M1232" s="38"/>
      <c r="N1232" s="38"/>
      <c r="O1232" s="38"/>
      <c r="P1232" s="38"/>
      <c r="Q1232" s="38"/>
    </row>
    <row r="1233" spans="1:17" x14ac:dyDescent="0.35">
      <c r="A1233" s="20"/>
      <c r="B1233" s="20"/>
      <c r="C1233" s="51"/>
      <c r="D1233" s="52"/>
      <c r="E1233" s="52"/>
      <c r="F1233" s="53"/>
      <c r="G1233" s="50"/>
      <c r="H1233" s="50"/>
      <c r="I1233" s="50"/>
      <c r="J1233" s="38"/>
      <c r="K1233" s="38"/>
      <c r="L1233" s="38"/>
      <c r="M1233" s="38"/>
      <c r="N1233" s="38"/>
      <c r="O1233" s="38"/>
      <c r="P1233" s="38"/>
      <c r="Q1233" s="38"/>
    </row>
    <row r="1234" spans="1:17" x14ac:dyDescent="0.35">
      <c r="A1234" s="20"/>
      <c r="B1234" s="20"/>
      <c r="C1234" s="51"/>
      <c r="D1234" s="52"/>
      <c r="E1234" s="52"/>
      <c r="F1234" s="53"/>
      <c r="G1234" s="50"/>
      <c r="H1234" s="50"/>
      <c r="I1234" s="50"/>
      <c r="J1234" s="38"/>
      <c r="K1234" s="38"/>
      <c r="L1234" s="38"/>
      <c r="M1234" s="38"/>
      <c r="N1234" s="38"/>
      <c r="O1234" s="38"/>
      <c r="P1234" s="38"/>
      <c r="Q1234" s="38"/>
    </row>
    <row r="1235" spans="1:17" x14ac:dyDescent="0.35">
      <c r="A1235" s="20"/>
      <c r="B1235" s="20"/>
      <c r="C1235" s="51"/>
      <c r="D1235" s="52"/>
      <c r="E1235" s="52"/>
      <c r="F1235" s="53"/>
      <c r="G1235" s="50"/>
      <c r="H1235" s="50"/>
      <c r="I1235" s="50"/>
      <c r="J1235" s="38"/>
      <c r="K1235" s="38"/>
      <c r="L1235" s="38"/>
      <c r="M1235" s="38"/>
      <c r="N1235" s="38"/>
      <c r="O1235" s="38"/>
      <c r="P1235" s="38"/>
      <c r="Q1235" s="38"/>
    </row>
    <row r="1236" spans="1:17" x14ac:dyDescent="0.35">
      <c r="A1236" s="20"/>
      <c r="B1236" s="20"/>
      <c r="C1236" s="51"/>
      <c r="D1236" s="52"/>
      <c r="E1236" s="52"/>
      <c r="F1236" s="53"/>
      <c r="G1236" s="50"/>
      <c r="H1236" s="50"/>
      <c r="I1236" s="50"/>
      <c r="J1236" s="38"/>
      <c r="K1236" s="38"/>
      <c r="L1236" s="38"/>
      <c r="M1236" s="38"/>
      <c r="N1236" s="38"/>
      <c r="O1236" s="38"/>
      <c r="P1236" s="38"/>
      <c r="Q1236" s="38"/>
    </row>
    <row r="1237" spans="1:17" x14ac:dyDescent="0.35">
      <c r="A1237" s="20"/>
      <c r="B1237" s="20"/>
      <c r="C1237" s="51"/>
      <c r="D1237" s="52"/>
      <c r="E1237" s="52"/>
      <c r="F1237" s="53"/>
      <c r="G1237" s="50"/>
      <c r="H1237" s="50"/>
      <c r="I1237" s="50"/>
      <c r="J1237" s="38"/>
      <c r="K1237" s="38"/>
      <c r="L1237" s="38"/>
      <c r="M1237" s="38"/>
      <c r="N1237" s="38"/>
      <c r="O1237" s="38"/>
      <c r="P1237" s="38"/>
      <c r="Q1237" s="38"/>
    </row>
    <row r="1238" spans="1:17" x14ac:dyDescent="0.35">
      <c r="A1238" s="20"/>
      <c r="B1238" s="20"/>
      <c r="C1238" s="51"/>
      <c r="D1238" s="52"/>
      <c r="E1238" s="52"/>
      <c r="F1238" s="53"/>
      <c r="G1238" s="50"/>
      <c r="H1238" s="50"/>
      <c r="I1238" s="50"/>
      <c r="J1238" s="38"/>
      <c r="K1238" s="38"/>
      <c r="L1238" s="38"/>
      <c r="M1238" s="38"/>
      <c r="N1238" s="38"/>
      <c r="O1238" s="38"/>
      <c r="P1238" s="38"/>
      <c r="Q1238" s="38"/>
    </row>
    <row r="1239" spans="1:17" x14ac:dyDescent="0.35">
      <c r="A1239" s="20"/>
      <c r="B1239" s="20"/>
      <c r="C1239" s="51"/>
      <c r="D1239" s="52"/>
      <c r="E1239" s="52"/>
      <c r="F1239" s="53"/>
      <c r="G1239" s="50"/>
      <c r="H1239" s="50"/>
      <c r="I1239" s="50"/>
      <c r="J1239" s="38"/>
      <c r="K1239" s="38"/>
      <c r="L1239" s="38"/>
      <c r="M1239" s="38"/>
      <c r="N1239" s="38"/>
      <c r="O1239" s="38"/>
      <c r="P1239" s="38"/>
      <c r="Q1239" s="38"/>
    </row>
    <row r="1240" spans="1:17" x14ac:dyDescent="0.35">
      <c r="A1240" s="20"/>
      <c r="B1240" s="20"/>
      <c r="C1240" s="51"/>
      <c r="D1240" s="52"/>
      <c r="E1240" s="52"/>
      <c r="F1240" s="53"/>
      <c r="G1240" s="50"/>
      <c r="H1240" s="50"/>
      <c r="I1240" s="50"/>
      <c r="J1240" s="38"/>
      <c r="K1240" s="38"/>
      <c r="L1240" s="38"/>
      <c r="M1240" s="38"/>
      <c r="N1240" s="38"/>
      <c r="O1240" s="38"/>
      <c r="P1240" s="38"/>
      <c r="Q1240" s="38"/>
    </row>
    <row r="1241" spans="1:17" x14ac:dyDescent="0.35">
      <c r="A1241" s="20"/>
      <c r="B1241" s="20"/>
      <c r="C1241" s="51"/>
      <c r="D1241" s="52"/>
      <c r="E1241" s="52"/>
      <c r="F1241" s="53"/>
      <c r="G1241" s="50"/>
      <c r="H1241" s="50"/>
      <c r="I1241" s="50"/>
      <c r="J1241" s="38"/>
      <c r="K1241" s="38"/>
      <c r="L1241" s="38"/>
      <c r="M1241" s="38"/>
      <c r="N1241" s="38"/>
      <c r="O1241" s="38"/>
      <c r="P1241" s="38"/>
      <c r="Q1241" s="38"/>
    </row>
    <row r="1242" spans="1:17" x14ac:dyDescent="0.35">
      <c r="A1242" s="20"/>
      <c r="B1242" s="20"/>
      <c r="C1242" s="51"/>
      <c r="D1242" s="52"/>
      <c r="E1242" s="52"/>
      <c r="F1242" s="53"/>
      <c r="G1242" s="50"/>
      <c r="H1242" s="50"/>
      <c r="I1242" s="50"/>
      <c r="J1242" s="38"/>
      <c r="K1242" s="38"/>
      <c r="L1242" s="38"/>
      <c r="M1242" s="38"/>
      <c r="N1242" s="38"/>
      <c r="O1242" s="38"/>
      <c r="P1242" s="38"/>
      <c r="Q1242" s="38"/>
    </row>
    <row r="1243" spans="1:17" x14ac:dyDescent="0.35">
      <c r="A1243" s="20"/>
      <c r="B1243" s="20"/>
      <c r="C1243" s="51"/>
      <c r="D1243" s="52"/>
      <c r="E1243" s="52"/>
      <c r="F1243" s="53"/>
      <c r="G1243" s="50"/>
      <c r="H1243" s="50"/>
      <c r="I1243" s="50"/>
      <c r="J1243" s="38"/>
      <c r="K1243" s="38"/>
      <c r="L1243" s="38"/>
      <c r="M1243" s="38"/>
      <c r="N1243" s="38"/>
      <c r="O1243" s="38"/>
      <c r="P1243" s="38"/>
      <c r="Q1243" s="38"/>
    </row>
    <row r="1244" spans="1:17" x14ac:dyDescent="0.35">
      <c r="A1244" s="20"/>
      <c r="B1244" s="20"/>
      <c r="C1244" s="51"/>
      <c r="D1244" s="52"/>
      <c r="E1244" s="52"/>
      <c r="F1244" s="53"/>
      <c r="G1244" s="50"/>
      <c r="H1244" s="50"/>
      <c r="I1244" s="50"/>
      <c r="J1244" s="38"/>
      <c r="K1244" s="38"/>
      <c r="L1244" s="38"/>
      <c r="M1244" s="38"/>
      <c r="N1244" s="38"/>
      <c r="O1244" s="38"/>
      <c r="P1244" s="38"/>
      <c r="Q1244" s="38"/>
    </row>
    <row r="1245" spans="1:17" x14ac:dyDescent="0.35">
      <c r="A1245" s="20"/>
      <c r="B1245" s="20"/>
      <c r="C1245" s="51"/>
      <c r="D1245" s="52"/>
      <c r="E1245" s="52"/>
      <c r="F1245" s="53"/>
      <c r="G1245" s="50"/>
      <c r="H1245" s="50"/>
      <c r="I1245" s="50"/>
      <c r="J1245" s="38"/>
      <c r="K1245" s="38"/>
      <c r="L1245" s="38"/>
      <c r="M1245" s="38"/>
      <c r="N1245" s="38"/>
      <c r="O1245" s="38"/>
      <c r="P1245" s="38"/>
      <c r="Q1245" s="38"/>
    </row>
    <row r="1246" spans="1:17" x14ac:dyDescent="0.35">
      <c r="A1246" s="20"/>
      <c r="B1246" s="20"/>
      <c r="C1246" s="51"/>
      <c r="D1246" s="52"/>
      <c r="E1246" s="52"/>
      <c r="F1246" s="53"/>
      <c r="G1246" s="50"/>
      <c r="H1246" s="50"/>
      <c r="I1246" s="50"/>
      <c r="J1246" s="38"/>
      <c r="K1246" s="38"/>
      <c r="L1246" s="38"/>
      <c r="M1246" s="38"/>
      <c r="N1246" s="38"/>
      <c r="O1246" s="38"/>
      <c r="P1246" s="38"/>
      <c r="Q1246" s="38"/>
    </row>
    <row r="1247" spans="1:17" x14ac:dyDescent="0.35">
      <c r="A1247" s="20"/>
      <c r="B1247" s="20"/>
      <c r="C1247" s="51"/>
      <c r="D1247" s="52"/>
      <c r="E1247" s="52"/>
      <c r="F1247" s="53"/>
      <c r="G1247" s="50"/>
      <c r="H1247" s="50"/>
      <c r="I1247" s="50"/>
      <c r="J1247" s="38"/>
      <c r="K1247" s="38"/>
      <c r="L1247" s="38"/>
      <c r="M1247" s="38"/>
      <c r="N1247" s="38"/>
      <c r="O1247" s="38"/>
      <c r="P1247" s="38"/>
      <c r="Q1247" s="38"/>
    </row>
    <row r="1248" spans="1:17" x14ac:dyDescent="0.35">
      <c r="A1248" s="20"/>
      <c r="B1248" s="20"/>
      <c r="C1248" s="51"/>
      <c r="D1248" s="52"/>
      <c r="E1248" s="52"/>
      <c r="F1248" s="53"/>
      <c r="G1248" s="50"/>
      <c r="H1248" s="50"/>
      <c r="I1248" s="50"/>
      <c r="J1248" s="38"/>
      <c r="K1248" s="38"/>
      <c r="L1248" s="38"/>
      <c r="M1248" s="38"/>
      <c r="N1248" s="38"/>
      <c r="O1248" s="38"/>
      <c r="P1248" s="38"/>
      <c r="Q1248" s="38"/>
    </row>
    <row r="1249" spans="1:17" x14ac:dyDescent="0.35">
      <c r="A1249" s="20"/>
      <c r="B1249" s="20"/>
      <c r="C1249" s="51"/>
      <c r="D1249" s="52"/>
      <c r="E1249" s="52"/>
      <c r="F1249" s="53"/>
      <c r="G1249" s="50"/>
      <c r="H1249" s="50"/>
      <c r="I1249" s="50"/>
      <c r="J1249" s="38"/>
      <c r="K1249" s="38"/>
      <c r="L1249" s="38"/>
      <c r="M1249" s="38"/>
      <c r="N1249" s="38"/>
      <c r="O1249" s="38"/>
      <c r="P1249" s="38"/>
      <c r="Q1249" s="38"/>
    </row>
    <row r="1250" spans="1:17" x14ac:dyDescent="0.35">
      <c r="A1250" s="20"/>
      <c r="B1250" s="20"/>
      <c r="C1250" s="51"/>
      <c r="D1250" s="52"/>
      <c r="E1250" s="52"/>
      <c r="F1250" s="53"/>
      <c r="G1250" s="50"/>
      <c r="H1250" s="50"/>
      <c r="I1250" s="50"/>
      <c r="J1250" s="38"/>
      <c r="K1250" s="38"/>
      <c r="L1250" s="38"/>
      <c r="M1250" s="38"/>
      <c r="N1250" s="38"/>
      <c r="O1250" s="38"/>
      <c r="P1250" s="38"/>
      <c r="Q1250" s="38"/>
    </row>
    <row r="1251" spans="1:17" x14ac:dyDescent="0.35">
      <c r="A1251" s="20"/>
      <c r="B1251" s="20"/>
      <c r="C1251" s="51"/>
      <c r="D1251" s="52"/>
      <c r="E1251" s="52"/>
      <c r="F1251" s="53"/>
      <c r="G1251" s="50"/>
      <c r="H1251" s="50"/>
      <c r="I1251" s="50"/>
      <c r="J1251" s="38"/>
      <c r="K1251" s="38"/>
      <c r="L1251" s="38"/>
      <c r="M1251" s="38"/>
      <c r="N1251" s="38"/>
      <c r="O1251" s="38"/>
      <c r="P1251" s="38"/>
      <c r="Q1251" s="38"/>
    </row>
    <row r="1252" spans="1:17" x14ac:dyDescent="0.35">
      <c r="A1252" s="20"/>
      <c r="B1252" s="20"/>
      <c r="C1252" s="51"/>
      <c r="D1252" s="52"/>
      <c r="E1252" s="52"/>
      <c r="F1252" s="53"/>
      <c r="G1252" s="50"/>
      <c r="H1252" s="50"/>
      <c r="I1252" s="50"/>
      <c r="J1252" s="38"/>
      <c r="K1252" s="38"/>
      <c r="L1252" s="38"/>
      <c r="M1252" s="38"/>
      <c r="N1252" s="38"/>
      <c r="O1252" s="38"/>
      <c r="P1252" s="38"/>
      <c r="Q1252" s="38"/>
    </row>
    <row r="1253" spans="1:17" x14ac:dyDescent="0.35">
      <c r="A1253" s="20"/>
      <c r="B1253" s="20"/>
      <c r="C1253" s="51"/>
      <c r="D1253" s="52"/>
      <c r="E1253" s="52"/>
      <c r="F1253" s="53"/>
      <c r="G1253" s="50"/>
      <c r="H1253" s="50"/>
      <c r="I1253" s="50"/>
      <c r="J1253" s="38"/>
      <c r="K1253" s="38"/>
      <c r="L1253" s="38"/>
      <c r="M1253" s="38"/>
      <c r="N1253" s="38"/>
      <c r="O1253" s="38"/>
      <c r="P1253" s="38"/>
      <c r="Q1253" s="38"/>
    </row>
    <row r="1254" spans="1:17" x14ac:dyDescent="0.35">
      <c r="A1254" s="20"/>
      <c r="B1254" s="20"/>
      <c r="C1254" s="51"/>
      <c r="D1254" s="52"/>
      <c r="E1254" s="52"/>
      <c r="F1254" s="53"/>
      <c r="G1254" s="50"/>
      <c r="H1254" s="50"/>
      <c r="I1254" s="50"/>
      <c r="J1254" s="38"/>
      <c r="K1254" s="38"/>
      <c r="L1254" s="38"/>
      <c r="M1254" s="38"/>
      <c r="N1254" s="38"/>
      <c r="O1254" s="38"/>
      <c r="P1254" s="38"/>
      <c r="Q1254" s="38"/>
    </row>
    <row r="1255" spans="1:17" x14ac:dyDescent="0.35">
      <c r="A1255" s="20"/>
      <c r="B1255" s="20"/>
      <c r="C1255" s="51"/>
      <c r="D1255" s="52"/>
      <c r="E1255" s="52"/>
      <c r="F1255" s="53"/>
      <c r="G1255" s="50"/>
      <c r="H1255" s="50"/>
      <c r="I1255" s="50"/>
      <c r="J1255" s="38"/>
      <c r="K1255" s="38"/>
      <c r="L1255" s="38"/>
      <c r="M1255" s="38"/>
      <c r="N1255" s="38"/>
      <c r="O1255" s="38"/>
      <c r="P1255" s="38"/>
      <c r="Q1255" s="38"/>
    </row>
    <row r="1256" spans="1:17" x14ac:dyDescent="0.35">
      <c r="A1256" s="20"/>
      <c r="B1256" s="20"/>
      <c r="C1256" s="51"/>
      <c r="D1256" s="52"/>
      <c r="E1256" s="52"/>
      <c r="F1256" s="53"/>
      <c r="G1256" s="50"/>
      <c r="H1256" s="50"/>
      <c r="I1256" s="50"/>
      <c r="J1256" s="38"/>
      <c r="K1256" s="38"/>
      <c r="L1256" s="38"/>
      <c r="M1256" s="38"/>
      <c r="N1256" s="38"/>
      <c r="O1256" s="38"/>
      <c r="P1256" s="38"/>
      <c r="Q1256" s="38"/>
    </row>
    <row r="1257" spans="1:17" x14ac:dyDescent="0.35">
      <c r="A1257" s="20"/>
      <c r="B1257" s="20"/>
      <c r="C1257" s="51"/>
      <c r="D1257" s="52"/>
      <c r="E1257" s="52"/>
      <c r="F1257" s="53"/>
      <c r="G1257" s="50"/>
      <c r="H1257" s="50"/>
      <c r="I1257" s="50"/>
      <c r="J1257" s="38"/>
      <c r="K1257" s="38"/>
      <c r="L1257" s="38"/>
      <c r="M1257" s="38"/>
      <c r="N1257" s="38"/>
      <c r="O1257" s="38"/>
      <c r="P1257" s="38"/>
      <c r="Q1257" s="38"/>
    </row>
    <row r="1258" spans="1:17" x14ac:dyDescent="0.35">
      <c r="A1258" s="20"/>
      <c r="B1258" s="20"/>
      <c r="C1258" s="51"/>
      <c r="D1258" s="52"/>
      <c r="E1258" s="52"/>
      <c r="F1258" s="53"/>
      <c r="G1258" s="50"/>
      <c r="H1258" s="50"/>
      <c r="I1258" s="50"/>
      <c r="J1258" s="38"/>
      <c r="K1258" s="38"/>
      <c r="L1258" s="38"/>
      <c r="M1258" s="38"/>
      <c r="N1258" s="38"/>
      <c r="O1258" s="38"/>
      <c r="P1258" s="38"/>
      <c r="Q1258" s="38"/>
    </row>
    <row r="1259" spans="1:17" x14ac:dyDescent="0.35">
      <c r="A1259" s="20"/>
      <c r="B1259" s="20"/>
      <c r="C1259" s="51"/>
      <c r="D1259" s="52"/>
      <c r="E1259" s="52"/>
      <c r="F1259" s="53"/>
      <c r="G1259" s="50"/>
      <c r="H1259" s="50"/>
      <c r="I1259" s="50"/>
      <c r="J1259" s="38"/>
      <c r="K1259" s="38"/>
      <c r="L1259" s="38"/>
      <c r="M1259" s="38"/>
      <c r="N1259" s="38"/>
      <c r="O1259" s="38"/>
      <c r="P1259" s="38"/>
      <c r="Q1259" s="38"/>
    </row>
    <row r="1260" spans="1:17" x14ac:dyDescent="0.35">
      <c r="A1260" s="20"/>
      <c r="B1260" s="20"/>
      <c r="C1260" s="51"/>
      <c r="D1260" s="52"/>
      <c r="E1260" s="52"/>
      <c r="F1260" s="53"/>
      <c r="G1260" s="50"/>
      <c r="H1260" s="50"/>
      <c r="I1260" s="50"/>
      <c r="J1260" s="38"/>
      <c r="K1260" s="38"/>
      <c r="L1260" s="38"/>
      <c r="M1260" s="38"/>
      <c r="N1260" s="38"/>
      <c r="O1260" s="38"/>
      <c r="P1260" s="38"/>
      <c r="Q1260" s="38"/>
    </row>
    <row r="1261" spans="1:17" x14ac:dyDescent="0.35">
      <c r="A1261" s="20"/>
      <c r="B1261" s="20"/>
      <c r="C1261" s="51"/>
      <c r="D1261" s="52"/>
      <c r="E1261" s="52"/>
      <c r="F1261" s="53"/>
      <c r="G1261" s="50"/>
      <c r="H1261" s="50"/>
      <c r="I1261" s="50"/>
      <c r="J1261" s="38"/>
      <c r="K1261" s="38"/>
      <c r="L1261" s="38"/>
      <c r="M1261" s="38"/>
      <c r="N1261" s="38"/>
      <c r="O1261" s="38"/>
      <c r="P1261" s="38"/>
      <c r="Q1261" s="38"/>
    </row>
    <row r="1262" spans="1:17" x14ac:dyDescent="0.35">
      <c r="A1262" s="20"/>
      <c r="B1262" s="20"/>
      <c r="C1262" s="51"/>
      <c r="D1262" s="52"/>
      <c r="E1262" s="52"/>
      <c r="F1262" s="53"/>
      <c r="G1262" s="50"/>
      <c r="H1262" s="50"/>
      <c r="I1262" s="50"/>
      <c r="J1262" s="38"/>
      <c r="K1262" s="38"/>
      <c r="L1262" s="38"/>
      <c r="M1262" s="38"/>
      <c r="N1262" s="38"/>
      <c r="O1262" s="38"/>
      <c r="P1262" s="38"/>
      <c r="Q1262" s="38"/>
    </row>
    <row r="1263" spans="1:17" x14ac:dyDescent="0.35">
      <c r="A1263" s="20"/>
      <c r="B1263" s="20"/>
      <c r="C1263" s="51"/>
      <c r="D1263" s="52"/>
      <c r="E1263" s="52"/>
      <c r="F1263" s="53"/>
      <c r="G1263" s="50"/>
      <c r="H1263" s="50"/>
      <c r="I1263" s="50"/>
      <c r="J1263" s="38"/>
      <c r="K1263" s="38"/>
      <c r="L1263" s="38"/>
      <c r="M1263" s="38"/>
      <c r="N1263" s="38"/>
      <c r="O1263" s="38"/>
      <c r="P1263" s="38"/>
      <c r="Q1263" s="38"/>
    </row>
    <row r="1264" spans="1:17" x14ac:dyDescent="0.35">
      <c r="A1264" s="20"/>
      <c r="B1264" s="20"/>
      <c r="C1264" s="51"/>
      <c r="D1264" s="52"/>
      <c r="E1264" s="52"/>
      <c r="F1264" s="53"/>
      <c r="G1264" s="50"/>
      <c r="H1264" s="50"/>
      <c r="I1264" s="50"/>
      <c r="J1264" s="38"/>
      <c r="K1264" s="38"/>
      <c r="L1264" s="38"/>
      <c r="M1264" s="38"/>
      <c r="N1264" s="38"/>
      <c r="O1264" s="38"/>
      <c r="P1264" s="38"/>
      <c r="Q1264" s="38"/>
    </row>
    <row r="1265" spans="1:17" x14ac:dyDescent="0.35">
      <c r="A1265" s="20"/>
      <c r="B1265" s="20"/>
      <c r="C1265" s="51"/>
      <c r="D1265" s="52"/>
      <c r="E1265" s="52"/>
      <c r="F1265" s="53"/>
      <c r="G1265" s="50"/>
      <c r="H1265" s="50"/>
      <c r="I1265" s="50"/>
      <c r="J1265" s="38"/>
      <c r="K1265" s="38"/>
      <c r="L1265" s="38"/>
      <c r="M1265" s="38"/>
      <c r="N1265" s="38"/>
      <c r="O1265" s="38"/>
      <c r="P1265" s="38"/>
      <c r="Q1265" s="38"/>
    </row>
    <row r="1266" spans="1:17" x14ac:dyDescent="0.35">
      <c r="A1266" s="20"/>
      <c r="B1266" s="20"/>
      <c r="C1266" s="51"/>
      <c r="D1266" s="52"/>
      <c r="E1266" s="52"/>
      <c r="F1266" s="53"/>
      <c r="G1266" s="50"/>
      <c r="H1266" s="50"/>
      <c r="I1266" s="50"/>
      <c r="J1266" s="38"/>
      <c r="K1266" s="38"/>
      <c r="L1266" s="38"/>
      <c r="M1266" s="38"/>
      <c r="N1266" s="38"/>
      <c r="O1266" s="38"/>
      <c r="P1266" s="38"/>
      <c r="Q1266" s="38"/>
    </row>
    <row r="1267" spans="1:17" x14ac:dyDescent="0.35">
      <c r="A1267" s="20"/>
      <c r="B1267" s="20"/>
      <c r="C1267" s="51"/>
      <c r="D1267" s="52"/>
      <c r="E1267" s="52"/>
      <c r="F1267" s="53"/>
      <c r="G1267" s="50"/>
      <c r="H1267" s="50"/>
      <c r="I1267" s="50"/>
      <c r="J1267" s="38"/>
      <c r="K1267" s="38"/>
      <c r="L1267" s="38"/>
      <c r="M1267" s="38"/>
      <c r="N1267" s="38"/>
      <c r="O1267" s="38"/>
      <c r="P1267" s="38"/>
      <c r="Q1267" s="38"/>
    </row>
    <row r="1268" spans="1:17" x14ac:dyDescent="0.35">
      <c r="A1268" s="20"/>
      <c r="B1268" s="20"/>
      <c r="C1268" s="51"/>
      <c r="D1268" s="52"/>
      <c r="E1268" s="52"/>
      <c r="F1268" s="53"/>
      <c r="G1268" s="50"/>
      <c r="H1268" s="50"/>
      <c r="I1268" s="50"/>
      <c r="J1268" s="38"/>
      <c r="K1268" s="38"/>
      <c r="L1268" s="38"/>
      <c r="M1268" s="38"/>
      <c r="N1268" s="38"/>
      <c r="O1268" s="38"/>
      <c r="P1268" s="38"/>
      <c r="Q1268" s="38"/>
    </row>
    <row r="1269" spans="1:17" x14ac:dyDescent="0.35">
      <c r="A1269" s="20"/>
      <c r="B1269" s="20"/>
      <c r="C1269" s="51"/>
      <c r="D1269" s="52"/>
      <c r="E1269" s="52"/>
      <c r="F1269" s="53"/>
      <c r="G1269" s="50"/>
      <c r="H1269" s="50"/>
      <c r="I1269" s="50"/>
      <c r="J1269" s="38"/>
      <c r="K1269" s="38"/>
      <c r="L1269" s="38"/>
      <c r="M1269" s="38"/>
      <c r="N1269" s="38"/>
      <c r="O1269" s="38"/>
      <c r="P1269" s="38"/>
      <c r="Q1269" s="38"/>
    </row>
    <row r="1270" spans="1:17" x14ac:dyDescent="0.35">
      <c r="A1270" s="20"/>
      <c r="B1270" s="20"/>
      <c r="C1270" s="51"/>
      <c r="D1270" s="52"/>
      <c r="E1270" s="52"/>
      <c r="F1270" s="53"/>
      <c r="G1270" s="50"/>
      <c r="H1270" s="50"/>
      <c r="I1270" s="50"/>
      <c r="J1270" s="38"/>
      <c r="K1270" s="38"/>
      <c r="L1270" s="38"/>
      <c r="M1270" s="38"/>
      <c r="N1270" s="38"/>
      <c r="O1270" s="38"/>
      <c r="P1270" s="38"/>
      <c r="Q1270" s="38"/>
    </row>
    <row r="1271" spans="1:17" x14ac:dyDescent="0.35">
      <c r="A1271" s="20"/>
      <c r="B1271" s="20"/>
      <c r="C1271" s="51"/>
      <c r="D1271" s="52"/>
      <c r="E1271" s="52"/>
      <c r="F1271" s="53"/>
      <c r="G1271" s="50"/>
      <c r="H1271" s="50"/>
      <c r="I1271" s="50"/>
      <c r="J1271" s="38"/>
      <c r="K1271" s="38"/>
      <c r="L1271" s="38"/>
      <c r="M1271" s="38"/>
      <c r="N1271" s="38"/>
      <c r="O1271" s="38"/>
      <c r="P1271" s="38"/>
      <c r="Q1271" s="38"/>
    </row>
    <row r="1272" spans="1:17" x14ac:dyDescent="0.35">
      <c r="A1272" s="20"/>
      <c r="B1272" s="20"/>
      <c r="C1272" s="51"/>
      <c r="D1272" s="52"/>
      <c r="E1272" s="52"/>
      <c r="F1272" s="53"/>
      <c r="G1272" s="50"/>
      <c r="H1272" s="50"/>
      <c r="I1272" s="50"/>
      <c r="J1272" s="38"/>
      <c r="K1272" s="38"/>
      <c r="L1272" s="38"/>
      <c r="M1272" s="38"/>
      <c r="N1272" s="38"/>
      <c r="O1272" s="38"/>
      <c r="P1272" s="38"/>
      <c r="Q1272" s="38"/>
    </row>
    <row r="1273" spans="1:17" x14ac:dyDescent="0.35">
      <c r="A1273" s="20"/>
      <c r="B1273" s="20"/>
      <c r="C1273" s="51"/>
      <c r="D1273" s="52"/>
      <c r="E1273" s="52"/>
      <c r="F1273" s="53"/>
      <c r="G1273" s="50"/>
      <c r="H1273" s="50"/>
      <c r="I1273" s="50"/>
      <c r="J1273" s="38"/>
      <c r="K1273" s="38"/>
      <c r="L1273" s="38"/>
      <c r="M1273" s="38"/>
      <c r="N1273" s="38"/>
      <c r="O1273" s="38"/>
      <c r="P1273" s="38"/>
      <c r="Q1273" s="38"/>
    </row>
    <row r="1274" spans="1:17" x14ac:dyDescent="0.35">
      <c r="A1274" s="20"/>
      <c r="B1274" s="20"/>
      <c r="C1274" s="51"/>
      <c r="D1274" s="52"/>
      <c r="E1274" s="52"/>
      <c r="F1274" s="53"/>
      <c r="G1274" s="50"/>
      <c r="H1274" s="50"/>
      <c r="I1274" s="50"/>
      <c r="J1274" s="38"/>
      <c r="K1274" s="38"/>
      <c r="L1274" s="38"/>
      <c r="M1274" s="38"/>
      <c r="N1274" s="38"/>
      <c r="O1274" s="38"/>
      <c r="P1274" s="38"/>
      <c r="Q1274" s="38"/>
    </row>
    <row r="1275" spans="1:17" x14ac:dyDescent="0.35">
      <c r="A1275" s="20"/>
      <c r="B1275" s="20"/>
      <c r="C1275" s="51"/>
      <c r="D1275" s="52"/>
      <c r="E1275" s="52"/>
      <c r="F1275" s="53"/>
      <c r="G1275" s="50"/>
      <c r="H1275" s="50"/>
      <c r="I1275" s="50"/>
      <c r="J1275" s="38"/>
      <c r="K1275" s="38"/>
      <c r="L1275" s="38"/>
      <c r="M1275" s="38"/>
      <c r="N1275" s="38"/>
      <c r="O1275" s="38"/>
      <c r="P1275" s="38"/>
      <c r="Q1275" s="38"/>
    </row>
    <row r="1276" spans="1:17" x14ac:dyDescent="0.35">
      <c r="A1276" s="20"/>
      <c r="B1276" s="20"/>
      <c r="C1276" s="51"/>
      <c r="D1276" s="52"/>
      <c r="E1276" s="52"/>
      <c r="F1276" s="53"/>
      <c r="G1276" s="50"/>
      <c r="H1276" s="50"/>
      <c r="I1276" s="50"/>
      <c r="J1276" s="38"/>
      <c r="K1276" s="38"/>
      <c r="L1276" s="38"/>
      <c r="M1276" s="38"/>
      <c r="N1276" s="38"/>
      <c r="O1276" s="38"/>
      <c r="P1276" s="38"/>
      <c r="Q1276" s="38"/>
    </row>
    <row r="1277" spans="1:17" x14ac:dyDescent="0.35">
      <c r="A1277" s="20"/>
      <c r="B1277" s="20"/>
      <c r="C1277" s="51"/>
      <c r="D1277" s="52"/>
      <c r="E1277" s="52"/>
      <c r="F1277" s="53"/>
      <c r="G1277" s="50"/>
      <c r="H1277" s="50"/>
      <c r="I1277" s="50"/>
      <c r="J1277" s="38"/>
      <c r="K1277" s="38"/>
      <c r="L1277" s="38"/>
      <c r="M1277" s="38"/>
      <c r="N1277" s="38"/>
      <c r="O1277" s="38"/>
      <c r="P1277" s="38"/>
      <c r="Q1277" s="38"/>
    </row>
    <row r="1278" spans="1:17" x14ac:dyDescent="0.35">
      <c r="A1278" s="20"/>
      <c r="B1278" s="20"/>
      <c r="C1278" s="51"/>
      <c r="D1278" s="52"/>
      <c r="E1278" s="52"/>
      <c r="F1278" s="53"/>
      <c r="G1278" s="50"/>
      <c r="H1278" s="50"/>
      <c r="I1278" s="50"/>
      <c r="J1278" s="38"/>
      <c r="K1278" s="38"/>
      <c r="L1278" s="38"/>
      <c r="M1278" s="38"/>
      <c r="N1278" s="38"/>
      <c r="O1278" s="38"/>
      <c r="P1278" s="38"/>
      <c r="Q1278" s="38"/>
    </row>
    <row r="1279" spans="1:17" x14ac:dyDescent="0.35">
      <c r="A1279" s="20"/>
      <c r="B1279" s="20"/>
      <c r="C1279" s="51"/>
      <c r="D1279" s="52"/>
      <c r="E1279" s="52"/>
      <c r="F1279" s="53"/>
      <c r="G1279" s="50"/>
      <c r="H1279" s="50"/>
      <c r="I1279" s="50"/>
      <c r="J1279" s="38"/>
      <c r="K1279" s="38"/>
      <c r="L1279" s="38"/>
      <c r="M1279" s="38"/>
      <c r="N1279" s="38"/>
      <c r="O1279" s="38"/>
      <c r="P1279" s="38"/>
      <c r="Q1279" s="38"/>
    </row>
    <row r="1280" spans="1:17" x14ac:dyDescent="0.35">
      <c r="A1280" s="20"/>
      <c r="B1280" s="20"/>
      <c r="C1280" s="51"/>
      <c r="D1280" s="52"/>
      <c r="E1280" s="52"/>
      <c r="F1280" s="53"/>
      <c r="G1280" s="50"/>
      <c r="H1280" s="50"/>
      <c r="I1280" s="50"/>
      <c r="J1280" s="38"/>
      <c r="K1280" s="38"/>
      <c r="L1280" s="38"/>
      <c r="M1280" s="38"/>
      <c r="N1280" s="38"/>
      <c r="O1280" s="38"/>
      <c r="P1280" s="38"/>
      <c r="Q1280" s="38"/>
    </row>
    <row r="1281" spans="1:17" x14ac:dyDescent="0.35">
      <c r="A1281" s="20"/>
      <c r="B1281" s="20"/>
      <c r="C1281" s="51"/>
      <c r="D1281" s="52"/>
      <c r="E1281" s="52"/>
      <c r="F1281" s="53"/>
      <c r="G1281" s="50"/>
      <c r="H1281" s="50"/>
      <c r="I1281" s="50"/>
      <c r="J1281" s="38"/>
      <c r="K1281" s="38"/>
      <c r="L1281" s="38"/>
      <c r="M1281" s="38"/>
      <c r="N1281" s="38"/>
      <c r="O1281" s="38"/>
      <c r="P1281" s="38"/>
      <c r="Q1281" s="38"/>
    </row>
    <row r="1282" spans="1:17" x14ac:dyDescent="0.35">
      <c r="A1282" s="20"/>
      <c r="B1282" s="20"/>
      <c r="C1282" s="51"/>
      <c r="D1282" s="52"/>
      <c r="E1282" s="52"/>
      <c r="F1282" s="53"/>
      <c r="G1282" s="50"/>
      <c r="H1282" s="50"/>
      <c r="I1282" s="50"/>
      <c r="J1282" s="38"/>
      <c r="K1282" s="38"/>
      <c r="L1282" s="38"/>
      <c r="M1282" s="38"/>
      <c r="N1282" s="38"/>
      <c r="O1282" s="38"/>
      <c r="P1282" s="38"/>
      <c r="Q1282" s="38"/>
    </row>
    <row r="1283" spans="1:17" x14ac:dyDescent="0.35">
      <c r="A1283" s="20"/>
      <c r="B1283" s="20"/>
      <c r="C1283" s="51"/>
      <c r="D1283" s="52"/>
      <c r="E1283" s="52"/>
      <c r="F1283" s="53"/>
      <c r="G1283" s="50"/>
      <c r="H1283" s="50"/>
      <c r="I1283" s="50"/>
      <c r="J1283" s="38"/>
      <c r="K1283" s="38"/>
      <c r="L1283" s="38"/>
      <c r="M1283" s="38"/>
      <c r="N1283" s="38"/>
      <c r="O1283" s="38"/>
      <c r="P1283" s="38"/>
      <c r="Q1283" s="38"/>
    </row>
    <row r="1284" spans="1:17" x14ac:dyDescent="0.35">
      <c r="A1284" s="20"/>
      <c r="B1284" s="20"/>
      <c r="C1284" s="51"/>
      <c r="D1284" s="52"/>
      <c r="E1284" s="52"/>
      <c r="F1284" s="53"/>
      <c r="G1284" s="50"/>
      <c r="H1284" s="50"/>
      <c r="I1284" s="50"/>
      <c r="J1284" s="38"/>
      <c r="K1284" s="38"/>
      <c r="L1284" s="38"/>
      <c r="M1284" s="38"/>
      <c r="N1284" s="38"/>
      <c r="O1284" s="38"/>
      <c r="P1284" s="38"/>
      <c r="Q1284" s="38"/>
    </row>
    <row r="1285" spans="1:17" x14ac:dyDescent="0.35">
      <c r="A1285" s="20"/>
      <c r="B1285" s="20"/>
      <c r="C1285" s="51"/>
      <c r="D1285" s="52"/>
      <c r="E1285" s="52"/>
      <c r="F1285" s="53"/>
      <c r="G1285" s="50"/>
      <c r="H1285" s="50"/>
      <c r="I1285" s="50"/>
      <c r="J1285" s="38"/>
      <c r="K1285" s="38"/>
      <c r="L1285" s="38"/>
      <c r="M1285" s="38"/>
      <c r="N1285" s="38"/>
      <c r="O1285" s="38"/>
      <c r="P1285" s="38"/>
      <c r="Q1285" s="38"/>
    </row>
    <row r="1286" spans="1:17" x14ac:dyDescent="0.35">
      <c r="A1286" s="20"/>
      <c r="B1286" s="20"/>
      <c r="C1286" s="51"/>
      <c r="D1286" s="52"/>
      <c r="E1286" s="52"/>
      <c r="F1286" s="53"/>
      <c r="G1286" s="50"/>
      <c r="H1286" s="50"/>
      <c r="I1286" s="50"/>
      <c r="J1286" s="38"/>
      <c r="K1286" s="38"/>
      <c r="L1286" s="38"/>
      <c r="M1286" s="38"/>
      <c r="N1286" s="38"/>
      <c r="O1286" s="38"/>
      <c r="P1286" s="38"/>
      <c r="Q1286" s="38"/>
    </row>
    <row r="1287" spans="1:17" x14ac:dyDescent="0.35">
      <c r="A1287" s="20"/>
      <c r="B1287" s="20"/>
      <c r="C1287" s="51"/>
      <c r="D1287" s="52"/>
      <c r="E1287" s="52"/>
      <c r="F1287" s="53"/>
      <c r="G1287" s="50"/>
      <c r="H1287" s="50"/>
      <c r="I1287" s="50"/>
      <c r="J1287" s="38"/>
      <c r="K1287" s="38"/>
      <c r="L1287" s="38"/>
      <c r="M1287" s="38"/>
      <c r="N1287" s="38"/>
      <c r="O1287" s="38"/>
      <c r="P1287" s="38"/>
      <c r="Q1287" s="38"/>
    </row>
    <row r="1288" spans="1:17" x14ac:dyDescent="0.35">
      <c r="A1288" s="20"/>
      <c r="B1288" s="20"/>
      <c r="C1288" s="51"/>
      <c r="D1288" s="52"/>
      <c r="E1288" s="52"/>
      <c r="F1288" s="53"/>
      <c r="G1288" s="50"/>
      <c r="H1288" s="50"/>
      <c r="I1288" s="50"/>
      <c r="J1288" s="38"/>
      <c r="K1288" s="38"/>
      <c r="L1288" s="38"/>
      <c r="M1288" s="38"/>
      <c r="N1288" s="38"/>
      <c r="O1288" s="38"/>
      <c r="P1288" s="38"/>
      <c r="Q1288" s="38"/>
    </row>
    <row r="1289" spans="1:17" x14ac:dyDescent="0.35">
      <c r="A1289" s="20"/>
      <c r="B1289" s="20"/>
      <c r="C1289" s="51"/>
      <c r="D1289" s="52"/>
      <c r="E1289" s="52"/>
      <c r="F1289" s="53"/>
      <c r="G1289" s="50"/>
      <c r="H1289" s="50"/>
      <c r="I1289" s="50"/>
      <c r="J1289" s="38"/>
      <c r="K1289" s="38"/>
      <c r="L1289" s="38"/>
      <c r="M1289" s="38"/>
      <c r="N1289" s="38"/>
      <c r="O1289" s="38"/>
      <c r="P1289" s="38"/>
      <c r="Q1289" s="38"/>
    </row>
    <row r="1290" spans="1:17" x14ac:dyDescent="0.35">
      <c r="A1290" s="20"/>
      <c r="B1290" s="20"/>
      <c r="C1290" s="51"/>
      <c r="D1290" s="52"/>
      <c r="E1290" s="52"/>
      <c r="F1290" s="53"/>
      <c r="G1290" s="50"/>
      <c r="H1290" s="50"/>
      <c r="I1290" s="50"/>
      <c r="J1290" s="38"/>
      <c r="K1290" s="38"/>
      <c r="L1290" s="38"/>
      <c r="M1290" s="38"/>
      <c r="N1290" s="38"/>
      <c r="O1290" s="38"/>
      <c r="P1290" s="38"/>
      <c r="Q1290" s="38"/>
    </row>
    <row r="1291" spans="1:17" x14ac:dyDescent="0.35">
      <c r="A1291" s="20"/>
      <c r="B1291" s="20"/>
      <c r="C1291" s="51"/>
      <c r="D1291" s="52"/>
      <c r="E1291" s="52"/>
      <c r="F1291" s="53"/>
      <c r="G1291" s="50"/>
      <c r="H1291" s="50"/>
      <c r="I1291" s="50"/>
      <c r="J1291" s="38"/>
      <c r="K1291" s="38"/>
      <c r="L1291" s="38"/>
      <c r="M1291" s="38"/>
      <c r="N1291" s="38"/>
      <c r="O1291" s="38"/>
      <c r="P1291" s="38"/>
      <c r="Q1291" s="38"/>
    </row>
    <row r="1292" spans="1:17" x14ac:dyDescent="0.35">
      <c r="A1292" s="20"/>
      <c r="B1292" s="20"/>
      <c r="C1292" s="51"/>
      <c r="D1292" s="52"/>
      <c r="E1292" s="52"/>
      <c r="F1292" s="53"/>
      <c r="G1292" s="50"/>
      <c r="H1292" s="50"/>
      <c r="I1292" s="50"/>
      <c r="J1292" s="38"/>
      <c r="K1292" s="38"/>
      <c r="L1292" s="38"/>
      <c r="M1292" s="38"/>
      <c r="N1292" s="38"/>
      <c r="O1292" s="38"/>
      <c r="P1292" s="38"/>
      <c r="Q1292" s="38"/>
    </row>
    <row r="1293" spans="1:17" x14ac:dyDescent="0.35">
      <c r="A1293" s="20"/>
      <c r="B1293" s="20"/>
      <c r="C1293" s="51"/>
      <c r="D1293" s="52"/>
      <c r="E1293" s="52"/>
      <c r="F1293" s="53"/>
      <c r="G1293" s="50"/>
      <c r="H1293" s="50"/>
      <c r="I1293" s="50"/>
      <c r="J1293" s="38"/>
      <c r="K1293" s="38"/>
      <c r="L1293" s="38"/>
      <c r="M1293" s="38"/>
      <c r="N1293" s="38"/>
      <c r="O1293" s="38"/>
      <c r="P1293" s="38"/>
      <c r="Q1293" s="38"/>
    </row>
    <row r="1294" spans="1:17" x14ac:dyDescent="0.35">
      <c r="A1294" s="20"/>
      <c r="B1294" s="20"/>
      <c r="C1294" s="51"/>
      <c r="D1294" s="52"/>
      <c r="E1294" s="52"/>
      <c r="F1294" s="53"/>
      <c r="G1294" s="50"/>
      <c r="H1294" s="50"/>
      <c r="I1294" s="50"/>
      <c r="J1294" s="38"/>
      <c r="K1294" s="38"/>
      <c r="L1294" s="38"/>
      <c r="M1294" s="38"/>
      <c r="N1294" s="38"/>
      <c r="O1294" s="38"/>
      <c r="P1294" s="38"/>
      <c r="Q1294" s="38"/>
    </row>
    <row r="1295" spans="1:17" x14ac:dyDescent="0.35">
      <c r="A1295" s="20"/>
      <c r="B1295" s="20"/>
      <c r="C1295" s="51"/>
      <c r="D1295" s="52"/>
      <c r="E1295" s="52"/>
      <c r="F1295" s="53"/>
      <c r="G1295" s="50"/>
      <c r="H1295" s="50"/>
      <c r="I1295" s="50"/>
      <c r="J1295" s="38"/>
      <c r="K1295" s="38"/>
      <c r="L1295" s="38"/>
      <c r="M1295" s="38"/>
      <c r="N1295" s="38"/>
      <c r="O1295" s="38"/>
      <c r="P1295" s="38"/>
      <c r="Q1295" s="38"/>
    </row>
    <row r="1296" spans="1:17" x14ac:dyDescent="0.35">
      <c r="A1296" s="20"/>
      <c r="B1296" s="20"/>
      <c r="C1296" s="51"/>
      <c r="D1296" s="52"/>
      <c r="E1296" s="52"/>
      <c r="F1296" s="53"/>
      <c r="G1296" s="50"/>
      <c r="H1296" s="50"/>
      <c r="I1296" s="50"/>
      <c r="J1296" s="38"/>
      <c r="K1296" s="38"/>
      <c r="L1296" s="38"/>
      <c r="M1296" s="38"/>
      <c r="N1296" s="38"/>
      <c r="O1296" s="38"/>
      <c r="P1296" s="38"/>
      <c r="Q1296" s="38"/>
    </row>
    <row r="1297" spans="1:17" x14ac:dyDescent="0.35">
      <c r="A1297" s="20"/>
      <c r="B1297" s="20"/>
      <c r="C1297" s="51"/>
      <c r="D1297" s="52"/>
      <c r="E1297" s="52"/>
      <c r="F1297" s="53"/>
      <c r="G1297" s="50"/>
      <c r="H1297" s="50"/>
      <c r="I1297" s="50"/>
      <c r="J1297" s="38"/>
      <c r="K1297" s="38"/>
      <c r="L1297" s="38"/>
      <c r="M1297" s="38"/>
      <c r="N1297" s="38"/>
      <c r="O1297" s="38"/>
      <c r="P1297" s="38"/>
      <c r="Q1297" s="38"/>
    </row>
    <row r="1298" spans="1:17" x14ac:dyDescent="0.35">
      <c r="A1298" s="20"/>
      <c r="B1298" s="20"/>
      <c r="C1298" s="51"/>
      <c r="D1298" s="52"/>
      <c r="E1298" s="52"/>
      <c r="F1298" s="53"/>
      <c r="G1298" s="50"/>
      <c r="H1298" s="50"/>
      <c r="I1298" s="50"/>
      <c r="J1298" s="38"/>
      <c r="K1298" s="38"/>
      <c r="L1298" s="38"/>
      <c r="M1298" s="38"/>
      <c r="N1298" s="38"/>
      <c r="O1298" s="38"/>
      <c r="P1298" s="38"/>
      <c r="Q1298" s="38"/>
    </row>
    <row r="1299" spans="1:17" x14ac:dyDescent="0.35">
      <c r="A1299" s="20"/>
      <c r="B1299" s="20"/>
      <c r="C1299" s="51"/>
      <c r="D1299" s="52"/>
      <c r="E1299" s="52"/>
      <c r="F1299" s="53"/>
      <c r="G1299" s="50"/>
      <c r="H1299" s="50"/>
      <c r="I1299" s="50"/>
      <c r="J1299" s="38"/>
      <c r="K1299" s="38"/>
      <c r="L1299" s="38"/>
      <c r="M1299" s="38"/>
      <c r="N1299" s="38"/>
      <c r="O1299" s="38"/>
      <c r="P1299" s="38"/>
      <c r="Q1299" s="38"/>
    </row>
    <row r="1300" spans="1:17" x14ac:dyDescent="0.35">
      <c r="A1300" s="20"/>
      <c r="B1300" s="20"/>
      <c r="C1300" s="51"/>
      <c r="D1300" s="52"/>
      <c r="E1300" s="52"/>
      <c r="F1300" s="53"/>
      <c r="G1300" s="50"/>
      <c r="H1300" s="50"/>
      <c r="I1300" s="50"/>
      <c r="J1300" s="38"/>
      <c r="K1300" s="38"/>
      <c r="L1300" s="38"/>
      <c r="M1300" s="38"/>
      <c r="N1300" s="38"/>
      <c r="O1300" s="38"/>
      <c r="P1300" s="38"/>
      <c r="Q1300" s="38"/>
    </row>
    <row r="1301" spans="1:17" x14ac:dyDescent="0.35">
      <c r="A1301" s="20"/>
      <c r="B1301" s="20"/>
      <c r="C1301" s="51"/>
      <c r="D1301" s="52"/>
      <c r="E1301" s="52"/>
      <c r="F1301" s="53"/>
      <c r="G1301" s="50"/>
      <c r="H1301" s="50"/>
      <c r="I1301" s="50"/>
      <c r="J1301" s="38"/>
      <c r="K1301" s="38"/>
      <c r="L1301" s="38"/>
      <c r="M1301" s="38"/>
      <c r="N1301" s="38"/>
      <c r="O1301" s="38"/>
      <c r="P1301" s="38"/>
      <c r="Q1301" s="38"/>
    </row>
    <row r="1302" spans="1:17" x14ac:dyDescent="0.35">
      <c r="A1302" s="20"/>
      <c r="B1302" s="20"/>
      <c r="C1302" s="51"/>
      <c r="D1302" s="52"/>
      <c r="E1302" s="52"/>
      <c r="F1302" s="53"/>
      <c r="G1302" s="50"/>
      <c r="H1302" s="50"/>
      <c r="I1302" s="50"/>
      <c r="J1302" s="38"/>
      <c r="K1302" s="38"/>
      <c r="L1302" s="38"/>
      <c r="M1302" s="38"/>
      <c r="N1302" s="38"/>
      <c r="O1302" s="38"/>
      <c r="P1302" s="38"/>
      <c r="Q1302" s="38"/>
    </row>
    <row r="1303" spans="1:17" x14ac:dyDescent="0.35">
      <c r="A1303" s="20"/>
      <c r="B1303" s="20"/>
      <c r="C1303" s="51"/>
      <c r="D1303" s="52"/>
      <c r="E1303" s="52"/>
      <c r="F1303" s="53"/>
      <c r="G1303" s="50"/>
      <c r="H1303" s="50"/>
      <c r="I1303" s="50"/>
      <c r="J1303" s="38"/>
      <c r="K1303" s="38"/>
      <c r="L1303" s="38"/>
      <c r="M1303" s="38"/>
      <c r="N1303" s="38"/>
      <c r="O1303" s="38"/>
      <c r="P1303" s="38"/>
      <c r="Q1303" s="38"/>
    </row>
    <row r="1304" spans="1:17" x14ac:dyDescent="0.35">
      <c r="A1304" s="20"/>
      <c r="B1304" s="20"/>
      <c r="C1304" s="51"/>
      <c r="D1304" s="52"/>
      <c r="E1304" s="52"/>
      <c r="F1304" s="53"/>
      <c r="G1304" s="50"/>
      <c r="H1304" s="50"/>
      <c r="I1304" s="50"/>
      <c r="J1304" s="38"/>
      <c r="K1304" s="38"/>
      <c r="L1304" s="38"/>
      <c r="M1304" s="38"/>
      <c r="N1304" s="38"/>
      <c r="O1304" s="38"/>
      <c r="P1304" s="38"/>
      <c r="Q1304" s="38"/>
    </row>
    <row r="1305" spans="1:17" x14ac:dyDescent="0.35">
      <c r="A1305" s="20"/>
      <c r="B1305" s="20"/>
      <c r="C1305" s="51"/>
      <c r="D1305" s="52"/>
      <c r="E1305" s="52"/>
      <c r="F1305" s="53"/>
      <c r="G1305" s="50"/>
      <c r="H1305" s="50"/>
      <c r="I1305" s="50"/>
      <c r="J1305" s="38"/>
      <c r="K1305" s="38"/>
      <c r="L1305" s="38"/>
      <c r="M1305" s="38"/>
      <c r="N1305" s="38"/>
      <c r="O1305" s="38"/>
      <c r="P1305" s="38"/>
      <c r="Q1305" s="38"/>
    </row>
    <row r="1306" spans="1:17" x14ac:dyDescent="0.35">
      <c r="A1306" s="20"/>
      <c r="B1306" s="20"/>
      <c r="C1306" s="51"/>
      <c r="D1306" s="52"/>
      <c r="E1306" s="52"/>
      <c r="F1306" s="53"/>
      <c r="G1306" s="50"/>
      <c r="H1306" s="50"/>
      <c r="I1306" s="50"/>
      <c r="J1306" s="38"/>
      <c r="K1306" s="38"/>
      <c r="L1306" s="38"/>
      <c r="M1306" s="38"/>
      <c r="N1306" s="38"/>
      <c r="O1306" s="38"/>
      <c r="P1306" s="38"/>
      <c r="Q1306" s="38"/>
    </row>
    <row r="1307" spans="1:17" x14ac:dyDescent="0.35">
      <c r="A1307" s="20"/>
      <c r="B1307" s="20"/>
      <c r="C1307" s="51"/>
      <c r="D1307" s="52"/>
      <c r="E1307" s="52"/>
      <c r="F1307" s="53"/>
      <c r="G1307" s="50"/>
      <c r="H1307" s="50"/>
      <c r="I1307" s="50"/>
      <c r="J1307" s="38"/>
      <c r="K1307" s="38"/>
      <c r="L1307" s="38"/>
      <c r="M1307" s="38"/>
      <c r="N1307" s="38"/>
      <c r="O1307" s="38"/>
      <c r="P1307" s="38"/>
      <c r="Q1307" s="38"/>
    </row>
    <row r="1308" spans="1:17" x14ac:dyDescent="0.35">
      <c r="A1308" s="20"/>
      <c r="B1308" s="20"/>
      <c r="C1308" s="51"/>
      <c r="D1308" s="52"/>
      <c r="E1308" s="52"/>
      <c r="F1308" s="53"/>
      <c r="G1308" s="50"/>
      <c r="H1308" s="50"/>
      <c r="I1308" s="50"/>
      <c r="J1308" s="38"/>
      <c r="K1308" s="38"/>
      <c r="L1308" s="38"/>
      <c r="M1308" s="38"/>
      <c r="N1308" s="38"/>
      <c r="O1308" s="38"/>
      <c r="P1308" s="38"/>
      <c r="Q1308" s="38"/>
    </row>
    <row r="1309" spans="1:17" x14ac:dyDescent="0.35">
      <c r="A1309" s="20"/>
      <c r="B1309" s="20"/>
      <c r="C1309" s="51"/>
      <c r="D1309" s="52"/>
      <c r="E1309" s="52"/>
      <c r="F1309" s="53"/>
      <c r="G1309" s="50"/>
      <c r="H1309" s="50"/>
      <c r="I1309" s="50"/>
      <c r="J1309" s="38"/>
      <c r="K1309" s="38"/>
      <c r="L1309" s="38"/>
      <c r="M1309" s="38"/>
      <c r="N1309" s="38"/>
      <c r="O1309" s="38"/>
      <c r="P1309" s="38"/>
      <c r="Q1309" s="38"/>
    </row>
    <row r="1310" spans="1:17" x14ac:dyDescent="0.35">
      <c r="A1310" s="20"/>
      <c r="B1310" s="20"/>
      <c r="C1310" s="51"/>
      <c r="D1310" s="52"/>
      <c r="E1310" s="52"/>
      <c r="F1310" s="53"/>
      <c r="G1310" s="50"/>
      <c r="H1310" s="50"/>
      <c r="I1310" s="50"/>
      <c r="J1310" s="38"/>
      <c r="K1310" s="38"/>
      <c r="L1310" s="38"/>
      <c r="M1310" s="38"/>
      <c r="N1310" s="38"/>
      <c r="O1310" s="38"/>
      <c r="P1310" s="38"/>
      <c r="Q1310" s="38"/>
    </row>
    <row r="1311" spans="1:17" x14ac:dyDescent="0.35">
      <c r="A1311" s="20"/>
      <c r="B1311" s="20"/>
      <c r="C1311" s="51"/>
      <c r="D1311" s="52"/>
      <c r="E1311" s="52"/>
      <c r="F1311" s="53"/>
      <c r="G1311" s="50"/>
      <c r="H1311" s="50"/>
      <c r="I1311" s="50"/>
      <c r="J1311" s="38"/>
      <c r="K1311" s="38"/>
      <c r="L1311" s="38"/>
      <c r="M1311" s="38"/>
      <c r="N1311" s="38"/>
      <c r="O1311" s="38"/>
      <c r="P1311" s="38"/>
      <c r="Q1311" s="38"/>
    </row>
    <row r="1312" spans="1:17" x14ac:dyDescent="0.35">
      <c r="A1312" s="20"/>
      <c r="B1312" s="20"/>
      <c r="C1312" s="51"/>
      <c r="D1312" s="52"/>
      <c r="E1312" s="52"/>
      <c r="F1312" s="53"/>
      <c r="G1312" s="50"/>
      <c r="H1312" s="50"/>
      <c r="I1312" s="50"/>
      <c r="J1312" s="38"/>
      <c r="K1312" s="38"/>
      <c r="L1312" s="38"/>
      <c r="M1312" s="38"/>
      <c r="N1312" s="38"/>
      <c r="O1312" s="38"/>
      <c r="P1312" s="38"/>
      <c r="Q1312" s="38"/>
    </row>
    <row r="1313" spans="1:17" x14ac:dyDescent="0.35">
      <c r="A1313" s="20"/>
      <c r="B1313" s="20"/>
      <c r="C1313" s="51"/>
      <c r="D1313" s="52"/>
      <c r="E1313" s="52"/>
      <c r="F1313" s="53"/>
      <c r="G1313" s="50"/>
      <c r="H1313" s="50"/>
      <c r="I1313" s="50"/>
      <c r="J1313" s="38"/>
      <c r="K1313" s="38"/>
      <c r="L1313" s="38"/>
      <c r="M1313" s="38"/>
      <c r="N1313" s="38"/>
      <c r="O1313" s="38"/>
      <c r="P1313" s="38"/>
      <c r="Q1313" s="38"/>
    </row>
    <row r="1314" spans="1:17" x14ac:dyDescent="0.35">
      <c r="A1314" s="20"/>
      <c r="B1314" s="20"/>
      <c r="C1314" s="51"/>
      <c r="D1314" s="52"/>
      <c r="E1314" s="52"/>
      <c r="F1314" s="53"/>
      <c r="G1314" s="50"/>
      <c r="H1314" s="50"/>
      <c r="I1314" s="50"/>
      <c r="J1314" s="38"/>
      <c r="K1314" s="38"/>
      <c r="L1314" s="38"/>
      <c r="M1314" s="38"/>
      <c r="N1314" s="38"/>
      <c r="O1314" s="38"/>
      <c r="P1314" s="38"/>
      <c r="Q1314" s="38"/>
    </row>
    <row r="1315" spans="1:17" x14ac:dyDescent="0.35">
      <c r="A1315" s="20"/>
      <c r="B1315" s="20"/>
      <c r="C1315" s="51"/>
      <c r="D1315" s="52"/>
      <c r="E1315" s="52"/>
      <c r="F1315" s="53"/>
      <c r="G1315" s="50"/>
      <c r="H1315" s="50"/>
      <c r="I1315" s="50"/>
      <c r="J1315" s="38"/>
      <c r="K1315" s="38"/>
      <c r="L1315" s="38"/>
      <c r="M1315" s="38"/>
      <c r="N1315" s="38"/>
      <c r="O1315" s="38"/>
      <c r="P1315" s="38"/>
      <c r="Q1315" s="38"/>
    </row>
    <row r="1316" spans="1:17" x14ac:dyDescent="0.35">
      <c r="A1316" s="20"/>
      <c r="B1316" s="20"/>
      <c r="C1316" s="51"/>
      <c r="D1316" s="52"/>
      <c r="E1316" s="52"/>
      <c r="F1316" s="53"/>
      <c r="G1316" s="50"/>
      <c r="H1316" s="50"/>
      <c r="I1316" s="50"/>
      <c r="J1316" s="38"/>
      <c r="K1316" s="38"/>
      <c r="L1316" s="38"/>
      <c r="M1316" s="38"/>
      <c r="N1316" s="38"/>
      <c r="O1316" s="38"/>
      <c r="P1316" s="38"/>
      <c r="Q1316" s="38"/>
    </row>
    <row r="1317" spans="1:17" x14ac:dyDescent="0.35">
      <c r="A1317" s="20"/>
      <c r="B1317" s="20"/>
      <c r="C1317" s="51"/>
      <c r="D1317" s="52"/>
      <c r="E1317" s="52"/>
      <c r="F1317" s="53"/>
      <c r="G1317" s="50"/>
      <c r="H1317" s="50"/>
      <c r="I1317" s="50"/>
      <c r="J1317" s="38"/>
      <c r="K1317" s="38"/>
      <c r="L1317" s="38"/>
      <c r="M1317" s="38"/>
      <c r="N1317" s="38"/>
      <c r="O1317" s="38"/>
      <c r="P1317" s="38"/>
      <c r="Q1317" s="38"/>
    </row>
    <row r="1318" spans="1:17" x14ac:dyDescent="0.35">
      <c r="A1318" s="20"/>
      <c r="B1318" s="20"/>
      <c r="C1318" s="51"/>
      <c r="D1318" s="52"/>
      <c r="E1318" s="52"/>
      <c r="F1318" s="53"/>
      <c r="G1318" s="50"/>
      <c r="H1318" s="50"/>
      <c r="I1318" s="50"/>
      <c r="J1318" s="38"/>
      <c r="K1318" s="38"/>
      <c r="L1318" s="38"/>
      <c r="M1318" s="38"/>
      <c r="N1318" s="38"/>
      <c r="O1318" s="38"/>
      <c r="P1318" s="38"/>
      <c r="Q1318" s="38"/>
    </row>
    <row r="1319" spans="1:17" x14ac:dyDescent="0.35">
      <c r="A1319" s="20"/>
      <c r="B1319" s="20"/>
      <c r="C1319" s="51"/>
      <c r="D1319" s="52"/>
      <c r="E1319" s="52"/>
      <c r="F1319" s="53"/>
      <c r="G1319" s="50"/>
      <c r="H1319" s="50"/>
      <c r="I1319" s="50"/>
      <c r="J1319" s="38"/>
      <c r="K1319" s="38"/>
      <c r="L1319" s="38"/>
      <c r="M1319" s="38"/>
      <c r="N1319" s="38"/>
      <c r="O1319" s="38"/>
      <c r="P1319" s="38"/>
      <c r="Q1319" s="38"/>
    </row>
    <row r="1320" spans="1:17" x14ac:dyDescent="0.35">
      <c r="A1320" s="20"/>
      <c r="B1320" s="20"/>
      <c r="C1320" s="51"/>
      <c r="D1320" s="52"/>
      <c r="E1320" s="52"/>
      <c r="F1320" s="53"/>
      <c r="G1320" s="50"/>
      <c r="H1320" s="50"/>
      <c r="I1320" s="50"/>
      <c r="J1320" s="38"/>
      <c r="K1320" s="38"/>
      <c r="L1320" s="38"/>
      <c r="M1320" s="38"/>
      <c r="N1320" s="38"/>
      <c r="O1320" s="38"/>
      <c r="P1320" s="38"/>
      <c r="Q1320" s="38"/>
    </row>
    <row r="1321" spans="1:17" x14ac:dyDescent="0.35">
      <c r="A1321" s="20"/>
      <c r="B1321" s="20"/>
      <c r="C1321" s="51"/>
      <c r="D1321" s="52"/>
      <c r="E1321" s="52"/>
      <c r="F1321" s="53"/>
      <c r="G1321" s="50"/>
      <c r="H1321" s="50"/>
      <c r="I1321" s="50"/>
      <c r="J1321" s="38"/>
      <c r="K1321" s="38"/>
      <c r="L1321" s="38"/>
      <c r="M1321" s="38"/>
      <c r="N1321" s="38"/>
      <c r="O1321" s="38"/>
      <c r="P1321" s="38"/>
      <c r="Q1321" s="38"/>
    </row>
    <row r="1322" spans="1:17" x14ac:dyDescent="0.35">
      <c r="A1322" s="20"/>
      <c r="B1322" s="20"/>
      <c r="C1322" s="51"/>
      <c r="D1322" s="52"/>
      <c r="E1322" s="52"/>
      <c r="F1322" s="53"/>
      <c r="G1322" s="50"/>
      <c r="H1322" s="50"/>
      <c r="I1322" s="50"/>
      <c r="J1322" s="38"/>
      <c r="K1322" s="38"/>
      <c r="L1322" s="38"/>
      <c r="M1322" s="38"/>
      <c r="N1322" s="38"/>
      <c r="O1322" s="38"/>
      <c r="P1322" s="38"/>
      <c r="Q1322" s="38"/>
    </row>
    <row r="1323" spans="1:17" x14ac:dyDescent="0.35">
      <c r="A1323" s="20"/>
      <c r="B1323" s="20"/>
      <c r="C1323" s="51"/>
      <c r="D1323" s="52"/>
      <c r="E1323" s="52"/>
      <c r="F1323" s="53"/>
      <c r="G1323" s="50"/>
      <c r="H1323" s="50"/>
      <c r="I1323" s="50"/>
      <c r="J1323" s="38"/>
      <c r="K1323" s="38"/>
      <c r="L1323" s="38"/>
      <c r="M1323" s="38"/>
      <c r="N1323" s="38"/>
      <c r="O1323" s="38"/>
      <c r="P1323" s="38"/>
      <c r="Q1323" s="38"/>
    </row>
    <row r="1324" spans="1:17" x14ac:dyDescent="0.35">
      <c r="A1324" s="20"/>
      <c r="B1324" s="20"/>
      <c r="C1324" s="51"/>
      <c r="D1324" s="52"/>
      <c r="E1324" s="52"/>
      <c r="F1324" s="53"/>
      <c r="G1324" s="50"/>
      <c r="H1324" s="50"/>
      <c r="I1324" s="50"/>
      <c r="J1324" s="38"/>
      <c r="K1324" s="38"/>
      <c r="L1324" s="38"/>
      <c r="M1324" s="38"/>
      <c r="N1324" s="38"/>
      <c r="O1324" s="38"/>
      <c r="P1324" s="38"/>
      <c r="Q1324" s="38"/>
    </row>
    <row r="1325" spans="1:17" x14ac:dyDescent="0.35">
      <c r="A1325" s="20"/>
      <c r="B1325" s="20"/>
      <c r="C1325" s="51"/>
      <c r="D1325" s="52"/>
      <c r="E1325" s="52"/>
      <c r="F1325" s="53"/>
      <c r="G1325" s="50"/>
      <c r="H1325" s="50"/>
      <c r="I1325" s="50"/>
      <c r="J1325" s="38"/>
      <c r="K1325" s="38"/>
      <c r="L1325" s="38"/>
      <c r="M1325" s="38"/>
      <c r="N1325" s="38"/>
      <c r="O1325" s="38"/>
      <c r="P1325" s="38"/>
      <c r="Q1325" s="38"/>
    </row>
    <row r="1326" spans="1:17" x14ac:dyDescent="0.35">
      <c r="A1326" s="20"/>
      <c r="B1326" s="20"/>
      <c r="C1326" s="51"/>
      <c r="D1326" s="52"/>
      <c r="E1326" s="52"/>
      <c r="F1326" s="53"/>
      <c r="G1326" s="50"/>
      <c r="H1326" s="50"/>
      <c r="I1326" s="50"/>
      <c r="J1326" s="38"/>
      <c r="K1326" s="38"/>
      <c r="L1326" s="38"/>
      <c r="M1326" s="38"/>
      <c r="N1326" s="38"/>
      <c r="O1326" s="38"/>
      <c r="P1326" s="38"/>
      <c r="Q1326" s="38"/>
    </row>
    <row r="1327" spans="1:17" x14ac:dyDescent="0.35">
      <c r="A1327" s="20"/>
      <c r="B1327" s="20"/>
      <c r="C1327" s="51"/>
      <c r="D1327" s="52"/>
      <c r="E1327" s="52"/>
      <c r="F1327" s="53"/>
      <c r="G1327" s="50"/>
      <c r="H1327" s="50"/>
      <c r="I1327" s="50"/>
      <c r="J1327" s="38"/>
      <c r="K1327" s="38"/>
      <c r="L1327" s="38"/>
      <c r="M1327" s="38"/>
      <c r="N1327" s="38"/>
      <c r="O1327" s="38"/>
      <c r="P1327" s="38"/>
      <c r="Q1327" s="38"/>
    </row>
    <row r="1328" spans="1:17" x14ac:dyDescent="0.35">
      <c r="A1328" s="20"/>
      <c r="B1328" s="20"/>
      <c r="C1328" s="51"/>
      <c r="D1328" s="52"/>
      <c r="E1328" s="52"/>
      <c r="F1328" s="53"/>
      <c r="G1328" s="50"/>
      <c r="H1328" s="50"/>
      <c r="I1328" s="50"/>
      <c r="J1328" s="38"/>
      <c r="K1328" s="38"/>
      <c r="L1328" s="38"/>
      <c r="M1328" s="38"/>
      <c r="N1328" s="38"/>
      <c r="O1328" s="38"/>
      <c r="P1328" s="38"/>
      <c r="Q1328" s="38"/>
    </row>
    <row r="1329" spans="1:17" x14ac:dyDescent="0.35">
      <c r="A1329" s="20"/>
      <c r="B1329" s="20"/>
      <c r="C1329" s="51"/>
      <c r="D1329" s="52"/>
      <c r="E1329" s="52"/>
      <c r="F1329" s="53"/>
      <c r="G1329" s="50"/>
      <c r="H1329" s="50"/>
      <c r="I1329" s="50"/>
      <c r="J1329" s="38"/>
      <c r="K1329" s="38"/>
      <c r="L1329" s="38"/>
      <c r="M1329" s="38"/>
      <c r="N1329" s="38"/>
      <c r="O1329" s="38"/>
      <c r="P1329" s="38"/>
      <c r="Q1329" s="38"/>
    </row>
    <row r="1330" spans="1:17" x14ac:dyDescent="0.35">
      <c r="A1330" s="20"/>
      <c r="B1330" s="20"/>
      <c r="C1330" s="51"/>
      <c r="D1330" s="52"/>
      <c r="E1330" s="52"/>
      <c r="F1330" s="53"/>
      <c r="G1330" s="50"/>
      <c r="H1330" s="50"/>
      <c r="I1330" s="50"/>
      <c r="J1330" s="38"/>
      <c r="K1330" s="38"/>
      <c r="L1330" s="38"/>
      <c r="M1330" s="38"/>
      <c r="N1330" s="38"/>
      <c r="O1330" s="38"/>
      <c r="P1330" s="38"/>
      <c r="Q1330" s="38"/>
    </row>
    <row r="1331" spans="1:17" x14ac:dyDescent="0.35">
      <c r="A1331" s="20"/>
      <c r="B1331" s="20"/>
      <c r="C1331" s="51"/>
      <c r="D1331" s="52"/>
      <c r="E1331" s="52"/>
      <c r="F1331" s="53"/>
      <c r="G1331" s="50"/>
      <c r="H1331" s="50"/>
      <c r="I1331" s="50"/>
      <c r="J1331" s="38"/>
      <c r="K1331" s="38"/>
      <c r="L1331" s="38"/>
      <c r="M1331" s="38"/>
      <c r="N1331" s="38"/>
      <c r="O1331" s="38"/>
      <c r="P1331" s="38"/>
      <c r="Q1331" s="38"/>
    </row>
    <row r="1332" spans="1:17" x14ac:dyDescent="0.35">
      <c r="A1332" s="20"/>
      <c r="B1332" s="20"/>
      <c r="C1332" s="51"/>
      <c r="D1332" s="52"/>
      <c r="E1332" s="52"/>
      <c r="F1332" s="53"/>
      <c r="G1332" s="50"/>
      <c r="H1332" s="50"/>
      <c r="I1332" s="50"/>
      <c r="J1332" s="38"/>
      <c r="K1332" s="38"/>
      <c r="L1332" s="38"/>
      <c r="M1332" s="38"/>
      <c r="N1332" s="38"/>
      <c r="O1332" s="38"/>
      <c r="P1332" s="38"/>
      <c r="Q1332" s="38"/>
    </row>
    <row r="1333" spans="1:17" x14ac:dyDescent="0.35">
      <c r="A1333" s="20"/>
      <c r="B1333" s="20"/>
      <c r="C1333" s="51"/>
      <c r="D1333" s="52"/>
      <c r="E1333" s="52"/>
      <c r="F1333" s="53"/>
      <c r="G1333" s="50"/>
      <c r="H1333" s="50"/>
      <c r="I1333" s="50"/>
      <c r="J1333" s="38"/>
      <c r="K1333" s="38"/>
      <c r="L1333" s="38"/>
      <c r="M1333" s="38"/>
      <c r="N1333" s="38"/>
      <c r="O1333" s="38"/>
      <c r="P1333" s="38"/>
      <c r="Q1333" s="38"/>
    </row>
    <row r="1334" spans="1:17" x14ac:dyDescent="0.35">
      <c r="A1334" s="20"/>
      <c r="B1334" s="20"/>
      <c r="C1334" s="51"/>
      <c r="D1334" s="52"/>
      <c r="E1334" s="52"/>
      <c r="F1334" s="53"/>
      <c r="G1334" s="50"/>
      <c r="H1334" s="50"/>
      <c r="I1334" s="50"/>
      <c r="J1334" s="38"/>
      <c r="K1334" s="38"/>
      <c r="L1334" s="38"/>
      <c r="M1334" s="38"/>
      <c r="N1334" s="38"/>
      <c r="O1334" s="38"/>
      <c r="P1334" s="38"/>
      <c r="Q1334" s="38"/>
    </row>
    <row r="1335" spans="1:17" x14ac:dyDescent="0.35">
      <c r="A1335" s="20"/>
      <c r="B1335" s="20"/>
      <c r="C1335" s="51"/>
      <c r="D1335" s="52"/>
      <c r="E1335" s="52"/>
      <c r="F1335" s="53"/>
      <c r="G1335" s="50"/>
      <c r="H1335" s="50"/>
      <c r="I1335" s="50"/>
      <c r="J1335" s="38"/>
      <c r="K1335" s="38"/>
      <c r="L1335" s="38"/>
      <c r="M1335" s="38"/>
      <c r="N1335" s="38"/>
      <c r="O1335" s="38"/>
      <c r="P1335" s="38"/>
      <c r="Q1335" s="38"/>
    </row>
    <row r="1336" spans="1:17" x14ac:dyDescent="0.35">
      <c r="A1336" s="20"/>
      <c r="B1336" s="20"/>
      <c r="C1336" s="51"/>
      <c r="D1336" s="52"/>
      <c r="E1336" s="52"/>
      <c r="F1336" s="53"/>
      <c r="G1336" s="50"/>
      <c r="H1336" s="50"/>
      <c r="I1336" s="50"/>
      <c r="J1336" s="38"/>
      <c r="K1336" s="38"/>
      <c r="L1336" s="38"/>
      <c r="M1336" s="38"/>
      <c r="N1336" s="38"/>
      <c r="O1336" s="38"/>
      <c r="P1336" s="38"/>
      <c r="Q1336" s="38"/>
    </row>
    <row r="1337" spans="1:17" x14ac:dyDescent="0.35">
      <c r="A1337" s="20"/>
      <c r="B1337" s="20"/>
      <c r="C1337" s="51"/>
      <c r="D1337" s="52"/>
      <c r="E1337" s="52"/>
      <c r="F1337" s="53"/>
      <c r="G1337" s="50"/>
      <c r="H1337" s="50"/>
      <c r="I1337" s="50"/>
      <c r="J1337" s="38"/>
      <c r="K1337" s="38"/>
      <c r="L1337" s="38"/>
      <c r="M1337" s="38"/>
      <c r="N1337" s="38"/>
      <c r="O1337" s="38"/>
      <c r="P1337" s="38"/>
      <c r="Q1337" s="38"/>
    </row>
    <row r="1338" spans="1:17" x14ac:dyDescent="0.35">
      <c r="A1338" s="20"/>
      <c r="B1338" s="20"/>
      <c r="C1338" s="51"/>
      <c r="D1338" s="52"/>
      <c r="E1338" s="52"/>
      <c r="F1338" s="53"/>
      <c r="G1338" s="50"/>
      <c r="H1338" s="50"/>
      <c r="I1338" s="50"/>
      <c r="J1338" s="38"/>
      <c r="K1338" s="38"/>
      <c r="L1338" s="38"/>
      <c r="M1338" s="38"/>
      <c r="N1338" s="38"/>
      <c r="O1338" s="38"/>
      <c r="P1338" s="38"/>
      <c r="Q1338" s="38"/>
    </row>
    <row r="1339" spans="1:17" x14ac:dyDescent="0.35">
      <c r="A1339" s="20"/>
      <c r="B1339" s="20"/>
      <c r="C1339" s="51"/>
      <c r="D1339" s="52"/>
      <c r="E1339" s="52"/>
      <c r="F1339" s="53"/>
      <c r="G1339" s="50"/>
      <c r="H1339" s="50"/>
      <c r="I1339" s="50"/>
      <c r="J1339" s="38"/>
      <c r="K1339" s="38"/>
      <c r="L1339" s="38"/>
      <c r="M1339" s="38"/>
      <c r="N1339" s="38"/>
      <c r="O1339" s="38"/>
      <c r="P1339" s="38"/>
      <c r="Q1339" s="38"/>
    </row>
    <row r="1340" spans="1:17" x14ac:dyDescent="0.35">
      <c r="A1340" s="20"/>
      <c r="B1340" s="20"/>
      <c r="C1340" s="51"/>
      <c r="D1340" s="52"/>
      <c r="E1340" s="52"/>
      <c r="F1340" s="53"/>
      <c r="G1340" s="50"/>
      <c r="H1340" s="50"/>
      <c r="I1340" s="50"/>
      <c r="J1340" s="38"/>
      <c r="K1340" s="38"/>
      <c r="L1340" s="38"/>
      <c r="M1340" s="38"/>
      <c r="N1340" s="38"/>
      <c r="O1340" s="38"/>
      <c r="P1340" s="38"/>
      <c r="Q1340" s="38"/>
    </row>
    <row r="1341" spans="1:17" x14ac:dyDescent="0.35">
      <c r="A1341" s="20"/>
      <c r="B1341" s="20"/>
      <c r="C1341" s="51"/>
      <c r="D1341" s="52"/>
      <c r="E1341" s="52"/>
      <c r="F1341" s="53"/>
      <c r="G1341" s="50"/>
      <c r="H1341" s="50"/>
      <c r="I1341" s="50"/>
      <c r="J1341" s="38"/>
      <c r="K1341" s="38"/>
      <c r="L1341" s="38"/>
      <c r="M1341" s="38"/>
      <c r="N1341" s="38"/>
      <c r="O1341" s="38"/>
      <c r="P1341" s="38"/>
      <c r="Q1341" s="38"/>
    </row>
    <row r="1342" spans="1:17" x14ac:dyDescent="0.35">
      <c r="A1342" s="20"/>
      <c r="B1342" s="20"/>
      <c r="C1342" s="51"/>
      <c r="D1342" s="52"/>
      <c r="E1342" s="52"/>
      <c r="F1342" s="53"/>
      <c r="G1342" s="50"/>
      <c r="H1342" s="50"/>
      <c r="I1342" s="50"/>
      <c r="J1342" s="38"/>
      <c r="K1342" s="38"/>
      <c r="L1342" s="38"/>
      <c r="M1342" s="38"/>
      <c r="N1342" s="38"/>
      <c r="O1342" s="38"/>
      <c r="P1342" s="38"/>
      <c r="Q1342" s="38"/>
    </row>
    <row r="1343" spans="1:17" x14ac:dyDescent="0.35">
      <c r="A1343" s="20"/>
      <c r="B1343" s="20"/>
      <c r="C1343" s="51"/>
      <c r="D1343" s="52"/>
      <c r="E1343" s="52"/>
      <c r="F1343" s="53"/>
      <c r="G1343" s="50"/>
      <c r="H1343" s="50"/>
      <c r="I1343" s="50"/>
      <c r="J1343" s="38"/>
      <c r="K1343" s="38"/>
      <c r="L1343" s="38"/>
      <c r="M1343" s="38"/>
      <c r="N1343" s="38"/>
      <c r="O1343" s="38"/>
      <c r="P1343" s="38"/>
      <c r="Q1343" s="38"/>
    </row>
    <row r="1344" spans="1:17" x14ac:dyDescent="0.35">
      <c r="A1344" s="20"/>
      <c r="B1344" s="20"/>
      <c r="C1344" s="51"/>
      <c r="D1344" s="52"/>
      <c r="E1344" s="52"/>
      <c r="F1344" s="53"/>
      <c r="G1344" s="50"/>
      <c r="H1344" s="50"/>
      <c r="I1344" s="50"/>
      <c r="J1344" s="38"/>
      <c r="K1344" s="38"/>
      <c r="L1344" s="38"/>
      <c r="M1344" s="38"/>
      <c r="N1344" s="38"/>
      <c r="O1344" s="38"/>
      <c r="P1344" s="38"/>
      <c r="Q1344" s="38"/>
    </row>
    <row r="1345" spans="1:17" x14ac:dyDescent="0.35">
      <c r="A1345" s="20"/>
      <c r="B1345" s="20"/>
      <c r="C1345" s="51"/>
      <c r="D1345" s="52"/>
      <c r="E1345" s="52"/>
      <c r="F1345" s="53"/>
      <c r="G1345" s="50"/>
      <c r="H1345" s="50"/>
      <c r="I1345" s="50"/>
      <c r="J1345" s="38"/>
      <c r="K1345" s="38"/>
      <c r="L1345" s="38"/>
      <c r="M1345" s="38"/>
      <c r="N1345" s="38"/>
      <c r="O1345" s="38"/>
      <c r="P1345" s="38"/>
      <c r="Q1345" s="38"/>
    </row>
    <row r="1346" spans="1:17" x14ac:dyDescent="0.35">
      <c r="A1346" s="20"/>
      <c r="B1346" s="20"/>
      <c r="C1346" s="51"/>
      <c r="D1346" s="52"/>
      <c r="E1346" s="52"/>
      <c r="F1346" s="53"/>
      <c r="G1346" s="50"/>
      <c r="H1346" s="50"/>
      <c r="I1346" s="50"/>
      <c r="J1346" s="38"/>
      <c r="K1346" s="38"/>
      <c r="L1346" s="38"/>
      <c r="M1346" s="38"/>
      <c r="N1346" s="38"/>
      <c r="O1346" s="38"/>
      <c r="P1346" s="38"/>
      <c r="Q1346" s="38"/>
    </row>
    <row r="1347" spans="1:17" x14ac:dyDescent="0.35">
      <c r="A1347" s="20"/>
      <c r="B1347" s="20"/>
      <c r="C1347" s="51"/>
      <c r="D1347" s="52"/>
      <c r="E1347" s="52"/>
      <c r="F1347" s="53"/>
      <c r="G1347" s="50"/>
      <c r="H1347" s="50"/>
      <c r="I1347" s="50"/>
      <c r="J1347" s="38"/>
      <c r="K1347" s="38"/>
      <c r="L1347" s="38"/>
      <c r="M1347" s="38"/>
      <c r="N1347" s="38"/>
      <c r="O1347" s="38"/>
      <c r="P1347" s="38"/>
      <c r="Q1347" s="38"/>
    </row>
    <row r="1348" spans="1:17" x14ac:dyDescent="0.35">
      <c r="A1348" s="20"/>
      <c r="B1348" s="20"/>
      <c r="C1348" s="51"/>
      <c r="D1348" s="52"/>
      <c r="E1348" s="52"/>
      <c r="F1348" s="53"/>
      <c r="G1348" s="50"/>
      <c r="H1348" s="50"/>
      <c r="I1348" s="50"/>
      <c r="J1348" s="38"/>
      <c r="K1348" s="38"/>
      <c r="L1348" s="38"/>
      <c r="M1348" s="38"/>
      <c r="N1348" s="38"/>
      <c r="O1348" s="38"/>
      <c r="P1348" s="38"/>
      <c r="Q1348" s="38"/>
    </row>
    <row r="1349" spans="1:17" x14ac:dyDescent="0.35">
      <c r="A1349" s="20"/>
      <c r="B1349" s="20"/>
      <c r="C1349" s="51"/>
      <c r="D1349" s="52"/>
      <c r="E1349" s="52"/>
      <c r="F1349" s="53"/>
      <c r="G1349" s="50"/>
      <c r="H1349" s="50"/>
      <c r="I1349" s="50"/>
      <c r="J1349" s="38"/>
      <c r="K1349" s="38"/>
      <c r="L1349" s="38"/>
      <c r="M1349" s="38"/>
      <c r="N1349" s="38"/>
      <c r="O1349" s="38"/>
      <c r="P1349" s="38"/>
      <c r="Q1349" s="38"/>
    </row>
    <row r="1350" spans="1:17" x14ac:dyDescent="0.35">
      <c r="A1350" s="20"/>
      <c r="B1350" s="20"/>
      <c r="C1350" s="51"/>
      <c r="D1350" s="52"/>
      <c r="E1350" s="52"/>
      <c r="F1350" s="53"/>
      <c r="G1350" s="50"/>
      <c r="H1350" s="50"/>
      <c r="I1350" s="50"/>
      <c r="J1350" s="38"/>
      <c r="K1350" s="38"/>
      <c r="L1350" s="38"/>
      <c r="M1350" s="38"/>
      <c r="N1350" s="38"/>
      <c r="O1350" s="38"/>
      <c r="P1350" s="38"/>
      <c r="Q1350" s="38"/>
    </row>
    <row r="1351" spans="1:17" x14ac:dyDescent="0.35">
      <c r="A1351" s="20"/>
      <c r="B1351" s="20"/>
      <c r="C1351" s="51"/>
      <c r="D1351" s="52"/>
      <c r="E1351" s="52"/>
      <c r="F1351" s="53"/>
      <c r="G1351" s="50"/>
      <c r="H1351" s="50"/>
      <c r="I1351" s="50"/>
      <c r="J1351" s="38"/>
      <c r="K1351" s="38"/>
      <c r="L1351" s="38"/>
      <c r="M1351" s="38"/>
      <c r="N1351" s="38"/>
      <c r="O1351" s="38"/>
      <c r="P1351" s="38"/>
      <c r="Q1351" s="38"/>
    </row>
    <row r="1352" spans="1:17" x14ac:dyDescent="0.35">
      <c r="A1352" s="20"/>
      <c r="B1352" s="20"/>
      <c r="C1352" s="51"/>
      <c r="D1352" s="52"/>
      <c r="E1352" s="52"/>
      <c r="F1352" s="53"/>
      <c r="G1352" s="50"/>
      <c r="H1352" s="50"/>
      <c r="I1352" s="50"/>
      <c r="J1352" s="38"/>
      <c r="K1352" s="38"/>
      <c r="L1352" s="38"/>
      <c r="M1352" s="38"/>
      <c r="N1352" s="38"/>
      <c r="O1352" s="38"/>
      <c r="P1352" s="38"/>
      <c r="Q1352" s="38"/>
    </row>
    <row r="1353" spans="1:17" x14ac:dyDescent="0.35">
      <c r="A1353" s="20"/>
      <c r="B1353" s="20"/>
      <c r="C1353" s="51"/>
      <c r="D1353" s="52"/>
      <c r="E1353" s="52"/>
      <c r="F1353" s="53"/>
      <c r="G1353" s="50"/>
      <c r="H1353" s="50"/>
      <c r="I1353" s="50"/>
      <c r="J1353" s="38"/>
      <c r="K1353" s="38"/>
      <c r="L1353" s="38"/>
      <c r="M1353" s="38"/>
      <c r="N1353" s="38"/>
      <c r="O1353" s="38"/>
      <c r="P1353" s="38"/>
      <c r="Q1353" s="38"/>
    </row>
    <row r="1354" spans="1:17" x14ac:dyDescent="0.35">
      <c r="A1354" s="20"/>
      <c r="B1354" s="20"/>
      <c r="C1354" s="51"/>
      <c r="D1354" s="52"/>
      <c r="E1354" s="52"/>
      <c r="F1354" s="53"/>
      <c r="G1354" s="50"/>
      <c r="H1354" s="50"/>
      <c r="I1354" s="50"/>
      <c r="J1354" s="38"/>
      <c r="K1354" s="38"/>
      <c r="L1354" s="38"/>
      <c r="M1354" s="38"/>
      <c r="N1354" s="38"/>
      <c r="O1354" s="38"/>
      <c r="P1354" s="38"/>
      <c r="Q1354" s="38"/>
    </row>
    <row r="1355" spans="1:17" x14ac:dyDescent="0.35">
      <c r="A1355" s="20"/>
      <c r="B1355" s="20"/>
      <c r="C1355" s="51"/>
      <c r="D1355" s="52"/>
      <c r="E1355" s="52"/>
      <c r="F1355" s="53"/>
      <c r="G1355" s="50"/>
      <c r="H1355" s="50"/>
      <c r="I1355" s="50"/>
      <c r="J1355" s="38"/>
      <c r="K1355" s="38"/>
      <c r="L1355" s="38"/>
      <c r="M1355" s="38"/>
      <c r="N1355" s="38"/>
      <c r="O1355" s="38"/>
      <c r="P1355" s="38"/>
      <c r="Q1355" s="38"/>
    </row>
    <row r="1356" spans="1:17" x14ac:dyDescent="0.35">
      <c r="A1356" s="20"/>
      <c r="B1356" s="20"/>
      <c r="C1356" s="51"/>
      <c r="D1356" s="52"/>
      <c r="E1356" s="52"/>
      <c r="F1356" s="53"/>
      <c r="G1356" s="50"/>
      <c r="H1356" s="50"/>
      <c r="I1356" s="50"/>
      <c r="J1356" s="38"/>
      <c r="K1356" s="38"/>
      <c r="L1356" s="38"/>
      <c r="M1356" s="38"/>
      <c r="N1356" s="38"/>
      <c r="O1356" s="38"/>
      <c r="P1356" s="38"/>
      <c r="Q1356" s="38"/>
    </row>
    <row r="1357" spans="1:17" x14ac:dyDescent="0.35">
      <c r="A1357" s="20"/>
      <c r="B1357" s="20"/>
      <c r="C1357" s="51"/>
      <c r="D1357" s="52"/>
      <c r="E1357" s="52"/>
      <c r="F1357" s="53"/>
      <c r="G1357" s="50"/>
      <c r="H1357" s="50"/>
      <c r="I1357" s="50"/>
      <c r="J1357" s="38"/>
      <c r="K1357" s="38"/>
      <c r="L1357" s="38"/>
      <c r="M1357" s="38"/>
      <c r="N1357" s="38"/>
      <c r="O1357" s="38"/>
      <c r="P1357" s="38"/>
      <c r="Q1357" s="38"/>
    </row>
    <row r="1358" spans="1:17" x14ac:dyDescent="0.35">
      <c r="A1358" s="20"/>
      <c r="B1358" s="20"/>
      <c r="C1358" s="51"/>
      <c r="D1358" s="52"/>
      <c r="E1358" s="52"/>
      <c r="F1358" s="53"/>
      <c r="G1358" s="50"/>
      <c r="H1358" s="50"/>
      <c r="I1358" s="50"/>
      <c r="J1358" s="38"/>
      <c r="K1358" s="38"/>
      <c r="L1358" s="38"/>
      <c r="M1358" s="38"/>
      <c r="N1358" s="38"/>
      <c r="O1358" s="38"/>
      <c r="P1358" s="38"/>
      <c r="Q1358" s="38"/>
    </row>
    <row r="1359" spans="1:17" x14ac:dyDescent="0.35">
      <c r="A1359" s="20"/>
      <c r="B1359" s="20"/>
      <c r="C1359" s="51"/>
      <c r="D1359" s="52"/>
      <c r="E1359" s="52"/>
      <c r="F1359" s="53"/>
      <c r="G1359" s="50"/>
      <c r="H1359" s="50"/>
      <c r="I1359" s="50"/>
      <c r="J1359" s="38"/>
      <c r="K1359" s="38"/>
      <c r="L1359" s="38"/>
      <c r="M1359" s="38"/>
      <c r="N1359" s="38"/>
      <c r="O1359" s="38"/>
      <c r="P1359" s="38"/>
      <c r="Q1359" s="38"/>
    </row>
    <row r="1360" spans="1:17" x14ac:dyDescent="0.35">
      <c r="A1360" s="20"/>
      <c r="B1360" s="20"/>
      <c r="C1360" s="51"/>
      <c r="D1360" s="52"/>
      <c r="E1360" s="52"/>
      <c r="F1360" s="53"/>
      <c r="G1360" s="50"/>
      <c r="H1360" s="50"/>
      <c r="I1360" s="50"/>
      <c r="J1360" s="38"/>
      <c r="K1360" s="38"/>
      <c r="L1360" s="38"/>
      <c r="M1360" s="38"/>
      <c r="N1360" s="38"/>
      <c r="O1360" s="38"/>
      <c r="P1360" s="38"/>
      <c r="Q1360" s="38"/>
    </row>
    <row r="1361" spans="1:17" x14ac:dyDescent="0.35">
      <c r="A1361" s="20"/>
      <c r="B1361" s="20"/>
      <c r="C1361" s="51"/>
      <c r="D1361" s="52"/>
      <c r="E1361" s="52"/>
      <c r="F1361" s="53"/>
      <c r="G1361" s="50"/>
      <c r="H1361" s="50"/>
      <c r="I1361" s="50"/>
      <c r="J1361" s="38"/>
      <c r="K1361" s="38"/>
      <c r="L1361" s="38"/>
      <c r="M1361" s="38"/>
      <c r="N1361" s="38"/>
      <c r="O1361" s="38"/>
      <c r="P1361" s="38"/>
      <c r="Q1361" s="38"/>
    </row>
    <row r="1362" spans="1:17" x14ac:dyDescent="0.35">
      <c r="A1362" s="20"/>
      <c r="B1362" s="20"/>
      <c r="C1362" s="51"/>
      <c r="D1362" s="52"/>
      <c r="E1362" s="52"/>
      <c r="F1362" s="53"/>
      <c r="G1362" s="50"/>
      <c r="H1362" s="50"/>
      <c r="I1362" s="50"/>
      <c r="J1362" s="38"/>
      <c r="K1362" s="38"/>
      <c r="L1362" s="38"/>
      <c r="M1362" s="38"/>
      <c r="N1362" s="38"/>
      <c r="O1362" s="38"/>
      <c r="P1362" s="38"/>
      <c r="Q1362" s="38"/>
    </row>
    <row r="1363" spans="1:17" x14ac:dyDescent="0.35">
      <c r="A1363" s="20"/>
      <c r="B1363" s="20"/>
      <c r="C1363" s="51"/>
      <c r="D1363" s="52"/>
      <c r="E1363" s="52"/>
      <c r="F1363" s="53"/>
      <c r="G1363" s="50"/>
      <c r="H1363" s="50"/>
      <c r="I1363" s="50"/>
      <c r="J1363" s="38"/>
      <c r="K1363" s="38"/>
      <c r="L1363" s="38"/>
      <c r="M1363" s="38"/>
      <c r="N1363" s="38"/>
      <c r="O1363" s="38"/>
      <c r="P1363" s="38"/>
      <c r="Q1363" s="38"/>
    </row>
    <row r="1364" spans="1:17" x14ac:dyDescent="0.35">
      <c r="A1364" s="20"/>
      <c r="B1364" s="20"/>
      <c r="C1364" s="51"/>
      <c r="D1364" s="52"/>
      <c r="E1364" s="52"/>
      <c r="F1364" s="53"/>
      <c r="G1364" s="50"/>
      <c r="H1364" s="50"/>
      <c r="I1364" s="50"/>
      <c r="J1364" s="38"/>
      <c r="K1364" s="38"/>
      <c r="L1364" s="38"/>
      <c r="M1364" s="38"/>
      <c r="N1364" s="38"/>
      <c r="O1364" s="38"/>
      <c r="P1364" s="38"/>
      <c r="Q1364" s="38"/>
    </row>
    <row r="1365" spans="1:17" x14ac:dyDescent="0.35">
      <c r="A1365" s="20"/>
      <c r="B1365" s="20"/>
      <c r="C1365" s="51"/>
      <c r="D1365" s="52"/>
      <c r="E1365" s="52"/>
      <c r="F1365" s="53"/>
      <c r="G1365" s="50"/>
      <c r="H1365" s="50"/>
      <c r="I1365" s="50"/>
      <c r="J1365" s="38"/>
      <c r="K1365" s="38"/>
      <c r="L1365" s="38"/>
      <c r="M1365" s="38"/>
      <c r="N1365" s="38"/>
      <c r="O1365" s="38"/>
      <c r="P1365" s="38"/>
      <c r="Q1365" s="38"/>
    </row>
    <row r="1366" spans="1:17" x14ac:dyDescent="0.35">
      <c r="A1366" s="20"/>
      <c r="B1366" s="20"/>
      <c r="C1366" s="51"/>
      <c r="D1366" s="52"/>
      <c r="E1366" s="52"/>
      <c r="F1366" s="53"/>
      <c r="G1366" s="50"/>
      <c r="H1366" s="50"/>
      <c r="I1366" s="50"/>
      <c r="J1366" s="38"/>
      <c r="K1366" s="38"/>
      <c r="L1366" s="38"/>
      <c r="M1366" s="38"/>
      <c r="N1366" s="38"/>
      <c r="O1366" s="38"/>
      <c r="P1366" s="38"/>
      <c r="Q1366" s="38"/>
    </row>
    <row r="1367" spans="1:17" x14ac:dyDescent="0.35">
      <c r="A1367" s="20"/>
      <c r="B1367" s="20"/>
      <c r="C1367" s="51"/>
      <c r="D1367" s="52"/>
      <c r="E1367" s="52"/>
      <c r="F1367" s="53"/>
      <c r="G1367" s="50"/>
      <c r="H1367" s="50"/>
      <c r="I1367" s="50"/>
      <c r="J1367" s="38"/>
      <c r="K1367" s="38"/>
      <c r="L1367" s="38"/>
      <c r="M1367" s="38"/>
      <c r="N1367" s="38"/>
      <c r="O1367" s="38"/>
      <c r="P1367" s="38"/>
      <c r="Q1367" s="38"/>
    </row>
    <row r="1368" spans="1:17" x14ac:dyDescent="0.35">
      <c r="A1368" s="20"/>
      <c r="B1368" s="20"/>
      <c r="C1368" s="51"/>
      <c r="D1368" s="52"/>
      <c r="E1368" s="52"/>
      <c r="F1368" s="53"/>
      <c r="G1368" s="50"/>
      <c r="H1368" s="50"/>
      <c r="I1368" s="50"/>
      <c r="J1368" s="38"/>
      <c r="K1368" s="38"/>
      <c r="L1368" s="38"/>
      <c r="M1368" s="38"/>
      <c r="N1368" s="38"/>
      <c r="O1368" s="38"/>
      <c r="P1368" s="38"/>
      <c r="Q1368" s="38"/>
    </row>
    <row r="1369" spans="1:17" x14ac:dyDescent="0.35">
      <c r="A1369" s="20"/>
      <c r="B1369" s="20"/>
      <c r="C1369" s="51"/>
      <c r="D1369" s="52"/>
      <c r="E1369" s="52"/>
      <c r="F1369" s="53"/>
      <c r="G1369" s="50"/>
      <c r="H1369" s="50"/>
      <c r="I1369" s="50"/>
      <c r="J1369" s="38"/>
      <c r="K1369" s="38"/>
      <c r="L1369" s="38"/>
      <c r="M1369" s="38"/>
      <c r="N1369" s="38"/>
      <c r="O1369" s="38"/>
      <c r="P1369" s="38"/>
      <c r="Q1369" s="38"/>
    </row>
    <row r="1370" spans="1:17" x14ac:dyDescent="0.35">
      <c r="A1370" s="20"/>
      <c r="B1370" s="20"/>
      <c r="C1370" s="51"/>
      <c r="D1370" s="52"/>
      <c r="E1370" s="52"/>
      <c r="F1370" s="53"/>
      <c r="G1370" s="50"/>
      <c r="H1370" s="50"/>
      <c r="I1370" s="50"/>
      <c r="J1370" s="38"/>
      <c r="K1370" s="38"/>
      <c r="L1370" s="38"/>
      <c r="M1370" s="38"/>
      <c r="N1370" s="38"/>
      <c r="O1370" s="38"/>
      <c r="P1370" s="38"/>
      <c r="Q1370" s="38"/>
    </row>
    <row r="1371" spans="1:17" x14ac:dyDescent="0.35">
      <c r="A1371" s="20"/>
      <c r="B1371" s="20"/>
      <c r="C1371" s="51"/>
      <c r="D1371" s="52"/>
      <c r="E1371" s="52"/>
      <c r="F1371" s="53"/>
      <c r="G1371" s="50"/>
      <c r="H1371" s="50"/>
      <c r="I1371" s="50"/>
      <c r="J1371" s="38"/>
      <c r="K1371" s="38"/>
      <c r="L1371" s="38"/>
      <c r="M1371" s="38"/>
      <c r="N1371" s="38"/>
      <c r="O1371" s="38"/>
      <c r="P1371" s="38"/>
      <c r="Q1371" s="38"/>
    </row>
    <row r="1372" spans="1:17" x14ac:dyDescent="0.35">
      <c r="A1372" s="20"/>
      <c r="B1372" s="20"/>
      <c r="C1372" s="51"/>
      <c r="D1372" s="52"/>
      <c r="E1372" s="52"/>
      <c r="F1372" s="53"/>
      <c r="G1372" s="50"/>
      <c r="H1372" s="50"/>
      <c r="I1372" s="50"/>
      <c r="J1372" s="38"/>
      <c r="K1372" s="38"/>
      <c r="L1372" s="38"/>
      <c r="M1372" s="38"/>
      <c r="N1372" s="38"/>
      <c r="O1372" s="38"/>
      <c r="P1372" s="38"/>
      <c r="Q1372" s="38"/>
    </row>
    <row r="1373" spans="1:17" x14ac:dyDescent="0.35">
      <c r="A1373" s="20"/>
      <c r="B1373" s="20"/>
      <c r="C1373" s="51"/>
      <c r="D1373" s="52"/>
      <c r="E1373" s="52"/>
      <c r="F1373" s="53"/>
      <c r="G1373" s="50"/>
      <c r="H1373" s="50"/>
      <c r="I1373" s="50"/>
      <c r="J1373" s="38"/>
      <c r="K1373" s="38"/>
      <c r="L1373" s="38"/>
      <c r="M1373" s="38"/>
      <c r="N1373" s="38"/>
      <c r="O1373" s="38"/>
      <c r="P1373" s="38"/>
      <c r="Q1373" s="38"/>
    </row>
    <row r="1374" spans="1:17" x14ac:dyDescent="0.35">
      <c r="A1374" s="20"/>
      <c r="B1374" s="20"/>
      <c r="C1374" s="51"/>
      <c r="D1374" s="52"/>
      <c r="E1374" s="52"/>
      <c r="F1374" s="53"/>
      <c r="G1374" s="50"/>
      <c r="H1374" s="50"/>
      <c r="I1374" s="50"/>
      <c r="J1374" s="38"/>
      <c r="K1374" s="38"/>
      <c r="L1374" s="38"/>
      <c r="M1374" s="38"/>
      <c r="N1374" s="38"/>
      <c r="O1374" s="38"/>
      <c r="P1374" s="38"/>
      <c r="Q1374" s="38"/>
    </row>
    <row r="1375" spans="1:17" x14ac:dyDescent="0.35">
      <c r="A1375" s="20"/>
      <c r="B1375" s="20"/>
      <c r="C1375" s="51"/>
      <c r="D1375" s="52"/>
      <c r="E1375" s="52"/>
      <c r="F1375" s="53"/>
      <c r="G1375" s="50"/>
      <c r="H1375" s="50"/>
      <c r="I1375" s="50"/>
      <c r="J1375" s="38"/>
      <c r="K1375" s="38"/>
      <c r="L1375" s="38"/>
      <c r="M1375" s="38"/>
      <c r="N1375" s="38"/>
      <c r="O1375" s="38"/>
      <c r="P1375" s="38"/>
      <c r="Q1375" s="38"/>
    </row>
    <row r="1376" spans="1:17" x14ac:dyDescent="0.35">
      <c r="A1376" s="20"/>
      <c r="B1376" s="20"/>
      <c r="C1376" s="51"/>
      <c r="D1376" s="52"/>
      <c r="E1376" s="52"/>
      <c r="F1376" s="53"/>
      <c r="G1376" s="50"/>
      <c r="H1376" s="50"/>
      <c r="I1376" s="50"/>
      <c r="J1376" s="38"/>
      <c r="K1376" s="38"/>
      <c r="L1376" s="38"/>
      <c r="M1376" s="38"/>
      <c r="N1376" s="38"/>
      <c r="O1376" s="38"/>
      <c r="P1376" s="38"/>
      <c r="Q1376" s="38"/>
    </row>
    <row r="1377" spans="1:17" x14ac:dyDescent="0.35">
      <c r="A1377" s="20"/>
      <c r="B1377" s="20"/>
      <c r="C1377" s="51"/>
      <c r="D1377" s="52"/>
      <c r="E1377" s="52"/>
      <c r="F1377" s="53"/>
      <c r="G1377" s="50"/>
      <c r="H1377" s="50"/>
      <c r="I1377" s="50"/>
      <c r="J1377" s="38"/>
      <c r="K1377" s="38"/>
      <c r="L1377" s="38"/>
      <c r="M1377" s="38"/>
      <c r="N1377" s="38"/>
      <c r="O1377" s="38"/>
      <c r="P1377" s="38"/>
      <c r="Q1377" s="38"/>
    </row>
    <row r="1378" spans="1:17" x14ac:dyDescent="0.35">
      <c r="A1378" s="20"/>
      <c r="B1378" s="20"/>
      <c r="C1378" s="51"/>
      <c r="D1378" s="52"/>
      <c r="E1378" s="52"/>
      <c r="F1378" s="53"/>
      <c r="G1378" s="50"/>
      <c r="H1378" s="50"/>
      <c r="I1378" s="50"/>
      <c r="J1378" s="38"/>
      <c r="K1378" s="38"/>
      <c r="L1378" s="38"/>
      <c r="M1378" s="38"/>
      <c r="N1378" s="38"/>
      <c r="O1378" s="38"/>
      <c r="P1378" s="38"/>
      <c r="Q1378" s="38"/>
    </row>
    <row r="1379" spans="1:17" x14ac:dyDescent="0.35">
      <c r="A1379" s="20"/>
      <c r="B1379" s="20"/>
      <c r="C1379" s="51"/>
      <c r="D1379" s="52"/>
      <c r="E1379" s="52"/>
      <c r="F1379" s="53"/>
      <c r="G1379" s="50"/>
      <c r="H1379" s="50"/>
      <c r="I1379" s="50"/>
      <c r="J1379" s="38"/>
      <c r="K1379" s="38"/>
      <c r="L1379" s="38"/>
      <c r="M1379" s="38"/>
      <c r="N1379" s="38"/>
      <c r="O1379" s="38"/>
      <c r="P1379" s="38"/>
      <c r="Q1379" s="38"/>
    </row>
    <row r="1380" spans="1:17" x14ac:dyDescent="0.35">
      <c r="A1380" s="20"/>
      <c r="B1380" s="20"/>
      <c r="C1380" s="51"/>
      <c r="D1380" s="52"/>
      <c r="E1380" s="52"/>
      <c r="F1380" s="53"/>
      <c r="G1380" s="50"/>
      <c r="H1380" s="50"/>
      <c r="I1380" s="50"/>
      <c r="J1380" s="38"/>
      <c r="K1380" s="38"/>
      <c r="L1380" s="38"/>
      <c r="M1380" s="38"/>
      <c r="N1380" s="38"/>
      <c r="O1380" s="38"/>
      <c r="P1380" s="38"/>
      <c r="Q1380" s="38"/>
    </row>
    <row r="1381" spans="1:17" x14ac:dyDescent="0.35">
      <c r="A1381" s="20"/>
      <c r="B1381" s="20"/>
      <c r="C1381" s="51"/>
      <c r="D1381" s="52"/>
      <c r="E1381" s="52"/>
      <c r="F1381" s="53"/>
      <c r="G1381" s="50"/>
      <c r="H1381" s="50"/>
      <c r="I1381" s="50"/>
      <c r="J1381" s="38"/>
      <c r="K1381" s="38"/>
      <c r="L1381" s="38"/>
      <c r="M1381" s="38"/>
      <c r="N1381" s="38"/>
      <c r="O1381" s="38"/>
      <c r="P1381" s="38"/>
      <c r="Q1381" s="38"/>
    </row>
    <row r="1382" spans="1:17" x14ac:dyDescent="0.35">
      <c r="A1382" s="20"/>
      <c r="B1382" s="20"/>
      <c r="C1382" s="51"/>
      <c r="D1382" s="52"/>
      <c r="E1382" s="52"/>
      <c r="F1382" s="53"/>
      <c r="G1382" s="50"/>
      <c r="H1382" s="50"/>
      <c r="I1382" s="50"/>
      <c r="J1382" s="38"/>
      <c r="K1382" s="38"/>
      <c r="L1382" s="38"/>
      <c r="M1382" s="38"/>
      <c r="N1382" s="38"/>
      <c r="O1382" s="38"/>
      <c r="P1382" s="38"/>
      <c r="Q1382" s="38"/>
    </row>
    <row r="1383" spans="1:17" x14ac:dyDescent="0.35">
      <c r="A1383" s="20"/>
      <c r="B1383" s="20"/>
      <c r="C1383" s="51"/>
      <c r="D1383" s="52"/>
      <c r="E1383" s="52"/>
      <c r="F1383" s="53"/>
      <c r="G1383" s="50"/>
      <c r="H1383" s="50"/>
      <c r="I1383" s="50"/>
      <c r="J1383" s="38"/>
      <c r="K1383" s="38"/>
      <c r="L1383" s="38"/>
      <c r="M1383" s="38"/>
      <c r="N1383" s="38"/>
      <c r="O1383" s="38"/>
      <c r="P1383" s="38"/>
      <c r="Q1383" s="38"/>
    </row>
    <row r="1384" spans="1:17" x14ac:dyDescent="0.35">
      <c r="A1384" s="20"/>
      <c r="B1384" s="20"/>
      <c r="C1384" s="51"/>
      <c r="D1384" s="52"/>
      <c r="E1384" s="52"/>
      <c r="F1384" s="53"/>
      <c r="G1384" s="50"/>
      <c r="H1384" s="50"/>
      <c r="I1384" s="50"/>
      <c r="J1384" s="38"/>
      <c r="K1384" s="38"/>
      <c r="L1384" s="38"/>
      <c r="M1384" s="38"/>
      <c r="N1384" s="38"/>
      <c r="O1384" s="38"/>
      <c r="P1384" s="38"/>
      <c r="Q1384" s="38"/>
    </row>
    <row r="1385" spans="1:17" x14ac:dyDescent="0.35">
      <c r="A1385" s="20"/>
      <c r="B1385" s="20"/>
      <c r="C1385" s="51"/>
      <c r="D1385" s="52"/>
      <c r="E1385" s="52"/>
      <c r="F1385" s="53"/>
      <c r="G1385" s="50"/>
      <c r="H1385" s="50"/>
      <c r="I1385" s="50"/>
      <c r="J1385" s="38"/>
      <c r="K1385" s="38"/>
      <c r="L1385" s="38"/>
      <c r="M1385" s="38"/>
      <c r="N1385" s="38"/>
      <c r="O1385" s="38"/>
      <c r="P1385" s="38"/>
      <c r="Q1385" s="38"/>
    </row>
    <row r="1386" spans="1:17" x14ac:dyDescent="0.35">
      <c r="A1386" s="20"/>
      <c r="B1386" s="20"/>
      <c r="C1386" s="51"/>
      <c r="D1386" s="52"/>
      <c r="E1386" s="52"/>
      <c r="F1386" s="53"/>
      <c r="G1386" s="50"/>
      <c r="H1386" s="50"/>
      <c r="I1386" s="50"/>
      <c r="J1386" s="38"/>
      <c r="K1386" s="38"/>
      <c r="L1386" s="38"/>
      <c r="M1386" s="38"/>
      <c r="N1386" s="38"/>
      <c r="O1386" s="38"/>
      <c r="P1386" s="38"/>
      <c r="Q1386" s="38"/>
    </row>
    <row r="1387" spans="1:17" x14ac:dyDescent="0.35">
      <c r="A1387" s="20"/>
      <c r="B1387" s="20"/>
      <c r="C1387" s="51"/>
      <c r="D1387" s="52"/>
      <c r="E1387" s="52"/>
      <c r="F1387" s="53"/>
      <c r="G1387" s="50"/>
      <c r="H1387" s="50"/>
      <c r="I1387" s="50"/>
      <c r="J1387" s="38"/>
      <c r="K1387" s="38"/>
      <c r="L1387" s="38"/>
      <c r="M1387" s="38"/>
      <c r="N1387" s="38"/>
      <c r="O1387" s="38"/>
      <c r="P1387" s="38"/>
      <c r="Q1387" s="38"/>
    </row>
    <row r="1388" spans="1:17" x14ac:dyDescent="0.35">
      <c r="A1388" s="20"/>
      <c r="B1388" s="20"/>
      <c r="C1388" s="51"/>
      <c r="D1388" s="52"/>
      <c r="E1388" s="52"/>
      <c r="F1388" s="53"/>
      <c r="G1388" s="50"/>
      <c r="H1388" s="50"/>
      <c r="I1388" s="50"/>
      <c r="J1388" s="38"/>
      <c r="K1388" s="38"/>
      <c r="L1388" s="38"/>
      <c r="M1388" s="38"/>
      <c r="N1388" s="38"/>
      <c r="O1388" s="38"/>
      <c r="P1388" s="38"/>
      <c r="Q1388" s="38"/>
    </row>
    <row r="1389" spans="1:17" x14ac:dyDescent="0.35">
      <c r="A1389" s="20"/>
      <c r="B1389" s="20"/>
      <c r="C1389" s="51"/>
      <c r="D1389" s="52"/>
      <c r="E1389" s="52"/>
      <c r="F1389" s="53"/>
      <c r="G1389" s="50"/>
      <c r="H1389" s="50"/>
      <c r="I1389" s="50"/>
      <c r="J1389" s="38"/>
      <c r="K1389" s="38"/>
      <c r="L1389" s="38"/>
      <c r="M1389" s="38"/>
      <c r="N1389" s="38"/>
      <c r="O1389" s="38"/>
      <c r="P1389" s="38"/>
      <c r="Q1389" s="38"/>
    </row>
    <row r="1390" spans="1:17" x14ac:dyDescent="0.35">
      <c r="A1390" s="20"/>
      <c r="B1390" s="20"/>
      <c r="C1390" s="51"/>
      <c r="D1390" s="52"/>
      <c r="E1390" s="52"/>
      <c r="F1390" s="53"/>
      <c r="G1390" s="50"/>
      <c r="H1390" s="50"/>
      <c r="I1390" s="50"/>
      <c r="J1390" s="38"/>
      <c r="K1390" s="38"/>
      <c r="L1390" s="38"/>
      <c r="M1390" s="38"/>
      <c r="N1390" s="38"/>
      <c r="O1390" s="38"/>
      <c r="P1390" s="38"/>
      <c r="Q1390" s="38"/>
    </row>
    <row r="1391" spans="1:17" x14ac:dyDescent="0.35">
      <c r="A1391" s="20"/>
      <c r="B1391" s="20"/>
      <c r="C1391" s="51"/>
      <c r="D1391" s="52"/>
      <c r="E1391" s="52"/>
      <c r="F1391" s="53"/>
      <c r="G1391" s="50"/>
      <c r="H1391" s="50"/>
      <c r="I1391" s="50"/>
      <c r="J1391" s="38"/>
      <c r="K1391" s="38"/>
      <c r="L1391" s="38"/>
      <c r="M1391" s="38"/>
      <c r="N1391" s="38"/>
      <c r="O1391" s="38"/>
      <c r="P1391" s="38"/>
      <c r="Q1391" s="38"/>
    </row>
    <row r="1392" spans="1:17" x14ac:dyDescent="0.35">
      <c r="A1392" s="20"/>
      <c r="B1392" s="20"/>
      <c r="C1392" s="51"/>
      <c r="D1392" s="52"/>
      <c r="E1392" s="52"/>
      <c r="F1392" s="53"/>
      <c r="G1392" s="50"/>
      <c r="H1392" s="50"/>
      <c r="I1392" s="50"/>
      <c r="J1392" s="38"/>
      <c r="K1392" s="38"/>
      <c r="L1392" s="38"/>
      <c r="M1392" s="38"/>
      <c r="N1392" s="38"/>
      <c r="O1392" s="38"/>
      <c r="P1392" s="38"/>
      <c r="Q1392" s="38"/>
    </row>
    <row r="1393" spans="1:17" x14ac:dyDescent="0.35">
      <c r="A1393" s="20"/>
      <c r="B1393" s="20"/>
      <c r="C1393" s="51"/>
      <c r="D1393" s="52"/>
      <c r="E1393" s="52"/>
      <c r="F1393" s="53"/>
      <c r="G1393" s="50"/>
      <c r="H1393" s="50"/>
      <c r="I1393" s="50"/>
      <c r="J1393" s="38"/>
      <c r="K1393" s="38"/>
      <c r="L1393" s="38"/>
      <c r="M1393" s="38"/>
      <c r="N1393" s="38"/>
      <c r="O1393" s="38"/>
      <c r="P1393" s="38"/>
      <c r="Q1393" s="38"/>
    </row>
    <row r="1394" spans="1:17" x14ac:dyDescent="0.35">
      <c r="A1394" s="20"/>
      <c r="B1394" s="20"/>
      <c r="C1394" s="51"/>
      <c r="D1394" s="52"/>
      <c r="E1394" s="52"/>
      <c r="F1394" s="53"/>
      <c r="G1394" s="50"/>
      <c r="H1394" s="50"/>
      <c r="I1394" s="50"/>
      <c r="J1394" s="38"/>
      <c r="K1394" s="38"/>
      <c r="L1394" s="38"/>
      <c r="M1394" s="38"/>
      <c r="N1394" s="38"/>
      <c r="O1394" s="38"/>
      <c r="P1394" s="38"/>
      <c r="Q1394" s="38"/>
    </row>
    <row r="1395" spans="1:17" x14ac:dyDescent="0.35">
      <c r="A1395" s="20"/>
      <c r="B1395" s="20"/>
      <c r="C1395" s="51"/>
      <c r="D1395" s="52"/>
      <c r="E1395" s="52"/>
      <c r="F1395" s="53"/>
      <c r="G1395" s="50"/>
      <c r="H1395" s="50"/>
      <c r="I1395" s="50"/>
      <c r="J1395" s="38"/>
      <c r="K1395" s="38"/>
      <c r="L1395" s="38"/>
      <c r="M1395" s="38"/>
      <c r="N1395" s="38"/>
      <c r="O1395" s="38"/>
      <c r="P1395" s="38"/>
      <c r="Q1395" s="38"/>
    </row>
    <row r="1396" spans="1:17" x14ac:dyDescent="0.35">
      <c r="A1396" s="20"/>
      <c r="B1396" s="20"/>
      <c r="C1396" s="51"/>
      <c r="D1396" s="52"/>
      <c r="E1396" s="52"/>
      <c r="F1396" s="53"/>
      <c r="G1396" s="50"/>
      <c r="H1396" s="50"/>
      <c r="I1396" s="50"/>
      <c r="J1396" s="38"/>
      <c r="K1396" s="38"/>
      <c r="L1396" s="38"/>
      <c r="M1396" s="38"/>
      <c r="N1396" s="38"/>
      <c r="O1396" s="38"/>
      <c r="P1396" s="38"/>
      <c r="Q1396" s="38"/>
    </row>
    <row r="1397" spans="1:17" x14ac:dyDescent="0.35">
      <c r="A1397" s="20"/>
      <c r="B1397" s="20"/>
      <c r="C1397" s="51"/>
      <c r="D1397" s="52"/>
      <c r="E1397" s="52"/>
      <c r="F1397" s="53"/>
      <c r="G1397" s="50"/>
      <c r="H1397" s="50"/>
      <c r="I1397" s="50"/>
      <c r="J1397" s="38"/>
      <c r="K1397" s="38"/>
      <c r="L1397" s="38"/>
      <c r="M1397" s="38"/>
      <c r="N1397" s="38"/>
      <c r="O1397" s="38"/>
      <c r="P1397" s="38"/>
      <c r="Q1397" s="38"/>
    </row>
    <row r="1398" spans="1:17" x14ac:dyDescent="0.35">
      <c r="A1398" s="20"/>
      <c r="B1398" s="20"/>
      <c r="C1398" s="51"/>
      <c r="D1398" s="52"/>
      <c r="E1398" s="52"/>
      <c r="F1398" s="53"/>
      <c r="G1398" s="50"/>
      <c r="H1398" s="50"/>
      <c r="I1398" s="50"/>
      <c r="J1398" s="38"/>
      <c r="K1398" s="38"/>
      <c r="L1398" s="38"/>
      <c r="M1398" s="38"/>
      <c r="N1398" s="38"/>
      <c r="O1398" s="38"/>
      <c r="P1398" s="38"/>
      <c r="Q1398" s="38"/>
    </row>
    <row r="1399" spans="1:17" x14ac:dyDescent="0.35">
      <c r="A1399" s="20"/>
      <c r="B1399" s="20"/>
      <c r="C1399" s="51"/>
      <c r="D1399" s="52"/>
      <c r="E1399" s="52"/>
      <c r="F1399" s="53"/>
      <c r="G1399" s="50"/>
      <c r="H1399" s="50"/>
      <c r="I1399" s="50"/>
      <c r="J1399" s="38"/>
      <c r="K1399" s="38"/>
      <c r="L1399" s="38"/>
      <c r="M1399" s="38"/>
      <c r="N1399" s="38"/>
      <c r="O1399" s="38"/>
      <c r="P1399" s="38"/>
      <c r="Q1399" s="38"/>
    </row>
    <row r="1400" spans="1:17" x14ac:dyDescent="0.35">
      <c r="A1400" s="20"/>
      <c r="B1400" s="20"/>
      <c r="C1400" s="51"/>
      <c r="D1400" s="52"/>
      <c r="E1400" s="52"/>
      <c r="F1400" s="53"/>
      <c r="G1400" s="50"/>
      <c r="H1400" s="50"/>
      <c r="I1400" s="50"/>
      <c r="J1400" s="38"/>
      <c r="K1400" s="38"/>
      <c r="L1400" s="38"/>
      <c r="M1400" s="38"/>
      <c r="N1400" s="38"/>
      <c r="O1400" s="38"/>
      <c r="P1400" s="38"/>
      <c r="Q1400" s="38"/>
    </row>
    <row r="1401" spans="1:17" x14ac:dyDescent="0.35">
      <c r="A1401" s="20"/>
      <c r="B1401" s="20"/>
      <c r="C1401" s="51"/>
      <c r="D1401" s="52"/>
      <c r="E1401" s="52"/>
      <c r="F1401" s="53"/>
      <c r="G1401" s="50"/>
      <c r="H1401" s="50"/>
      <c r="I1401" s="50"/>
      <c r="J1401" s="38"/>
      <c r="K1401" s="38"/>
      <c r="L1401" s="38"/>
      <c r="M1401" s="38"/>
      <c r="N1401" s="38"/>
      <c r="O1401" s="38"/>
      <c r="P1401" s="38"/>
      <c r="Q1401" s="38"/>
    </row>
    <row r="1402" spans="1:17" x14ac:dyDescent="0.35">
      <c r="A1402" s="20"/>
      <c r="B1402" s="20"/>
      <c r="C1402" s="51"/>
      <c r="D1402" s="52"/>
      <c r="E1402" s="52"/>
      <c r="F1402" s="53"/>
      <c r="G1402" s="50"/>
      <c r="H1402" s="50"/>
      <c r="I1402" s="50"/>
      <c r="J1402" s="38"/>
      <c r="K1402" s="38"/>
      <c r="L1402" s="38"/>
      <c r="M1402" s="38"/>
      <c r="N1402" s="38"/>
      <c r="O1402" s="38"/>
      <c r="P1402" s="38"/>
      <c r="Q1402" s="38"/>
    </row>
    <row r="1403" spans="1:17" x14ac:dyDescent="0.35">
      <c r="A1403" s="20"/>
      <c r="B1403" s="20"/>
      <c r="C1403" s="51"/>
      <c r="D1403" s="52"/>
      <c r="E1403" s="52"/>
      <c r="F1403" s="53"/>
      <c r="G1403" s="50"/>
      <c r="H1403" s="50"/>
      <c r="I1403" s="50"/>
      <c r="J1403" s="38"/>
      <c r="K1403" s="38"/>
      <c r="L1403" s="38"/>
      <c r="M1403" s="38"/>
      <c r="N1403" s="38"/>
      <c r="O1403" s="38"/>
      <c r="P1403" s="38"/>
      <c r="Q1403" s="38"/>
    </row>
    <row r="1404" spans="1:17" x14ac:dyDescent="0.35">
      <c r="A1404" s="20"/>
      <c r="B1404" s="20"/>
      <c r="C1404" s="51"/>
      <c r="D1404" s="52"/>
      <c r="E1404" s="52"/>
      <c r="F1404" s="53"/>
      <c r="G1404" s="50"/>
      <c r="H1404" s="50"/>
      <c r="I1404" s="50"/>
      <c r="J1404" s="38"/>
      <c r="K1404" s="38"/>
      <c r="L1404" s="38"/>
      <c r="M1404" s="38"/>
      <c r="N1404" s="38"/>
      <c r="O1404" s="38"/>
      <c r="P1404" s="38"/>
      <c r="Q1404" s="38"/>
    </row>
    <row r="1405" spans="1:17" x14ac:dyDescent="0.35">
      <c r="A1405" s="20"/>
      <c r="B1405" s="20"/>
      <c r="C1405" s="51"/>
      <c r="D1405" s="52"/>
      <c r="E1405" s="52"/>
      <c r="F1405" s="53"/>
      <c r="G1405" s="50"/>
      <c r="H1405" s="50"/>
      <c r="I1405" s="50"/>
      <c r="J1405" s="38"/>
      <c r="K1405" s="38"/>
      <c r="L1405" s="38"/>
      <c r="M1405" s="38"/>
      <c r="N1405" s="38"/>
      <c r="O1405" s="38"/>
      <c r="P1405" s="38"/>
      <c r="Q1405" s="38"/>
    </row>
    <row r="1406" spans="1:17" x14ac:dyDescent="0.35">
      <c r="A1406" s="20"/>
      <c r="B1406" s="20"/>
      <c r="C1406" s="51"/>
      <c r="D1406" s="52"/>
      <c r="E1406" s="52"/>
      <c r="F1406" s="53"/>
      <c r="G1406" s="50"/>
      <c r="H1406" s="50"/>
      <c r="I1406" s="50"/>
      <c r="J1406" s="38"/>
      <c r="K1406" s="38"/>
      <c r="L1406" s="38"/>
      <c r="M1406" s="38"/>
      <c r="N1406" s="38"/>
      <c r="O1406" s="38"/>
      <c r="P1406" s="38"/>
      <c r="Q1406" s="38"/>
    </row>
    <row r="1407" spans="1:17" x14ac:dyDescent="0.35">
      <c r="A1407" s="20"/>
      <c r="B1407" s="20"/>
      <c r="C1407" s="51"/>
      <c r="D1407" s="52"/>
      <c r="E1407" s="52"/>
      <c r="F1407" s="53"/>
      <c r="G1407" s="50"/>
      <c r="H1407" s="50"/>
      <c r="I1407" s="50"/>
      <c r="J1407" s="38"/>
      <c r="K1407" s="38"/>
      <c r="L1407" s="38"/>
      <c r="M1407" s="38"/>
      <c r="N1407" s="38"/>
      <c r="O1407" s="38"/>
      <c r="P1407" s="38"/>
      <c r="Q1407" s="38"/>
    </row>
    <row r="1408" spans="1:17" x14ac:dyDescent="0.35">
      <c r="A1408" s="20"/>
      <c r="B1408" s="20"/>
      <c r="C1408" s="51"/>
      <c r="D1408" s="52"/>
      <c r="E1408" s="52"/>
      <c r="F1408" s="53"/>
      <c r="G1408" s="50"/>
      <c r="H1408" s="50"/>
      <c r="I1408" s="50"/>
      <c r="J1408" s="38"/>
      <c r="K1408" s="38"/>
      <c r="L1408" s="38"/>
      <c r="M1408" s="38"/>
      <c r="N1408" s="38"/>
      <c r="O1408" s="38"/>
      <c r="P1408" s="38"/>
      <c r="Q1408" s="38"/>
    </row>
    <row r="1409" spans="1:17" x14ac:dyDescent="0.35">
      <c r="A1409" s="20"/>
      <c r="B1409" s="20"/>
      <c r="C1409" s="51"/>
      <c r="D1409" s="52"/>
      <c r="E1409" s="52"/>
      <c r="F1409" s="53"/>
      <c r="G1409" s="50"/>
      <c r="H1409" s="50"/>
      <c r="I1409" s="50"/>
      <c r="J1409" s="38"/>
      <c r="K1409" s="38"/>
      <c r="L1409" s="38"/>
      <c r="M1409" s="38"/>
      <c r="N1409" s="38"/>
      <c r="O1409" s="38"/>
      <c r="P1409" s="38"/>
      <c r="Q1409" s="38"/>
    </row>
    <row r="1410" spans="1:17" x14ac:dyDescent="0.35">
      <c r="A1410" s="20"/>
      <c r="B1410" s="20"/>
      <c r="C1410" s="51"/>
      <c r="D1410" s="52"/>
      <c r="E1410" s="52"/>
      <c r="F1410" s="53"/>
      <c r="G1410" s="50"/>
      <c r="H1410" s="50"/>
      <c r="I1410" s="50"/>
      <c r="J1410" s="38"/>
      <c r="K1410" s="38"/>
      <c r="L1410" s="38"/>
      <c r="M1410" s="38"/>
      <c r="N1410" s="38"/>
      <c r="O1410" s="38"/>
      <c r="P1410" s="38"/>
      <c r="Q1410" s="38"/>
    </row>
    <row r="1411" spans="1:17" x14ac:dyDescent="0.35">
      <c r="A1411" s="20"/>
      <c r="B1411" s="20"/>
      <c r="C1411" s="51"/>
      <c r="D1411" s="52"/>
      <c r="E1411" s="52"/>
      <c r="F1411" s="53"/>
      <c r="G1411" s="50"/>
      <c r="H1411" s="50"/>
      <c r="I1411" s="50"/>
      <c r="J1411" s="38"/>
      <c r="K1411" s="38"/>
      <c r="L1411" s="38"/>
      <c r="M1411" s="38"/>
      <c r="N1411" s="38"/>
      <c r="O1411" s="38"/>
      <c r="P1411" s="38"/>
      <c r="Q1411" s="38"/>
    </row>
    <row r="1412" spans="1:17" x14ac:dyDescent="0.35">
      <c r="A1412" s="20"/>
      <c r="B1412" s="20"/>
      <c r="C1412" s="51"/>
      <c r="D1412" s="52"/>
      <c r="E1412" s="52"/>
      <c r="F1412" s="53"/>
      <c r="G1412" s="50"/>
      <c r="H1412" s="50"/>
      <c r="I1412" s="50"/>
      <c r="J1412" s="38"/>
      <c r="K1412" s="38"/>
      <c r="L1412" s="38"/>
      <c r="M1412" s="38"/>
      <c r="N1412" s="38"/>
      <c r="O1412" s="38"/>
      <c r="P1412" s="38"/>
      <c r="Q1412" s="38"/>
    </row>
    <row r="1413" spans="1:17" x14ac:dyDescent="0.35">
      <c r="A1413" s="20"/>
      <c r="B1413" s="20"/>
      <c r="C1413" s="51"/>
      <c r="D1413" s="52"/>
      <c r="E1413" s="52"/>
      <c r="F1413" s="53"/>
      <c r="G1413" s="50"/>
      <c r="H1413" s="50"/>
      <c r="I1413" s="50"/>
      <c r="J1413" s="38"/>
      <c r="K1413" s="38"/>
      <c r="L1413" s="38"/>
      <c r="M1413" s="38"/>
      <c r="N1413" s="38"/>
      <c r="O1413" s="38"/>
      <c r="P1413" s="38"/>
      <c r="Q1413" s="38"/>
    </row>
    <row r="1414" spans="1:17" x14ac:dyDescent="0.35">
      <c r="A1414" s="20"/>
      <c r="B1414" s="20"/>
      <c r="C1414" s="51"/>
      <c r="D1414" s="52"/>
      <c r="E1414" s="52"/>
      <c r="F1414" s="53"/>
      <c r="G1414" s="50"/>
      <c r="H1414" s="50"/>
      <c r="I1414" s="50"/>
      <c r="J1414" s="38"/>
      <c r="K1414" s="38"/>
      <c r="L1414" s="38"/>
      <c r="M1414" s="38"/>
      <c r="N1414" s="38"/>
      <c r="O1414" s="38"/>
      <c r="P1414" s="38"/>
      <c r="Q1414" s="38"/>
    </row>
    <row r="1415" spans="1:17" x14ac:dyDescent="0.35">
      <c r="A1415" s="20"/>
      <c r="B1415" s="20"/>
      <c r="C1415" s="51"/>
      <c r="D1415" s="52"/>
      <c r="E1415" s="52"/>
      <c r="F1415" s="53"/>
      <c r="G1415" s="50"/>
      <c r="H1415" s="50"/>
      <c r="I1415" s="50"/>
      <c r="J1415" s="38"/>
      <c r="K1415" s="38"/>
      <c r="L1415" s="38"/>
      <c r="M1415" s="38"/>
      <c r="N1415" s="38"/>
      <c r="O1415" s="38"/>
      <c r="P1415" s="38"/>
      <c r="Q1415" s="38"/>
    </row>
    <row r="1416" spans="1:17" x14ac:dyDescent="0.35">
      <c r="A1416" s="20"/>
      <c r="B1416" s="20"/>
      <c r="C1416" s="51"/>
      <c r="D1416" s="52"/>
      <c r="E1416" s="52"/>
      <c r="F1416" s="53"/>
      <c r="G1416" s="50"/>
      <c r="H1416" s="50"/>
      <c r="I1416" s="50"/>
      <c r="J1416" s="38"/>
      <c r="K1416" s="38"/>
      <c r="L1416" s="38"/>
      <c r="M1416" s="38"/>
      <c r="N1416" s="38"/>
      <c r="O1416" s="38"/>
      <c r="P1416" s="38"/>
      <c r="Q1416" s="38"/>
    </row>
    <row r="1417" spans="1:17" x14ac:dyDescent="0.35">
      <c r="A1417" s="20"/>
      <c r="B1417" s="20"/>
      <c r="C1417" s="51"/>
      <c r="D1417" s="52"/>
      <c r="E1417" s="52"/>
      <c r="F1417" s="53"/>
      <c r="G1417" s="50"/>
      <c r="H1417" s="50"/>
      <c r="I1417" s="50"/>
      <c r="J1417" s="38"/>
      <c r="K1417" s="38"/>
      <c r="L1417" s="38"/>
      <c r="M1417" s="38"/>
      <c r="N1417" s="38"/>
      <c r="O1417" s="38"/>
      <c r="P1417" s="38"/>
      <c r="Q1417" s="38"/>
    </row>
    <row r="1418" spans="1:17" x14ac:dyDescent="0.35">
      <c r="A1418" s="20"/>
      <c r="B1418" s="20"/>
      <c r="C1418" s="51"/>
      <c r="D1418" s="52"/>
      <c r="E1418" s="52"/>
      <c r="F1418" s="53"/>
      <c r="G1418" s="50"/>
      <c r="H1418" s="50"/>
      <c r="I1418" s="50"/>
      <c r="J1418" s="38"/>
      <c r="K1418" s="38"/>
      <c r="L1418" s="38"/>
      <c r="M1418" s="38"/>
      <c r="N1418" s="38"/>
      <c r="O1418" s="38"/>
      <c r="P1418" s="38"/>
      <c r="Q1418" s="38"/>
    </row>
    <row r="1419" spans="1:17" x14ac:dyDescent="0.35">
      <c r="A1419" s="20"/>
      <c r="B1419" s="20"/>
      <c r="C1419" s="51"/>
      <c r="D1419" s="52"/>
      <c r="E1419" s="52"/>
      <c r="F1419" s="53"/>
      <c r="G1419" s="50"/>
      <c r="H1419" s="50"/>
      <c r="I1419" s="50"/>
      <c r="J1419" s="38"/>
      <c r="K1419" s="38"/>
      <c r="L1419" s="38"/>
      <c r="M1419" s="38"/>
      <c r="N1419" s="38"/>
      <c r="O1419" s="38"/>
      <c r="P1419" s="38"/>
      <c r="Q1419" s="38"/>
    </row>
    <row r="1420" spans="1:17" x14ac:dyDescent="0.35">
      <c r="A1420" s="20"/>
      <c r="B1420" s="20"/>
      <c r="C1420" s="51"/>
      <c r="D1420" s="52"/>
      <c r="E1420" s="52"/>
      <c r="F1420" s="53"/>
      <c r="G1420" s="50"/>
      <c r="H1420" s="50"/>
      <c r="I1420" s="50"/>
      <c r="J1420" s="38"/>
      <c r="K1420" s="38"/>
      <c r="L1420" s="38"/>
      <c r="M1420" s="38"/>
      <c r="N1420" s="38"/>
      <c r="O1420" s="38"/>
      <c r="P1420" s="38"/>
      <c r="Q1420" s="38"/>
    </row>
    <row r="1421" spans="1:17" x14ac:dyDescent="0.35">
      <c r="A1421" s="20"/>
      <c r="B1421" s="20"/>
      <c r="C1421" s="51"/>
      <c r="D1421" s="52"/>
      <c r="E1421" s="52"/>
      <c r="F1421" s="53"/>
      <c r="G1421" s="50"/>
      <c r="H1421" s="50"/>
      <c r="I1421" s="50"/>
      <c r="J1421" s="38"/>
      <c r="K1421" s="38"/>
      <c r="L1421" s="38"/>
      <c r="M1421" s="38"/>
      <c r="N1421" s="38"/>
      <c r="O1421" s="38"/>
      <c r="P1421" s="38"/>
      <c r="Q1421" s="38"/>
    </row>
    <row r="1422" spans="1:17" x14ac:dyDescent="0.35">
      <c r="A1422" s="20"/>
      <c r="B1422" s="20"/>
      <c r="C1422" s="51"/>
      <c r="D1422" s="52"/>
      <c r="E1422" s="52"/>
      <c r="F1422" s="53"/>
      <c r="G1422" s="50"/>
      <c r="H1422" s="50"/>
      <c r="I1422" s="50"/>
      <c r="J1422" s="38"/>
      <c r="K1422" s="38"/>
      <c r="L1422" s="38"/>
      <c r="M1422" s="38"/>
      <c r="N1422" s="38"/>
      <c r="O1422" s="38"/>
      <c r="P1422" s="38"/>
      <c r="Q1422" s="38"/>
    </row>
    <row r="1423" spans="1:17" x14ac:dyDescent="0.35">
      <c r="A1423" s="20"/>
      <c r="B1423" s="20"/>
      <c r="C1423" s="51"/>
      <c r="D1423" s="52"/>
      <c r="E1423" s="52"/>
      <c r="F1423" s="53"/>
      <c r="G1423" s="50"/>
      <c r="H1423" s="50"/>
      <c r="I1423" s="50"/>
      <c r="J1423" s="38"/>
      <c r="K1423" s="38"/>
      <c r="L1423" s="38"/>
      <c r="M1423" s="38"/>
      <c r="N1423" s="38"/>
      <c r="O1423" s="38"/>
      <c r="P1423" s="38"/>
      <c r="Q1423" s="38"/>
    </row>
    <row r="1424" spans="1:17" x14ac:dyDescent="0.35">
      <c r="A1424" s="20"/>
      <c r="B1424" s="20"/>
      <c r="C1424" s="51"/>
      <c r="D1424" s="52"/>
      <c r="E1424" s="52"/>
      <c r="F1424" s="53"/>
      <c r="G1424" s="50"/>
      <c r="H1424" s="50"/>
      <c r="I1424" s="50"/>
      <c r="J1424" s="38"/>
      <c r="K1424" s="38"/>
      <c r="L1424" s="38"/>
      <c r="M1424" s="38"/>
      <c r="N1424" s="38"/>
      <c r="O1424" s="38"/>
      <c r="P1424" s="38"/>
      <c r="Q1424" s="38"/>
    </row>
    <row r="1425" spans="1:17" x14ac:dyDescent="0.35">
      <c r="A1425" s="20"/>
      <c r="B1425" s="20"/>
      <c r="C1425" s="51"/>
      <c r="D1425" s="52"/>
      <c r="E1425" s="52"/>
      <c r="F1425" s="53"/>
      <c r="G1425" s="50"/>
      <c r="H1425" s="50"/>
      <c r="I1425" s="50"/>
      <c r="J1425" s="38"/>
      <c r="K1425" s="38"/>
      <c r="L1425" s="38"/>
      <c r="M1425" s="38"/>
      <c r="N1425" s="38"/>
      <c r="O1425" s="38"/>
      <c r="P1425" s="38"/>
      <c r="Q1425" s="38"/>
    </row>
    <row r="1426" spans="1:17" x14ac:dyDescent="0.35">
      <c r="A1426" s="20"/>
      <c r="B1426" s="20"/>
      <c r="C1426" s="51"/>
      <c r="D1426" s="52"/>
      <c r="E1426" s="52"/>
      <c r="F1426" s="53"/>
      <c r="G1426" s="50"/>
      <c r="H1426" s="50"/>
      <c r="I1426" s="50"/>
      <c r="J1426" s="38"/>
      <c r="K1426" s="38"/>
      <c r="L1426" s="38"/>
      <c r="M1426" s="38"/>
      <c r="N1426" s="38"/>
      <c r="O1426" s="38"/>
      <c r="P1426" s="38"/>
      <c r="Q1426" s="38"/>
    </row>
    <row r="1427" spans="1:17" x14ac:dyDescent="0.35">
      <c r="A1427" s="20"/>
      <c r="B1427" s="20"/>
      <c r="C1427" s="51"/>
      <c r="D1427" s="52"/>
      <c r="E1427" s="52"/>
      <c r="F1427" s="53"/>
      <c r="G1427" s="50"/>
      <c r="H1427" s="50"/>
      <c r="I1427" s="50"/>
      <c r="J1427" s="38"/>
      <c r="K1427" s="38"/>
      <c r="L1427" s="38"/>
      <c r="M1427" s="38"/>
      <c r="N1427" s="38"/>
      <c r="O1427" s="38"/>
      <c r="P1427" s="38"/>
      <c r="Q1427" s="38"/>
    </row>
    <row r="1428" spans="1:17" x14ac:dyDescent="0.35">
      <c r="A1428" s="20"/>
      <c r="B1428" s="20"/>
      <c r="C1428" s="51"/>
      <c r="D1428" s="52"/>
      <c r="E1428" s="52"/>
      <c r="F1428" s="53"/>
      <c r="G1428" s="50"/>
      <c r="H1428" s="50"/>
      <c r="I1428" s="50"/>
      <c r="J1428" s="38"/>
      <c r="K1428" s="38"/>
      <c r="L1428" s="38"/>
      <c r="M1428" s="38"/>
      <c r="N1428" s="38"/>
      <c r="O1428" s="38"/>
      <c r="P1428" s="38"/>
      <c r="Q1428" s="38"/>
    </row>
    <row r="1429" spans="1:17" x14ac:dyDescent="0.35">
      <c r="A1429" s="20"/>
      <c r="B1429" s="20"/>
      <c r="C1429" s="51"/>
      <c r="D1429" s="52"/>
      <c r="E1429" s="52"/>
      <c r="F1429" s="53"/>
      <c r="G1429" s="50"/>
      <c r="H1429" s="50"/>
      <c r="I1429" s="50"/>
      <c r="J1429" s="38"/>
      <c r="K1429" s="38"/>
      <c r="L1429" s="38"/>
      <c r="M1429" s="38"/>
      <c r="N1429" s="38"/>
      <c r="O1429" s="38"/>
      <c r="P1429" s="38"/>
      <c r="Q1429" s="38"/>
    </row>
    <row r="1430" spans="1:17" x14ac:dyDescent="0.35">
      <c r="A1430" s="20"/>
      <c r="B1430" s="20"/>
      <c r="C1430" s="51"/>
      <c r="D1430" s="52"/>
      <c r="E1430" s="52"/>
      <c r="F1430" s="53"/>
      <c r="G1430" s="50"/>
      <c r="H1430" s="50"/>
      <c r="I1430" s="50"/>
      <c r="J1430" s="38"/>
      <c r="K1430" s="38"/>
      <c r="L1430" s="38"/>
      <c r="M1430" s="38"/>
      <c r="N1430" s="38"/>
      <c r="O1430" s="38"/>
      <c r="P1430" s="38"/>
      <c r="Q1430" s="38"/>
    </row>
    <row r="1431" spans="1:17" x14ac:dyDescent="0.35">
      <c r="A1431" s="20"/>
      <c r="B1431" s="20"/>
      <c r="C1431" s="51"/>
      <c r="D1431" s="52"/>
      <c r="E1431" s="52"/>
      <c r="F1431" s="53"/>
      <c r="G1431" s="50"/>
      <c r="H1431" s="50"/>
      <c r="I1431" s="50"/>
      <c r="J1431" s="38"/>
      <c r="K1431" s="38"/>
      <c r="L1431" s="38"/>
      <c r="M1431" s="38"/>
      <c r="N1431" s="38"/>
      <c r="O1431" s="38"/>
      <c r="P1431" s="38"/>
      <c r="Q1431" s="38"/>
    </row>
    <row r="1432" spans="1:17" x14ac:dyDescent="0.35">
      <c r="A1432" s="20"/>
      <c r="B1432" s="20"/>
      <c r="C1432" s="51"/>
      <c r="D1432" s="52"/>
      <c r="E1432" s="52"/>
      <c r="F1432" s="53"/>
      <c r="G1432" s="50"/>
      <c r="H1432" s="50"/>
      <c r="I1432" s="50"/>
      <c r="J1432" s="38"/>
      <c r="K1432" s="38"/>
      <c r="L1432" s="38"/>
      <c r="M1432" s="38"/>
      <c r="N1432" s="38"/>
      <c r="O1432" s="38"/>
      <c r="P1432" s="38"/>
      <c r="Q1432" s="38"/>
    </row>
    <row r="1433" spans="1:17" x14ac:dyDescent="0.35">
      <c r="A1433" s="20"/>
      <c r="B1433" s="20"/>
      <c r="C1433" s="51"/>
      <c r="D1433" s="52"/>
      <c r="E1433" s="52"/>
      <c r="F1433" s="53"/>
      <c r="G1433" s="50"/>
      <c r="H1433" s="50"/>
      <c r="I1433" s="50"/>
      <c r="J1433" s="38"/>
      <c r="K1433" s="38"/>
      <c r="L1433" s="38"/>
      <c r="M1433" s="38"/>
      <c r="N1433" s="38"/>
      <c r="O1433" s="38"/>
      <c r="P1433" s="38"/>
      <c r="Q1433" s="38"/>
    </row>
    <row r="1434" spans="1:17" x14ac:dyDescent="0.35">
      <c r="A1434" s="20"/>
      <c r="B1434" s="20"/>
      <c r="C1434" s="51"/>
      <c r="D1434" s="52"/>
      <c r="E1434" s="52"/>
      <c r="F1434" s="53"/>
      <c r="G1434" s="50"/>
      <c r="H1434" s="50"/>
      <c r="I1434" s="50"/>
      <c r="J1434" s="38"/>
      <c r="K1434" s="38"/>
      <c r="L1434" s="38"/>
      <c r="M1434" s="38"/>
      <c r="N1434" s="38"/>
      <c r="O1434" s="38"/>
      <c r="P1434" s="38"/>
      <c r="Q1434" s="38"/>
    </row>
    <row r="1435" spans="1:17" x14ac:dyDescent="0.35">
      <c r="A1435" s="20"/>
      <c r="B1435" s="20"/>
      <c r="C1435" s="51"/>
      <c r="D1435" s="52"/>
      <c r="E1435" s="52"/>
      <c r="F1435" s="53"/>
      <c r="G1435" s="50"/>
      <c r="H1435" s="50"/>
      <c r="I1435" s="50"/>
      <c r="J1435" s="38"/>
      <c r="K1435" s="38"/>
      <c r="L1435" s="38"/>
      <c r="M1435" s="38"/>
      <c r="N1435" s="38"/>
      <c r="O1435" s="38"/>
      <c r="P1435" s="38"/>
      <c r="Q1435" s="38"/>
    </row>
    <row r="1436" spans="1:17" x14ac:dyDescent="0.35">
      <c r="A1436" s="20"/>
      <c r="B1436" s="20"/>
      <c r="C1436" s="51"/>
      <c r="D1436" s="52"/>
      <c r="E1436" s="52"/>
      <c r="F1436" s="53"/>
      <c r="G1436" s="50"/>
      <c r="H1436" s="50"/>
      <c r="I1436" s="50"/>
      <c r="J1436" s="38"/>
      <c r="K1436" s="38"/>
      <c r="L1436" s="38"/>
      <c r="M1436" s="38"/>
      <c r="N1436" s="38"/>
      <c r="O1436" s="38"/>
      <c r="P1436" s="38"/>
      <c r="Q1436" s="38"/>
    </row>
    <row r="1437" spans="1:17" x14ac:dyDescent="0.35">
      <c r="A1437" s="20"/>
      <c r="B1437" s="20"/>
      <c r="C1437" s="51"/>
      <c r="D1437" s="52"/>
      <c r="E1437" s="52"/>
      <c r="F1437" s="53"/>
      <c r="G1437" s="50"/>
      <c r="H1437" s="50"/>
      <c r="I1437" s="50"/>
      <c r="J1437" s="38"/>
      <c r="K1437" s="38"/>
      <c r="L1437" s="38"/>
      <c r="M1437" s="38"/>
      <c r="N1437" s="38"/>
      <c r="O1437" s="38"/>
      <c r="P1437" s="38"/>
      <c r="Q1437" s="38"/>
    </row>
    <row r="1438" spans="1:17" x14ac:dyDescent="0.35">
      <c r="A1438" s="20"/>
      <c r="B1438" s="20"/>
      <c r="C1438" s="51"/>
      <c r="D1438" s="52"/>
      <c r="E1438" s="52"/>
      <c r="F1438" s="53"/>
      <c r="G1438" s="50"/>
      <c r="H1438" s="50"/>
      <c r="I1438" s="50"/>
      <c r="J1438" s="38"/>
      <c r="K1438" s="38"/>
      <c r="L1438" s="38"/>
      <c r="M1438" s="38"/>
      <c r="N1438" s="38"/>
      <c r="O1438" s="38"/>
      <c r="P1438" s="38"/>
      <c r="Q1438" s="38"/>
    </row>
    <row r="1439" spans="1:17" x14ac:dyDescent="0.35">
      <c r="A1439" s="20"/>
      <c r="B1439" s="20"/>
      <c r="C1439" s="51"/>
      <c r="D1439" s="52"/>
      <c r="E1439" s="52"/>
      <c r="F1439" s="53"/>
      <c r="G1439" s="50"/>
      <c r="H1439" s="50"/>
      <c r="I1439" s="50"/>
      <c r="J1439" s="38"/>
      <c r="K1439" s="38"/>
      <c r="L1439" s="38"/>
      <c r="M1439" s="38"/>
      <c r="N1439" s="38"/>
      <c r="O1439" s="38"/>
      <c r="P1439" s="38"/>
      <c r="Q1439" s="38"/>
    </row>
    <row r="1440" spans="1:17" x14ac:dyDescent="0.35">
      <c r="A1440" s="20"/>
      <c r="B1440" s="20"/>
      <c r="C1440" s="51"/>
      <c r="D1440" s="52"/>
      <c r="E1440" s="52"/>
      <c r="F1440" s="53"/>
      <c r="G1440" s="50"/>
      <c r="H1440" s="50"/>
      <c r="I1440" s="50"/>
      <c r="J1440" s="38"/>
      <c r="K1440" s="38"/>
      <c r="L1440" s="38"/>
      <c r="M1440" s="38"/>
      <c r="N1440" s="38"/>
      <c r="O1440" s="38"/>
      <c r="P1440" s="38"/>
      <c r="Q1440" s="38"/>
    </row>
    <row r="1441" spans="1:17" x14ac:dyDescent="0.35">
      <c r="A1441" s="20"/>
      <c r="B1441" s="20"/>
      <c r="C1441" s="51"/>
      <c r="D1441" s="52"/>
      <c r="E1441" s="52"/>
      <c r="F1441" s="53"/>
      <c r="G1441" s="50"/>
      <c r="H1441" s="50"/>
      <c r="I1441" s="50"/>
      <c r="J1441" s="38"/>
      <c r="K1441" s="38"/>
      <c r="L1441" s="38"/>
      <c r="M1441" s="38"/>
      <c r="N1441" s="38"/>
      <c r="O1441" s="38"/>
      <c r="P1441" s="38"/>
      <c r="Q1441" s="38"/>
    </row>
    <row r="1442" spans="1:17" x14ac:dyDescent="0.35">
      <c r="A1442" s="20"/>
      <c r="B1442" s="20"/>
      <c r="C1442" s="51"/>
      <c r="D1442" s="52"/>
      <c r="E1442" s="52"/>
      <c r="F1442" s="53"/>
      <c r="G1442" s="50"/>
      <c r="H1442" s="50"/>
      <c r="I1442" s="50"/>
      <c r="J1442" s="38"/>
      <c r="K1442" s="38"/>
      <c r="L1442" s="38"/>
      <c r="M1442" s="38"/>
      <c r="N1442" s="38"/>
      <c r="O1442" s="38"/>
      <c r="P1442" s="38"/>
      <c r="Q1442" s="38"/>
    </row>
    <row r="1443" spans="1:17" x14ac:dyDescent="0.35">
      <c r="A1443" s="20"/>
      <c r="B1443" s="20"/>
      <c r="C1443" s="51"/>
      <c r="D1443" s="52"/>
      <c r="E1443" s="52"/>
      <c r="F1443" s="53"/>
      <c r="G1443" s="50"/>
      <c r="H1443" s="50"/>
      <c r="I1443" s="50"/>
      <c r="J1443" s="38"/>
      <c r="K1443" s="38"/>
      <c r="L1443" s="38"/>
      <c r="M1443" s="38"/>
      <c r="N1443" s="38"/>
      <c r="O1443" s="38"/>
      <c r="P1443" s="38"/>
      <c r="Q1443" s="38"/>
    </row>
    <row r="1444" spans="1:17" x14ac:dyDescent="0.35">
      <c r="A1444" s="20"/>
      <c r="B1444" s="20"/>
      <c r="C1444" s="51"/>
      <c r="D1444" s="52"/>
      <c r="E1444" s="52"/>
      <c r="F1444" s="53"/>
      <c r="G1444" s="50"/>
      <c r="H1444" s="50"/>
      <c r="I1444" s="50"/>
      <c r="J1444" s="38"/>
      <c r="K1444" s="38"/>
      <c r="L1444" s="38"/>
      <c r="M1444" s="38"/>
      <c r="N1444" s="38"/>
      <c r="O1444" s="38"/>
      <c r="P1444" s="38"/>
      <c r="Q1444" s="38"/>
    </row>
    <row r="1445" spans="1:17" x14ac:dyDescent="0.35">
      <c r="A1445" s="20"/>
      <c r="B1445" s="20"/>
      <c r="C1445" s="51"/>
      <c r="D1445" s="52"/>
      <c r="E1445" s="52"/>
      <c r="F1445" s="53"/>
      <c r="G1445" s="50"/>
      <c r="H1445" s="50"/>
      <c r="I1445" s="50"/>
      <c r="J1445" s="38"/>
      <c r="K1445" s="38"/>
      <c r="L1445" s="38"/>
      <c r="M1445" s="38"/>
      <c r="N1445" s="38"/>
      <c r="O1445" s="38"/>
      <c r="P1445" s="38"/>
      <c r="Q1445" s="38"/>
    </row>
    <row r="1446" spans="1:17" x14ac:dyDescent="0.35">
      <c r="A1446" s="20"/>
      <c r="B1446" s="20"/>
      <c r="C1446" s="51"/>
      <c r="D1446" s="52"/>
      <c r="E1446" s="52"/>
      <c r="F1446" s="53"/>
      <c r="G1446" s="50"/>
      <c r="H1446" s="50"/>
      <c r="I1446" s="50"/>
      <c r="J1446" s="38"/>
      <c r="K1446" s="38"/>
      <c r="L1446" s="38"/>
      <c r="M1446" s="38"/>
      <c r="N1446" s="38"/>
      <c r="O1446" s="38"/>
      <c r="P1446" s="38"/>
      <c r="Q1446" s="38"/>
    </row>
    <row r="1447" spans="1:17" x14ac:dyDescent="0.35">
      <c r="A1447" s="20"/>
      <c r="B1447" s="20"/>
      <c r="C1447" s="51"/>
      <c r="D1447" s="52"/>
      <c r="E1447" s="52"/>
      <c r="F1447" s="53"/>
      <c r="G1447" s="50"/>
      <c r="H1447" s="50"/>
      <c r="I1447" s="50"/>
      <c r="J1447" s="38"/>
      <c r="K1447" s="38"/>
      <c r="L1447" s="38"/>
      <c r="M1447" s="38"/>
      <c r="N1447" s="38"/>
      <c r="O1447" s="38"/>
      <c r="P1447" s="38"/>
      <c r="Q1447" s="38"/>
    </row>
    <row r="1448" spans="1:17" x14ac:dyDescent="0.35">
      <c r="A1448" s="20"/>
      <c r="B1448" s="20"/>
      <c r="C1448" s="51"/>
      <c r="D1448" s="52"/>
      <c r="E1448" s="52"/>
      <c r="F1448" s="53"/>
      <c r="G1448" s="50"/>
      <c r="H1448" s="50"/>
      <c r="I1448" s="50"/>
      <c r="J1448" s="38"/>
      <c r="K1448" s="38"/>
      <c r="L1448" s="38"/>
      <c r="M1448" s="38"/>
      <c r="N1448" s="38"/>
      <c r="O1448" s="38"/>
      <c r="P1448" s="38"/>
      <c r="Q1448" s="38"/>
    </row>
    <row r="1449" spans="1:17" x14ac:dyDescent="0.35">
      <c r="A1449" s="20"/>
      <c r="B1449" s="20"/>
      <c r="C1449" s="51"/>
      <c r="D1449" s="52"/>
      <c r="E1449" s="52"/>
      <c r="F1449" s="53"/>
      <c r="G1449" s="50"/>
      <c r="H1449" s="50"/>
      <c r="I1449" s="50"/>
      <c r="J1449" s="38"/>
      <c r="K1449" s="38"/>
      <c r="L1449" s="38"/>
      <c r="M1449" s="38"/>
      <c r="N1449" s="38"/>
      <c r="O1449" s="38"/>
      <c r="P1449" s="38"/>
      <c r="Q1449" s="38"/>
    </row>
    <row r="1450" spans="1:17" x14ac:dyDescent="0.35">
      <c r="A1450" s="20"/>
      <c r="B1450" s="20"/>
      <c r="C1450" s="51"/>
      <c r="D1450" s="52"/>
      <c r="E1450" s="52"/>
      <c r="F1450" s="53"/>
      <c r="G1450" s="50"/>
      <c r="H1450" s="50"/>
      <c r="I1450" s="50"/>
      <c r="J1450" s="38"/>
      <c r="K1450" s="38"/>
      <c r="L1450" s="38"/>
      <c r="M1450" s="38"/>
      <c r="N1450" s="38"/>
      <c r="O1450" s="38"/>
      <c r="P1450" s="38"/>
      <c r="Q1450" s="38"/>
    </row>
    <row r="1451" spans="1:17" x14ac:dyDescent="0.35">
      <c r="A1451" s="20"/>
      <c r="B1451" s="20"/>
      <c r="C1451" s="51"/>
      <c r="D1451" s="52"/>
      <c r="E1451" s="52"/>
      <c r="F1451" s="53"/>
      <c r="G1451" s="50"/>
      <c r="H1451" s="50"/>
      <c r="I1451" s="50"/>
      <c r="J1451" s="38"/>
      <c r="K1451" s="38"/>
      <c r="L1451" s="38"/>
      <c r="M1451" s="38"/>
      <c r="N1451" s="38"/>
      <c r="O1451" s="38"/>
      <c r="P1451" s="38"/>
      <c r="Q1451" s="38"/>
    </row>
    <row r="1452" spans="1:17" x14ac:dyDescent="0.35">
      <c r="A1452" s="20"/>
      <c r="B1452" s="20"/>
      <c r="C1452" s="51"/>
      <c r="D1452" s="52"/>
      <c r="E1452" s="52"/>
      <c r="F1452" s="53"/>
      <c r="G1452" s="50"/>
      <c r="H1452" s="50"/>
      <c r="I1452" s="50"/>
      <c r="J1452" s="38"/>
      <c r="K1452" s="38"/>
      <c r="L1452" s="38"/>
      <c r="M1452" s="38"/>
      <c r="N1452" s="38"/>
      <c r="O1452" s="38"/>
      <c r="P1452" s="38"/>
      <c r="Q1452" s="38"/>
    </row>
    <row r="1453" spans="1:17" x14ac:dyDescent="0.35">
      <c r="A1453" s="20"/>
      <c r="B1453" s="20"/>
      <c r="C1453" s="51"/>
      <c r="D1453" s="52"/>
      <c r="E1453" s="52"/>
      <c r="F1453" s="53"/>
      <c r="G1453" s="50"/>
      <c r="H1453" s="50"/>
      <c r="I1453" s="50"/>
      <c r="J1453" s="38"/>
      <c r="K1453" s="38"/>
      <c r="L1453" s="38"/>
      <c r="M1453" s="38"/>
      <c r="N1453" s="38"/>
      <c r="O1453" s="38"/>
      <c r="P1453" s="38"/>
      <c r="Q1453" s="38"/>
    </row>
    <row r="1454" spans="1:17" x14ac:dyDescent="0.35">
      <c r="A1454" s="20"/>
      <c r="B1454" s="20"/>
      <c r="C1454" s="51"/>
      <c r="D1454" s="52"/>
      <c r="E1454" s="52"/>
      <c r="F1454" s="53"/>
      <c r="G1454" s="50"/>
      <c r="H1454" s="50"/>
      <c r="I1454" s="50"/>
      <c r="J1454" s="38"/>
      <c r="K1454" s="38"/>
      <c r="L1454" s="38"/>
      <c r="M1454" s="38"/>
      <c r="N1454" s="38"/>
      <c r="O1454" s="38"/>
      <c r="P1454" s="38"/>
      <c r="Q1454" s="38"/>
    </row>
    <row r="1455" spans="1:17" x14ac:dyDescent="0.35">
      <c r="A1455" s="20"/>
      <c r="B1455" s="20"/>
      <c r="C1455" s="51"/>
      <c r="D1455" s="52"/>
      <c r="E1455" s="52"/>
      <c r="F1455" s="53"/>
      <c r="G1455" s="50"/>
      <c r="H1455" s="50"/>
      <c r="I1455" s="50"/>
      <c r="J1455" s="38"/>
      <c r="K1455" s="38"/>
      <c r="L1455" s="38"/>
      <c r="M1455" s="38"/>
      <c r="N1455" s="38"/>
      <c r="O1455" s="38"/>
      <c r="P1455" s="38"/>
      <c r="Q1455" s="38"/>
    </row>
    <row r="1456" spans="1:17" x14ac:dyDescent="0.35">
      <c r="A1456" s="20"/>
      <c r="B1456" s="20"/>
      <c r="C1456" s="51"/>
      <c r="D1456" s="52"/>
      <c r="E1456" s="52"/>
      <c r="F1456" s="53"/>
      <c r="G1456" s="50"/>
      <c r="H1456" s="50"/>
      <c r="I1456" s="50"/>
      <c r="J1456" s="38"/>
      <c r="K1456" s="38"/>
      <c r="L1456" s="38"/>
      <c r="M1456" s="38"/>
      <c r="N1456" s="38"/>
      <c r="O1456" s="38"/>
      <c r="P1456" s="38"/>
      <c r="Q1456" s="38"/>
    </row>
    <row r="1457" spans="1:17" x14ac:dyDescent="0.35">
      <c r="A1457" s="20"/>
      <c r="B1457" s="20"/>
      <c r="C1457" s="51"/>
      <c r="D1457" s="52"/>
      <c r="E1457" s="52"/>
      <c r="F1457" s="53"/>
      <c r="G1457" s="50"/>
      <c r="H1457" s="50"/>
      <c r="I1457" s="50"/>
      <c r="J1457" s="38"/>
      <c r="K1457" s="38"/>
      <c r="L1457" s="38"/>
      <c r="M1457" s="38"/>
      <c r="N1457" s="38"/>
      <c r="O1457" s="38"/>
      <c r="P1457" s="38"/>
      <c r="Q1457" s="38"/>
    </row>
    <row r="1458" spans="1:17" x14ac:dyDescent="0.35">
      <c r="A1458" s="20"/>
      <c r="B1458" s="20"/>
      <c r="C1458" s="51"/>
      <c r="D1458" s="52"/>
      <c r="E1458" s="52"/>
      <c r="F1458" s="53"/>
      <c r="G1458" s="50"/>
      <c r="H1458" s="50"/>
      <c r="I1458" s="50"/>
      <c r="J1458" s="38"/>
      <c r="K1458" s="38"/>
      <c r="L1458" s="38"/>
      <c r="M1458" s="38"/>
      <c r="N1458" s="38"/>
      <c r="O1458" s="38"/>
      <c r="P1458" s="38"/>
      <c r="Q1458" s="38"/>
    </row>
    <row r="1459" spans="1:17" x14ac:dyDescent="0.35">
      <c r="A1459" s="20"/>
      <c r="B1459" s="20"/>
      <c r="C1459" s="51"/>
      <c r="D1459" s="52"/>
      <c r="E1459" s="52"/>
      <c r="F1459" s="53"/>
      <c r="G1459" s="50"/>
      <c r="H1459" s="50"/>
      <c r="I1459" s="50"/>
      <c r="J1459" s="38"/>
      <c r="K1459" s="38"/>
      <c r="L1459" s="38"/>
      <c r="M1459" s="38"/>
      <c r="N1459" s="38"/>
      <c r="O1459" s="38"/>
      <c r="P1459" s="38"/>
      <c r="Q1459" s="38"/>
    </row>
    <row r="1460" spans="1:17" x14ac:dyDescent="0.35">
      <c r="A1460" s="20"/>
      <c r="B1460" s="20"/>
      <c r="C1460" s="51"/>
      <c r="D1460" s="52"/>
      <c r="E1460" s="52"/>
      <c r="F1460" s="53"/>
      <c r="G1460" s="50"/>
      <c r="H1460" s="50"/>
      <c r="I1460" s="50"/>
      <c r="J1460" s="38"/>
      <c r="K1460" s="38"/>
      <c r="L1460" s="38"/>
      <c r="M1460" s="38"/>
      <c r="N1460" s="38"/>
      <c r="O1460" s="38"/>
      <c r="P1460" s="38"/>
      <c r="Q1460" s="38"/>
    </row>
    <row r="1461" spans="1:17" x14ac:dyDescent="0.35">
      <c r="A1461" s="20"/>
      <c r="B1461" s="20"/>
      <c r="C1461" s="51"/>
      <c r="D1461" s="52"/>
      <c r="E1461" s="52"/>
      <c r="F1461" s="53"/>
      <c r="G1461" s="50"/>
      <c r="H1461" s="50"/>
      <c r="I1461" s="50"/>
      <c r="J1461" s="38"/>
      <c r="K1461" s="38"/>
      <c r="L1461" s="38"/>
      <c r="M1461" s="38"/>
      <c r="N1461" s="38"/>
      <c r="O1461" s="38"/>
      <c r="P1461" s="38"/>
      <c r="Q1461" s="38"/>
    </row>
    <row r="1462" spans="1:17" x14ac:dyDescent="0.35">
      <c r="A1462" s="20"/>
      <c r="B1462" s="20"/>
      <c r="C1462" s="51"/>
      <c r="D1462" s="52"/>
      <c r="E1462" s="52"/>
      <c r="F1462" s="53"/>
      <c r="G1462" s="50"/>
      <c r="H1462" s="50"/>
      <c r="I1462" s="50"/>
      <c r="J1462" s="38"/>
      <c r="K1462" s="38"/>
      <c r="L1462" s="38"/>
      <c r="M1462" s="38"/>
      <c r="N1462" s="38"/>
      <c r="O1462" s="38"/>
      <c r="P1462" s="38"/>
      <c r="Q1462" s="38"/>
    </row>
    <row r="1463" spans="1:17" x14ac:dyDescent="0.35">
      <c r="A1463" s="20"/>
      <c r="B1463" s="20"/>
      <c r="C1463" s="51"/>
      <c r="D1463" s="52"/>
      <c r="E1463" s="52"/>
      <c r="F1463" s="53"/>
      <c r="G1463" s="50"/>
      <c r="H1463" s="50"/>
      <c r="I1463" s="50"/>
      <c r="J1463" s="38"/>
      <c r="K1463" s="38"/>
      <c r="L1463" s="38"/>
      <c r="M1463" s="38"/>
      <c r="N1463" s="38"/>
      <c r="O1463" s="38"/>
      <c r="P1463" s="38"/>
      <c r="Q1463" s="38"/>
    </row>
    <row r="1464" spans="1:17" x14ac:dyDescent="0.35">
      <c r="A1464" s="20"/>
      <c r="B1464" s="20"/>
      <c r="C1464" s="51"/>
      <c r="D1464" s="52"/>
      <c r="E1464" s="52"/>
      <c r="F1464" s="53"/>
      <c r="G1464" s="50"/>
      <c r="H1464" s="50"/>
      <c r="I1464" s="50"/>
      <c r="J1464" s="38"/>
      <c r="K1464" s="38"/>
      <c r="L1464" s="38"/>
      <c r="M1464" s="38"/>
      <c r="N1464" s="38"/>
      <c r="O1464" s="38"/>
      <c r="P1464" s="38"/>
      <c r="Q1464" s="38"/>
    </row>
    <row r="1465" spans="1:17" x14ac:dyDescent="0.35">
      <c r="A1465" s="20"/>
      <c r="B1465" s="20"/>
      <c r="C1465" s="51"/>
      <c r="D1465" s="52"/>
      <c r="E1465" s="52"/>
      <c r="F1465" s="53"/>
      <c r="G1465" s="50"/>
      <c r="H1465" s="50"/>
      <c r="I1465" s="50"/>
      <c r="J1465" s="38"/>
      <c r="K1465" s="38"/>
      <c r="L1465" s="38"/>
      <c r="M1465" s="38"/>
      <c r="N1465" s="38"/>
      <c r="O1465" s="38"/>
      <c r="P1465" s="38"/>
      <c r="Q1465" s="38"/>
    </row>
    <row r="1466" spans="1:17" x14ac:dyDescent="0.35">
      <c r="A1466" s="20"/>
      <c r="B1466" s="20"/>
      <c r="C1466" s="51"/>
      <c r="D1466" s="52"/>
      <c r="E1466" s="52"/>
      <c r="F1466" s="53"/>
      <c r="G1466" s="50"/>
      <c r="H1466" s="50"/>
      <c r="I1466" s="50"/>
      <c r="J1466" s="38"/>
      <c r="K1466" s="38"/>
      <c r="L1466" s="38"/>
      <c r="M1466" s="38"/>
      <c r="N1466" s="38"/>
      <c r="O1466" s="38"/>
      <c r="P1466" s="38"/>
      <c r="Q1466" s="38"/>
    </row>
    <row r="1467" spans="1:17" x14ac:dyDescent="0.35">
      <c r="A1467" s="20"/>
      <c r="B1467" s="20"/>
      <c r="C1467" s="51"/>
      <c r="D1467" s="52"/>
      <c r="E1467" s="52"/>
      <c r="F1467" s="53"/>
      <c r="G1467" s="50"/>
      <c r="H1467" s="50"/>
      <c r="I1467" s="50"/>
      <c r="J1467" s="38"/>
      <c r="K1467" s="38"/>
      <c r="L1467" s="38"/>
      <c r="M1467" s="38"/>
      <c r="N1467" s="38"/>
      <c r="O1467" s="38"/>
      <c r="P1467" s="38"/>
      <c r="Q1467" s="38"/>
    </row>
    <row r="1468" spans="1:17" x14ac:dyDescent="0.35">
      <c r="A1468" s="20"/>
      <c r="B1468" s="20"/>
      <c r="C1468" s="51"/>
      <c r="D1468" s="52"/>
      <c r="E1468" s="52"/>
      <c r="F1468" s="53"/>
      <c r="G1468" s="50"/>
      <c r="H1468" s="50"/>
      <c r="I1468" s="50"/>
      <c r="J1468" s="38"/>
      <c r="K1468" s="38"/>
      <c r="L1468" s="38"/>
      <c r="M1468" s="38"/>
      <c r="N1468" s="38"/>
      <c r="O1468" s="38"/>
      <c r="P1468" s="38"/>
      <c r="Q1468" s="38"/>
    </row>
    <row r="1469" spans="1:17" x14ac:dyDescent="0.35">
      <c r="A1469" s="20"/>
      <c r="B1469" s="20"/>
      <c r="C1469" s="51"/>
      <c r="D1469" s="52"/>
      <c r="E1469" s="52"/>
      <c r="F1469" s="53"/>
      <c r="G1469" s="50"/>
      <c r="H1469" s="50"/>
      <c r="I1469" s="50"/>
      <c r="J1469" s="38"/>
      <c r="K1469" s="38"/>
      <c r="L1469" s="38"/>
      <c r="M1469" s="38"/>
      <c r="N1469" s="38"/>
      <c r="O1469" s="38"/>
      <c r="P1469" s="38"/>
      <c r="Q1469" s="38"/>
    </row>
    <row r="1470" spans="1:17" x14ac:dyDescent="0.35">
      <c r="A1470" s="20"/>
      <c r="B1470" s="20"/>
      <c r="C1470" s="51"/>
      <c r="D1470" s="52"/>
      <c r="E1470" s="52"/>
      <c r="F1470" s="53"/>
      <c r="G1470" s="50"/>
      <c r="H1470" s="50"/>
      <c r="I1470" s="50"/>
      <c r="J1470" s="38"/>
      <c r="K1470" s="38"/>
      <c r="L1470" s="38"/>
      <c r="M1470" s="38"/>
      <c r="N1470" s="38"/>
      <c r="O1470" s="38"/>
      <c r="P1470" s="38"/>
      <c r="Q1470" s="38"/>
    </row>
    <row r="1471" spans="1:17" x14ac:dyDescent="0.35">
      <c r="A1471" s="20"/>
      <c r="B1471" s="20"/>
      <c r="C1471" s="51"/>
      <c r="D1471" s="52"/>
      <c r="E1471" s="52"/>
      <c r="F1471" s="53"/>
      <c r="G1471" s="50"/>
      <c r="H1471" s="50"/>
      <c r="I1471" s="50"/>
      <c r="J1471" s="38"/>
      <c r="K1471" s="38"/>
      <c r="L1471" s="38"/>
      <c r="M1471" s="38"/>
      <c r="N1471" s="38"/>
      <c r="O1471" s="38"/>
      <c r="P1471" s="38"/>
      <c r="Q1471" s="38"/>
    </row>
    <row r="1472" spans="1:17" x14ac:dyDescent="0.35">
      <c r="A1472" s="20"/>
      <c r="B1472" s="20"/>
      <c r="C1472" s="51"/>
      <c r="D1472" s="52"/>
      <c r="E1472" s="52"/>
      <c r="F1472" s="53"/>
      <c r="G1472" s="50"/>
      <c r="H1472" s="50"/>
      <c r="I1472" s="50"/>
      <c r="J1472" s="38"/>
      <c r="K1472" s="38"/>
      <c r="L1472" s="38"/>
      <c r="M1472" s="38"/>
      <c r="N1472" s="38"/>
      <c r="O1472" s="38"/>
      <c r="P1472" s="38"/>
      <c r="Q1472" s="38"/>
    </row>
    <row r="1473" spans="1:17" x14ac:dyDescent="0.35">
      <c r="A1473" s="20"/>
      <c r="B1473" s="20"/>
      <c r="C1473" s="51"/>
      <c r="D1473" s="52"/>
      <c r="E1473" s="52"/>
      <c r="F1473" s="53"/>
      <c r="G1473" s="50"/>
      <c r="H1473" s="50"/>
      <c r="I1473" s="50"/>
      <c r="J1473" s="38"/>
      <c r="K1473" s="38"/>
      <c r="L1473" s="38"/>
      <c r="M1473" s="38"/>
      <c r="N1473" s="38"/>
      <c r="O1473" s="38"/>
      <c r="P1473" s="38"/>
      <c r="Q1473" s="38"/>
    </row>
    <row r="1474" spans="1:17" x14ac:dyDescent="0.35">
      <c r="A1474" s="20"/>
      <c r="B1474" s="20"/>
      <c r="C1474" s="51"/>
      <c r="D1474" s="52"/>
      <c r="E1474" s="52"/>
      <c r="F1474" s="53"/>
      <c r="G1474" s="50"/>
      <c r="H1474" s="50"/>
      <c r="I1474" s="50"/>
      <c r="J1474" s="38"/>
      <c r="K1474" s="38"/>
      <c r="L1474" s="38"/>
      <c r="M1474" s="38"/>
      <c r="N1474" s="38"/>
      <c r="O1474" s="38"/>
      <c r="P1474" s="38"/>
      <c r="Q1474" s="38"/>
    </row>
    <row r="1475" spans="1:17" x14ac:dyDescent="0.35">
      <c r="A1475" s="20"/>
      <c r="B1475" s="20"/>
      <c r="C1475" s="51"/>
      <c r="D1475" s="52"/>
      <c r="E1475" s="52"/>
      <c r="F1475" s="53"/>
      <c r="G1475" s="50"/>
      <c r="H1475" s="50"/>
      <c r="I1475" s="50"/>
      <c r="J1475" s="38"/>
      <c r="K1475" s="38"/>
      <c r="L1475" s="38"/>
      <c r="M1475" s="38"/>
      <c r="N1475" s="38"/>
      <c r="O1475" s="38"/>
      <c r="P1475" s="38"/>
      <c r="Q1475" s="38"/>
    </row>
    <row r="1476" spans="1:17" x14ac:dyDescent="0.35">
      <c r="A1476" s="20"/>
      <c r="B1476" s="20"/>
      <c r="C1476" s="51"/>
      <c r="D1476" s="52"/>
      <c r="E1476" s="52"/>
      <c r="F1476" s="53"/>
      <c r="G1476" s="50"/>
      <c r="H1476" s="50"/>
      <c r="I1476" s="50"/>
      <c r="J1476" s="38"/>
      <c r="K1476" s="38"/>
      <c r="L1476" s="38"/>
      <c r="M1476" s="38"/>
      <c r="N1476" s="38"/>
      <c r="O1476" s="38"/>
      <c r="P1476" s="38"/>
      <c r="Q1476" s="38"/>
    </row>
    <row r="1477" spans="1:17" x14ac:dyDescent="0.35">
      <c r="A1477" s="20"/>
      <c r="B1477" s="20"/>
      <c r="C1477" s="51"/>
      <c r="D1477" s="52"/>
      <c r="E1477" s="52"/>
      <c r="F1477" s="53"/>
      <c r="G1477" s="50"/>
      <c r="H1477" s="50"/>
      <c r="I1477" s="50"/>
      <c r="J1477" s="38"/>
      <c r="K1477" s="38"/>
      <c r="L1477" s="38"/>
      <c r="M1477" s="38"/>
      <c r="N1477" s="38"/>
      <c r="O1477" s="38"/>
      <c r="P1477" s="38"/>
      <c r="Q1477" s="38"/>
    </row>
    <row r="1478" spans="1:17" x14ac:dyDescent="0.35">
      <c r="A1478" s="20"/>
      <c r="B1478" s="20"/>
      <c r="C1478" s="51"/>
      <c r="D1478" s="52"/>
      <c r="E1478" s="52"/>
      <c r="F1478" s="53"/>
      <c r="G1478" s="50"/>
      <c r="H1478" s="50"/>
      <c r="I1478" s="50"/>
      <c r="J1478" s="38"/>
      <c r="K1478" s="38"/>
      <c r="L1478" s="38"/>
      <c r="M1478" s="38"/>
      <c r="N1478" s="38"/>
      <c r="O1478" s="38"/>
      <c r="P1478" s="38"/>
      <c r="Q1478" s="38"/>
    </row>
    <row r="1479" spans="1:17" x14ac:dyDescent="0.35">
      <c r="A1479" s="20"/>
      <c r="B1479" s="20"/>
      <c r="C1479" s="51"/>
      <c r="D1479" s="52"/>
      <c r="E1479" s="52"/>
      <c r="F1479" s="53"/>
      <c r="G1479" s="50"/>
      <c r="H1479" s="50"/>
      <c r="I1479" s="50"/>
      <c r="J1479" s="38"/>
      <c r="K1479" s="38"/>
      <c r="L1479" s="38"/>
      <c r="M1479" s="38"/>
      <c r="N1479" s="38"/>
      <c r="O1479" s="38"/>
      <c r="P1479" s="38"/>
      <c r="Q1479" s="38"/>
    </row>
    <row r="1480" spans="1:17" x14ac:dyDescent="0.35">
      <c r="A1480" s="20"/>
      <c r="B1480" s="20"/>
      <c r="C1480" s="51"/>
      <c r="D1480" s="52"/>
      <c r="E1480" s="52"/>
      <c r="F1480" s="53"/>
      <c r="G1480" s="50"/>
      <c r="H1480" s="50"/>
      <c r="I1480" s="50"/>
      <c r="J1480" s="38"/>
      <c r="K1480" s="38"/>
      <c r="L1480" s="38"/>
      <c r="M1480" s="38"/>
      <c r="N1480" s="38"/>
      <c r="O1480" s="38"/>
      <c r="P1480" s="38"/>
      <c r="Q1480" s="38"/>
    </row>
    <row r="1481" spans="1:17" x14ac:dyDescent="0.35">
      <c r="A1481" s="20"/>
      <c r="B1481" s="20"/>
      <c r="C1481" s="51"/>
      <c r="D1481" s="52"/>
      <c r="E1481" s="52"/>
      <c r="F1481" s="53"/>
      <c r="G1481" s="50"/>
      <c r="H1481" s="50"/>
      <c r="I1481" s="50"/>
      <c r="J1481" s="38"/>
      <c r="K1481" s="38"/>
      <c r="L1481" s="38"/>
      <c r="M1481" s="38"/>
      <c r="N1481" s="38"/>
      <c r="O1481" s="38"/>
      <c r="P1481" s="38"/>
      <c r="Q1481" s="38"/>
    </row>
    <row r="1482" spans="1:17" x14ac:dyDescent="0.35">
      <c r="A1482" s="20"/>
      <c r="B1482" s="20"/>
      <c r="C1482" s="51"/>
      <c r="D1482" s="52"/>
      <c r="E1482" s="52"/>
      <c r="F1482" s="53"/>
      <c r="G1482" s="50"/>
      <c r="H1482" s="50"/>
      <c r="I1482" s="50"/>
      <c r="J1482" s="38"/>
      <c r="K1482" s="38"/>
      <c r="L1482" s="38"/>
      <c r="M1482" s="38"/>
      <c r="N1482" s="38"/>
      <c r="O1482" s="38"/>
      <c r="P1482" s="38"/>
      <c r="Q1482" s="38"/>
    </row>
    <row r="1483" spans="1:17" x14ac:dyDescent="0.35">
      <c r="A1483" s="20"/>
      <c r="B1483" s="20"/>
      <c r="C1483" s="51"/>
      <c r="D1483" s="52"/>
      <c r="E1483" s="52"/>
      <c r="F1483" s="53"/>
      <c r="G1483" s="50"/>
      <c r="H1483" s="50"/>
      <c r="I1483" s="50"/>
      <c r="J1483" s="38"/>
      <c r="K1483" s="38"/>
      <c r="L1483" s="38"/>
      <c r="M1483" s="38"/>
      <c r="N1483" s="38"/>
      <c r="O1483" s="38"/>
      <c r="P1483" s="38"/>
      <c r="Q1483" s="38"/>
    </row>
    <row r="1484" spans="1:17" x14ac:dyDescent="0.35">
      <c r="A1484" s="20"/>
      <c r="B1484" s="20"/>
      <c r="C1484" s="51"/>
      <c r="D1484" s="52"/>
      <c r="E1484" s="52"/>
      <c r="F1484" s="53"/>
      <c r="G1484" s="50"/>
      <c r="H1484" s="50"/>
      <c r="I1484" s="50"/>
      <c r="J1484" s="38"/>
      <c r="K1484" s="38"/>
      <c r="L1484" s="38"/>
      <c r="M1484" s="38"/>
      <c r="N1484" s="38"/>
      <c r="O1484" s="38"/>
      <c r="P1484" s="38"/>
      <c r="Q1484" s="38"/>
    </row>
    <row r="1485" spans="1:17" x14ac:dyDescent="0.35">
      <c r="A1485" s="20"/>
      <c r="B1485" s="20"/>
      <c r="C1485" s="51"/>
      <c r="D1485" s="52"/>
      <c r="E1485" s="52"/>
      <c r="F1485" s="53"/>
      <c r="G1485" s="50"/>
      <c r="H1485" s="50"/>
      <c r="I1485" s="50"/>
      <c r="J1485" s="38"/>
      <c r="K1485" s="38"/>
      <c r="L1485" s="38"/>
      <c r="M1485" s="38"/>
      <c r="N1485" s="38"/>
      <c r="O1485" s="38"/>
      <c r="P1485" s="38"/>
      <c r="Q1485" s="38"/>
    </row>
    <row r="1486" spans="1:17" x14ac:dyDescent="0.35">
      <c r="A1486" s="20"/>
      <c r="B1486" s="20"/>
      <c r="C1486" s="51"/>
      <c r="D1486" s="52"/>
      <c r="E1486" s="52"/>
      <c r="F1486" s="53"/>
      <c r="G1486" s="50"/>
      <c r="H1486" s="50"/>
      <c r="I1486" s="50"/>
      <c r="J1486" s="38"/>
      <c r="K1486" s="38"/>
      <c r="L1486" s="38"/>
      <c r="M1486" s="38"/>
      <c r="N1486" s="38"/>
      <c r="O1486" s="38"/>
      <c r="P1486" s="38"/>
      <c r="Q1486" s="38"/>
    </row>
    <row r="1487" spans="1:17" x14ac:dyDescent="0.35">
      <c r="A1487" s="20"/>
      <c r="B1487" s="20"/>
      <c r="C1487" s="51"/>
      <c r="D1487" s="52"/>
      <c r="E1487" s="52"/>
      <c r="F1487" s="53"/>
      <c r="G1487" s="50"/>
      <c r="H1487" s="50"/>
      <c r="I1487" s="50"/>
      <c r="J1487" s="38"/>
      <c r="K1487" s="38"/>
      <c r="L1487" s="38"/>
      <c r="M1487" s="38"/>
      <c r="N1487" s="38"/>
      <c r="O1487" s="38"/>
      <c r="P1487" s="38"/>
      <c r="Q1487" s="38"/>
    </row>
    <row r="1488" spans="1:17" x14ac:dyDescent="0.35">
      <c r="A1488" s="20"/>
      <c r="B1488" s="20"/>
      <c r="C1488" s="51"/>
      <c r="D1488" s="52"/>
      <c r="E1488" s="52"/>
      <c r="F1488" s="53"/>
      <c r="G1488" s="50"/>
      <c r="H1488" s="50"/>
      <c r="I1488" s="50"/>
      <c r="J1488" s="38"/>
      <c r="K1488" s="38"/>
      <c r="L1488" s="38"/>
      <c r="M1488" s="38"/>
      <c r="N1488" s="38"/>
      <c r="O1488" s="38"/>
      <c r="P1488" s="38"/>
      <c r="Q1488" s="38"/>
    </row>
    <row r="1489" spans="1:17" x14ac:dyDescent="0.35">
      <c r="A1489" s="20"/>
      <c r="B1489" s="20"/>
      <c r="C1489" s="51"/>
      <c r="D1489" s="52"/>
      <c r="E1489" s="52"/>
      <c r="F1489" s="53"/>
      <c r="G1489" s="50"/>
      <c r="H1489" s="50"/>
      <c r="I1489" s="50"/>
      <c r="J1489" s="38"/>
      <c r="K1489" s="38"/>
      <c r="L1489" s="38"/>
      <c r="M1489" s="38"/>
      <c r="N1489" s="38"/>
      <c r="O1489" s="38"/>
      <c r="P1489" s="38"/>
      <c r="Q1489" s="38"/>
    </row>
    <row r="1490" spans="1:17" x14ac:dyDescent="0.35">
      <c r="A1490" s="20"/>
      <c r="B1490" s="20"/>
      <c r="C1490" s="51"/>
      <c r="D1490" s="52"/>
      <c r="E1490" s="52"/>
      <c r="F1490" s="53"/>
      <c r="G1490" s="50"/>
      <c r="H1490" s="50"/>
      <c r="I1490" s="50"/>
      <c r="J1490" s="38"/>
      <c r="K1490" s="38"/>
      <c r="L1490" s="38"/>
      <c r="M1490" s="38"/>
      <c r="N1490" s="38"/>
      <c r="O1490" s="38"/>
      <c r="P1490" s="38"/>
      <c r="Q1490" s="38"/>
    </row>
    <row r="1491" spans="1:17" x14ac:dyDescent="0.35">
      <c r="A1491" s="20"/>
      <c r="B1491" s="20"/>
      <c r="C1491" s="51"/>
      <c r="D1491" s="52"/>
      <c r="E1491" s="52"/>
      <c r="F1491" s="53"/>
      <c r="G1491" s="50"/>
      <c r="H1491" s="50"/>
      <c r="I1491" s="50"/>
      <c r="J1491" s="38"/>
      <c r="K1491" s="38"/>
      <c r="L1491" s="38"/>
      <c r="M1491" s="38"/>
      <c r="N1491" s="38"/>
      <c r="O1491" s="38"/>
      <c r="P1491" s="38"/>
      <c r="Q1491" s="38"/>
    </row>
    <row r="1492" spans="1:17" x14ac:dyDescent="0.35">
      <c r="A1492" s="20"/>
      <c r="B1492" s="20"/>
      <c r="C1492" s="51"/>
      <c r="D1492" s="52"/>
      <c r="E1492" s="52"/>
      <c r="F1492" s="53"/>
      <c r="G1492" s="50"/>
      <c r="H1492" s="50"/>
      <c r="I1492" s="50"/>
      <c r="J1492" s="38"/>
      <c r="K1492" s="38"/>
      <c r="L1492" s="38"/>
      <c r="M1492" s="38"/>
      <c r="N1492" s="38"/>
      <c r="O1492" s="38"/>
      <c r="P1492" s="38"/>
      <c r="Q1492" s="38"/>
    </row>
    <row r="1493" spans="1:17" x14ac:dyDescent="0.35">
      <c r="A1493" s="20"/>
      <c r="B1493" s="20"/>
      <c r="C1493" s="51"/>
      <c r="D1493" s="52"/>
      <c r="E1493" s="52"/>
      <c r="F1493" s="53"/>
      <c r="G1493" s="50"/>
      <c r="H1493" s="50"/>
      <c r="I1493" s="50"/>
      <c r="J1493" s="38"/>
      <c r="K1493" s="38"/>
      <c r="L1493" s="38"/>
      <c r="M1493" s="38"/>
      <c r="N1493" s="38"/>
      <c r="O1493" s="38"/>
      <c r="P1493" s="38"/>
      <c r="Q1493" s="38"/>
    </row>
    <row r="1494" spans="1:17" x14ac:dyDescent="0.35">
      <c r="A1494" s="20"/>
      <c r="B1494" s="20"/>
      <c r="C1494" s="51"/>
      <c r="D1494" s="52"/>
      <c r="E1494" s="52"/>
      <c r="F1494" s="53"/>
      <c r="G1494" s="50"/>
      <c r="H1494" s="50"/>
      <c r="I1494" s="50"/>
      <c r="J1494" s="38"/>
      <c r="K1494" s="38"/>
      <c r="L1494" s="38"/>
      <c r="M1494" s="38"/>
      <c r="N1494" s="38"/>
      <c r="O1494" s="38"/>
      <c r="P1494" s="38"/>
      <c r="Q1494" s="38"/>
    </row>
    <row r="1495" spans="1:17" x14ac:dyDescent="0.35">
      <c r="A1495" s="20"/>
      <c r="B1495" s="20"/>
      <c r="C1495" s="51"/>
      <c r="D1495" s="52"/>
      <c r="E1495" s="52"/>
      <c r="F1495" s="53"/>
      <c r="G1495" s="50"/>
      <c r="H1495" s="50"/>
      <c r="I1495" s="50"/>
      <c r="J1495" s="38"/>
      <c r="K1495" s="38"/>
      <c r="L1495" s="38"/>
      <c r="M1495" s="38"/>
      <c r="N1495" s="38"/>
      <c r="O1495" s="38"/>
      <c r="P1495" s="38"/>
      <c r="Q1495" s="38"/>
    </row>
    <row r="1496" spans="1:17" x14ac:dyDescent="0.35">
      <c r="A1496" s="20"/>
      <c r="B1496" s="20"/>
      <c r="C1496" s="51"/>
      <c r="D1496" s="52"/>
      <c r="E1496" s="52"/>
      <c r="F1496" s="53"/>
      <c r="G1496" s="50"/>
      <c r="H1496" s="50"/>
      <c r="I1496" s="50"/>
      <c r="J1496" s="38"/>
      <c r="K1496" s="38"/>
      <c r="L1496" s="38"/>
      <c r="M1496" s="38"/>
      <c r="N1496" s="38"/>
      <c r="O1496" s="38"/>
      <c r="P1496" s="38"/>
      <c r="Q1496" s="38"/>
    </row>
    <row r="1497" spans="1:17" x14ac:dyDescent="0.35">
      <c r="A1497" s="20"/>
      <c r="B1497" s="20"/>
      <c r="C1497" s="51"/>
      <c r="D1497" s="52"/>
      <c r="E1497" s="52"/>
      <c r="F1497" s="53"/>
      <c r="G1497" s="50"/>
      <c r="H1497" s="50"/>
      <c r="I1497" s="50"/>
      <c r="J1497" s="38"/>
      <c r="K1497" s="38"/>
      <c r="L1497" s="38"/>
      <c r="M1497" s="38"/>
      <c r="N1497" s="38"/>
      <c r="O1497" s="38"/>
      <c r="P1497" s="38"/>
      <c r="Q1497" s="38"/>
    </row>
    <row r="1498" spans="1:17" x14ac:dyDescent="0.35">
      <c r="A1498" s="20"/>
      <c r="B1498" s="20"/>
      <c r="C1498" s="51"/>
      <c r="D1498" s="52"/>
      <c r="E1498" s="52"/>
      <c r="F1498" s="53"/>
      <c r="G1498" s="50"/>
      <c r="H1498" s="50"/>
      <c r="I1498" s="50"/>
      <c r="J1498" s="38"/>
      <c r="K1498" s="38"/>
      <c r="L1498" s="38"/>
      <c r="M1498" s="38"/>
      <c r="N1498" s="38"/>
      <c r="O1498" s="38"/>
      <c r="P1498" s="38"/>
      <c r="Q1498" s="38"/>
    </row>
    <row r="1499" spans="1:17" x14ac:dyDescent="0.35">
      <c r="A1499" s="20"/>
      <c r="B1499" s="20"/>
      <c r="C1499" s="51"/>
      <c r="D1499" s="52"/>
      <c r="E1499" s="52"/>
      <c r="F1499" s="53"/>
      <c r="G1499" s="50"/>
      <c r="H1499" s="50"/>
      <c r="I1499" s="50"/>
      <c r="J1499" s="38"/>
      <c r="K1499" s="38"/>
      <c r="L1499" s="38"/>
      <c r="M1499" s="38"/>
      <c r="N1499" s="38"/>
      <c r="O1499" s="38"/>
      <c r="P1499" s="38"/>
      <c r="Q1499" s="38"/>
    </row>
    <row r="1500" spans="1:17" x14ac:dyDescent="0.35">
      <c r="A1500" s="20"/>
      <c r="B1500" s="20"/>
      <c r="C1500" s="51"/>
      <c r="D1500" s="52"/>
      <c r="E1500" s="52"/>
      <c r="F1500" s="53"/>
      <c r="G1500" s="50"/>
      <c r="H1500" s="50"/>
      <c r="I1500" s="50"/>
      <c r="J1500" s="38"/>
      <c r="K1500" s="38"/>
      <c r="L1500" s="38"/>
      <c r="M1500" s="38"/>
      <c r="N1500" s="38"/>
      <c r="O1500" s="38"/>
      <c r="P1500" s="38"/>
      <c r="Q1500" s="38"/>
    </row>
    <row r="1501" spans="1:17" x14ac:dyDescent="0.35">
      <c r="A1501" s="20"/>
      <c r="B1501" s="20"/>
      <c r="C1501" s="51"/>
      <c r="D1501" s="52"/>
      <c r="E1501" s="52"/>
      <c r="F1501" s="53"/>
      <c r="G1501" s="50"/>
      <c r="H1501" s="50"/>
      <c r="I1501" s="50"/>
      <c r="J1501" s="38"/>
      <c r="K1501" s="38"/>
      <c r="L1501" s="38"/>
      <c r="M1501" s="38"/>
      <c r="N1501" s="38"/>
      <c r="O1501" s="38"/>
      <c r="P1501" s="38"/>
      <c r="Q1501" s="38"/>
    </row>
    <row r="1502" spans="1:17" x14ac:dyDescent="0.35">
      <c r="A1502" s="20"/>
      <c r="B1502" s="20"/>
      <c r="C1502" s="51"/>
      <c r="D1502" s="52"/>
      <c r="E1502" s="52"/>
      <c r="F1502" s="53"/>
      <c r="G1502" s="50"/>
      <c r="H1502" s="50"/>
      <c r="I1502" s="50"/>
      <c r="J1502" s="38"/>
      <c r="K1502" s="38"/>
      <c r="L1502" s="38"/>
      <c r="M1502" s="38"/>
      <c r="N1502" s="38"/>
      <c r="O1502" s="38"/>
      <c r="P1502" s="38"/>
      <c r="Q1502" s="38"/>
    </row>
    <row r="1503" spans="1:17" x14ac:dyDescent="0.35">
      <c r="A1503" s="20"/>
      <c r="B1503" s="20"/>
      <c r="C1503" s="51"/>
      <c r="D1503" s="52"/>
      <c r="E1503" s="52"/>
      <c r="F1503" s="53"/>
      <c r="G1503" s="50"/>
      <c r="H1503" s="50"/>
      <c r="I1503" s="50"/>
      <c r="J1503" s="38"/>
      <c r="K1503" s="38"/>
      <c r="L1503" s="38"/>
      <c r="M1503" s="38"/>
      <c r="N1503" s="38"/>
      <c r="O1503" s="38"/>
      <c r="P1503" s="38"/>
      <c r="Q1503" s="38"/>
    </row>
    <row r="1504" spans="1:17" x14ac:dyDescent="0.35">
      <c r="A1504" s="20"/>
      <c r="B1504" s="20"/>
      <c r="C1504" s="51"/>
      <c r="D1504" s="52"/>
      <c r="E1504" s="52"/>
      <c r="F1504" s="53"/>
      <c r="G1504" s="50"/>
      <c r="H1504" s="50"/>
      <c r="I1504" s="50"/>
      <c r="J1504" s="38"/>
      <c r="K1504" s="38"/>
      <c r="L1504" s="38"/>
      <c r="M1504" s="38"/>
      <c r="N1504" s="38"/>
      <c r="O1504" s="38"/>
      <c r="P1504" s="38"/>
      <c r="Q1504" s="38"/>
    </row>
    <row r="1505" spans="1:17" x14ac:dyDescent="0.35">
      <c r="A1505" s="20"/>
      <c r="B1505" s="20"/>
      <c r="C1505" s="51"/>
      <c r="D1505" s="52"/>
      <c r="E1505" s="52"/>
      <c r="F1505" s="53"/>
      <c r="G1505" s="50"/>
      <c r="H1505" s="50"/>
      <c r="I1505" s="50"/>
      <c r="J1505" s="38"/>
      <c r="K1505" s="38"/>
      <c r="L1505" s="38"/>
      <c r="M1505" s="38"/>
      <c r="N1505" s="38"/>
      <c r="O1505" s="38"/>
      <c r="P1505" s="38"/>
      <c r="Q1505" s="38"/>
    </row>
    <row r="1506" spans="1:17" x14ac:dyDescent="0.35">
      <c r="A1506" s="20"/>
      <c r="B1506" s="20"/>
      <c r="C1506" s="51"/>
      <c r="D1506" s="52"/>
      <c r="E1506" s="52"/>
      <c r="F1506" s="53"/>
      <c r="G1506" s="50"/>
      <c r="H1506" s="50"/>
      <c r="I1506" s="50"/>
      <c r="J1506" s="38"/>
      <c r="K1506" s="38"/>
      <c r="L1506" s="38"/>
      <c r="M1506" s="38"/>
      <c r="N1506" s="38"/>
      <c r="O1506" s="38"/>
      <c r="P1506" s="38"/>
      <c r="Q1506" s="38"/>
    </row>
    <row r="1507" spans="1:17" x14ac:dyDescent="0.35">
      <c r="A1507" s="20"/>
      <c r="B1507" s="20"/>
      <c r="C1507" s="51"/>
      <c r="D1507" s="52"/>
      <c r="E1507" s="52"/>
      <c r="F1507" s="53"/>
      <c r="G1507" s="50"/>
      <c r="H1507" s="50"/>
      <c r="I1507" s="50"/>
      <c r="J1507" s="38"/>
      <c r="K1507" s="38"/>
      <c r="L1507" s="38"/>
      <c r="M1507" s="38"/>
      <c r="N1507" s="38"/>
      <c r="O1507" s="38"/>
      <c r="P1507" s="38"/>
      <c r="Q1507" s="38"/>
    </row>
    <row r="1508" spans="1:17" x14ac:dyDescent="0.35">
      <c r="A1508" s="20"/>
      <c r="B1508" s="20"/>
      <c r="C1508" s="51"/>
      <c r="D1508" s="52"/>
      <c r="E1508" s="52"/>
      <c r="F1508" s="53"/>
      <c r="G1508" s="50"/>
      <c r="H1508" s="50"/>
      <c r="I1508" s="50"/>
      <c r="J1508" s="38"/>
      <c r="K1508" s="38"/>
      <c r="L1508" s="38"/>
      <c r="M1508" s="38"/>
      <c r="N1508" s="38"/>
      <c r="O1508" s="38"/>
      <c r="P1508" s="38"/>
      <c r="Q1508" s="38"/>
    </row>
    <row r="1509" spans="1:17" x14ac:dyDescent="0.35">
      <c r="A1509" s="20"/>
      <c r="B1509" s="20"/>
      <c r="C1509" s="51"/>
      <c r="D1509" s="52"/>
      <c r="E1509" s="52"/>
      <c r="F1509" s="53"/>
      <c r="G1509" s="50"/>
      <c r="H1509" s="50"/>
      <c r="I1509" s="50"/>
      <c r="J1509" s="38"/>
      <c r="K1509" s="38"/>
      <c r="L1509" s="38"/>
      <c r="M1509" s="38"/>
      <c r="N1509" s="38"/>
      <c r="O1509" s="38"/>
      <c r="P1509" s="38"/>
      <c r="Q1509" s="38"/>
    </row>
    <row r="1510" spans="1:17" x14ac:dyDescent="0.35">
      <c r="A1510" s="20"/>
      <c r="B1510" s="20"/>
      <c r="C1510" s="51"/>
      <c r="D1510" s="52"/>
      <c r="E1510" s="52"/>
      <c r="F1510" s="53"/>
      <c r="G1510" s="50"/>
      <c r="H1510" s="50"/>
      <c r="I1510" s="50"/>
      <c r="J1510" s="38"/>
      <c r="K1510" s="38"/>
      <c r="L1510" s="38"/>
      <c r="M1510" s="38"/>
      <c r="N1510" s="38"/>
      <c r="O1510" s="38"/>
      <c r="P1510" s="38"/>
      <c r="Q1510" s="38"/>
    </row>
    <row r="1511" spans="1:17" x14ac:dyDescent="0.35">
      <c r="A1511" s="20"/>
      <c r="B1511" s="20"/>
      <c r="C1511" s="51"/>
      <c r="D1511" s="52"/>
      <c r="E1511" s="52"/>
      <c r="F1511" s="53"/>
      <c r="G1511" s="50"/>
      <c r="H1511" s="50"/>
      <c r="I1511" s="50"/>
      <c r="J1511" s="38"/>
      <c r="K1511" s="38"/>
      <c r="L1511" s="38"/>
      <c r="M1511" s="38"/>
      <c r="N1511" s="38"/>
      <c r="O1511" s="38"/>
      <c r="P1511" s="38"/>
      <c r="Q1511" s="38"/>
    </row>
    <row r="1512" spans="1:17" x14ac:dyDescent="0.35">
      <c r="A1512" s="20"/>
      <c r="B1512" s="20"/>
      <c r="C1512" s="51"/>
      <c r="D1512" s="52"/>
      <c r="E1512" s="52"/>
      <c r="F1512" s="53"/>
      <c r="G1512" s="50"/>
      <c r="H1512" s="50"/>
      <c r="I1512" s="50"/>
      <c r="J1512" s="38"/>
      <c r="K1512" s="38"/>
      <c r="L1512" s="38"/>
      <c r="M1512" s="38"/>
      <c r="N1512" s="38"/>
      <c r="O1512" s="38"/>
      <c r="P1512" s="38"/>
      <c r="Q1512" s="38"/>
    </row>
    <row r="1513" spans="1:17" x14ac:dyDescent="0.35">
      <c r="A1513" s="20"/>
      <c r="B1513" s="20"/>
      <c r="C1513" s="51"/>
      <c r="D1513" s="52"/>
      <c r="E1513" s="52"/>
      <c r="F1513" s="53"/>
      <c r="G1513" s="50"/>
      <c r="H1513" s="50"/>
      <c r="I1513" s="50"/>
      <c r="J1513" s="38"/>
      <c r="K1513" s="38"/>
      <c r="L1513" s="38"/>
      <c r="M1513" s="38"/>
      <c r="N1513" s="38"/>
      <c r="O1513" s="38"/>
      <c r="P1513" s="38"/>
      <c r="Q1513" s="38"/>
    </row>
    <row r="1514" spans="1:17" x14ac:dyDescent="0.35">
      <c r="A1514" s="20"/>
      <c r="B1514" s="20"/>
      <c r="C1514" s="51"/>
      <c r="D1514" s="52"/>
      <c r="E1514" s="52"/>
      <c r="F1514" s="53"/>
      <c r="G1514" s="50"/>
      <c r="H1514" s="50"/>
      <c r="I1514" s="50"/>
      <c r="J1514" s="38"/>
      <c r="K1514" s="38"/>
      <c r="L1514" s="38"/>
      <c r="M1514" s="38"/>
      <c r="N1514" s="38"/>
      <c r="O1514" s="38"/>
      <c r="P1514" s="38"/>
      <c r="Q1514" s="38"/>
    </row>
    <row r="1515" spans="1:17" x14ac:dyDescent="0.35">
      <c r="A1515" s="20"/>
      <c r="B1515" s="20"/>
      <c r="C1515" s="51"/>
      <c r="D1515" s="52"/>
      <c r="E1515" s="52"/>
      <c r="F1515" s="53"/>
      <c r="G1515" s="50"/>
      <c r="H1515" s="50"/>
      <c r="I1515" s="50"/>
      <c r="J1515" s="38"/>
      <c r="K1515" s="38"/>
      <c r="L1515" s="38"/>
      <c r="M1515" s="38"/>
      <c r="N1515" s="38"/>
      <c r="O1515" s="38"/>
      <c r="P1515" s="38"/>
      <c r="Q1515" s="38"/>
    </row>
    <row r="1516" spans="1:17" x14ac:dyDescent="0.35">
      <c r="A1516" s="20"/>
      <c r="B1516" s="20"/>
      <c r="C1516" s="51"/>
      <c r="D1516" s="52"/>
      <c r="E1516" s="52"/>
      <c r="F1516" s="53"/>
      <c r="G1516" s="50"/>
      <c r="H1516" s="50"/>
      <c r="I1516" s="50"/>
      <c r="J1516" s="38"/>
      <c r="K1516" s="38"/>
      <c r="L1516" s="38"/>
      <c r="M1516" s="38"/>
      <c r="N1516" s="38"/>
      <c r="O1516" s="38"/>
      <c r="P1516" s="38"/>
      <c r="Q1516" s="38"/>
    </row>
    <row r="1517" spans="1:17" x14ac:dyDescent="0.35">
      <c r="A1517" s="20"/>
      <c r="B1517" s="20"/>
      <c r="C1517" s="51"/>
      <c r="D1517" s="52"/>
      <c r="E1517" s="52"/>
      <c r="F1517" s="53"/>
      <c r="G1517" s="50"/>
      <c r="H1517" s="50"/>
      <c r="I1517" s="50"/>
      <c r="J1517" s="38"/>
      <c r="K1517" s="38"/>
      <c r="L1517" s="38"/>
      <c r="M1517" s="38"/>
      <c r="N1517" s="38"/>
      <c r="O1517" s="38"/>
      <c r="P1517" s="38"/>
      <c r="Q1517" s="38"/>
    </row>
    <row r="1518" spans="1:17" x14ac:dyDescent="0.35">
      <c r="A1518" s="20"/>
      <c r="B1518" s="20"/>
      <c r="C1518" s="51"/>
      <c r="D1518" s="52"/>
      <c r="E1518" s="52"/>
      <c r="F1518" s="53"/>
      <c r="G1518" s="50"/>
      <c r="H1518" s="50"/>
      <c r="I1518" s="50"/>
      <c r="J1518" s="38"/>
      <c r="K1518" s="38"/>
      <c r="L1518" s="38"/>
      <c r="M1518" s="38"/>
      <c r="N1518" s="38"/>
      <c r="O1518" s="38"/>
      <c r="P1518" s="38"/>
      <c r="Q1518" s="38"/>
    </row>
    <row r="1519" spans="1:17" x14ac:dyDescent="0.35">
      <c r="A1519" s="20"/>
      <c r="B1519" s="20"/>
      <c r="C1519" s="51"/>
      <c r="D1519" s="52"/>
      <c r="E1519" s="52"/>
      <c r="F1519" s="53"/>
      <c r="G1519" s="50"/>
      <c r="H1519" s="50"/>
      <c r="I1519" s="50"/>
      <c r="J1519" s="38"/>
      <c r="K1519" s="38"/>
      <c r="L1519" s="38"/>
      <c r="M1519" s="38"/>
      <c r="N1519" s="38"/>
      <c r="O1519" s="38"/>
      <c r="P1519" s="38"/>
      <c r="Q1519" s="38"/>
    </row>
    <row r="1520" spans="1:17" x14ac:dyDescent="0.35">
      <c r="A1520" s="20"/>
      <c r="B1520" s="20"/>
      <c r="C1520" s="51"/>
      <c r="D1520" s="52"/>
      <c r="E1520" s="52"/>
      <c r="F1520" s="53"/>
      <c r="G1520" s="50"/>
      <c r="H1520" s="50"/>
      <c r="I1520" s="50"/>
      <c r="J1520" s="38"/>
      <c r="K1520" s="38"/>
      <c r="L1520" s="38"/>
      <c r="M1520" s="38"/>
      <c r="N1520" s="38"/>
      <c r="O1520" s="38"/>
      <c r="P1520" s="38"/>
      <c r="Q1520" s="38"/>
    </row>
    <row r="1521" spans="1:17" x14ac:dyDescent="0.35">
      <c r="A1521" s="20"/>
      <c r="B1521" s="20"/>
      <c r="C1521" s="51"/>
      <c r="D1521" s="52"/>
      <c r="E1521" s="52"/>
      <c r="F1521" s="53"/>
      <c r="G1521" s="50"/>
      <c r="H1521" s="50"/>
      <c r="I1521" s="50"/>
      <c r="J1521" s="38"/>
      <c r="K1521" s="38"/>
      <c r="L1521" s="38"/>
      <c r="M1521" s="38"/>
      <c r="N1521" s="38"/>
      <c r="O1521" s="38"/>
      <c r="P1521" s="38"/>
      <c r="Q1521" s="38"/>
    </row>
    <row r="1522" spans="1:17" x14ac:dyDescent="0.35">
      <c r="A1522" s="20"/>
      <c r="B1522" s="20"/>
      <c r="C1522" s="51"/>
      <c r="D1522" s="52"/>
      <c r="E1522" s="52"/>
      <c r="F1522" s="53"/>
      <c r="G1522" s="50"/>
      <c r="H1522" s="50"/>
      <c r="I1522" s="50"/>
      <c r="J1522" s="38"/>
      <c r="K1522" s="38"/>
      <c r="L1522" s="38"/>
      <c r="M1522" s="38"/>
      <c r="N1522" s="38"/>
      <c r="O1522" s="38"/>
      <c r="P1522" s="38"/>
      <c r="Q1522" s="38"/>
    </row>
    <row r="1523" spans="1:17" x14ac:dyDescent="0.35">
      <c r="A1523" s="20"/>
      <c r="B1523" s="20"/>
      <c r="C1523" s="51"/>
      <c r="D1523" s="52"/>
      <c r="E1523" s="52"/>
      <c r="F1523" s="53"/>
      <c r="G1523" s="50"/>
      <c r="H1523" s="50"/>
      <c r="I1523" s="50"/>
      <c r="J1523" s="38"/>
      <c r="K1523" s="38"/>
      <c r="L1523" s="38"/>
      <c r="M1523" s="38"/>
      <c r="N1523" s="38"/>
      <c r="O1523" s="38"/>
      <c r="P1523" s="38"/>
      <c r="Q1523" s="38"/>
    </row>
    <row r="1524" spans="1:17" x14ac:dyDescent="0.35">
      <c r="A1524" s="20"/>
      <c r="B1524" s="20"/>
      <c r="C1524" s="51"/>
      <c r="D1524" s="52"/>
      <c r="E1524" s="52"/>
      <c r="F1524" s="53"/>
      <c r="G1524" s="50"/>
      <c r="H1524" s="50"/>
      <c r="I1524" s="50"/>
      <c r="J1524" s="38"/>
      <c r="K1524" s="38"/>
      <c r="L1524" s="38"/>
      <c r="M1524" s="38"/>
      <c r="N1524" s="38"/>
      <c r="O1524" s="38"/>
      <c r="P1524" s="38"/>
      <c r="Q1524" s="38"/>
    </row>
    <row r="1525" spans="1:17" x14ac:dyDescent="0.35">
      <c r="A1525" s="20"/>
      <c r="B1525" s="20"/>
      <c r="C1525" s="51"/>
      <c r="D1525" s="52"/>
      <c r="E1525" s="52"/>
      <c r="F1525" s="53"/>
      <c r="G1525" s="50"/>
      <c r="H1525" s="50"/>
      <c r="I1525" s="50"/>
      <c r="J1525" s="38"/>
      <c r="K1525" s="38"/>
      <c r="L1525" s="38"/>
      <c r="M1525" s="38"/>
      <c r="N1525" s="38"/>
      <c r="O1525" s="38"/>
      <c r="P1525" s="38"/>
      <c r="Q1525" s="38"/>
    </row>
    <row r="1526" spans="1:17" x14ac:dyDescent="0.35">
      <c r="A1526" s="20"/>
      <c r="B1526" s="20"/>
      <c r="C1526" s="51"/>
      <c r="D1526" s="52"/>
      <c r="E1526" s="52"/>
      <c r="F1526" s="53"/>
      <c r="G1526" s="50"/>
      <c r="H1526" s="50"/>
      <c r="I1526" s="50"/>
      <c r="J1526" s="38"/>
      <c r="K1526" s="38"/>
      <c r="L1526" s="38"/>
      <c r="M1526" s="38"/>
      <c r="N1526" s="38"/>
      <c r="O1526" s="38"/>
      <c r="P1526" s="38"/>
      <c r="Q1526" s="38"/>
    </row>
    <row r="1527" spans="1:17" x14ac:dyDescent="0.35">
      <c r="A1527" s="20"/>
      <c r="B1527" s="20"/>
      <c r="C1527" s="51"/>
      <c r="D1527" s="52"/>
      <c r="E1527" s="52"/>
      <c r="F1527" s="53"/>
      <c r="G1527" s="50"/>
      <c r="H1527" s="50"/>
      <c r="I1527" s="50"/>
      <c r="J1527" s="38"/>
      <c r="K1527" s="38"/>
      <c r="L1527" s="38"/>
      <c r="M1527" s="38"/>
      <c r="N1527" s="38"/>
      <c r="O1527" s="38"/>
      <c r="P1527" s="38"/>
      <c r="Q1527" s="38"/>
    </row>
    <row r="1528" spans="1:17" x14ac:dyDescent="0.35">
      <c r="A1528" s="20"/>
      <c r="B1528" s="20"/>
      <c r="C1528" s="51"/>
      <c r="D1528" s="52"/>
      <c r="E1528" s="52"/>
      <c r="F1528" s="53"/>
      <c r="G1528" s="50"/>
      <c r="H1528" s="50"/>
      <c r="I1528" s="50"/>
      <c r="J1528" s="38"/>
      <c r="K1528" s="38"/>
      <c r="L1528" s="38"/>
      <c r="M1528" s="38"/>
      <c r="N1528" s="38"/>
      <c r="O1528" s="38"/>
      <c r="P1528" s="38"/>
      <c r="Q1528" s="38"/>
    </row>
    <row r="1529" spans="1:17" x14ac:dyDescent="0.35">
      <c r="A1529" s="20"/>
      <c r="B1529" s="20"/>
      <c r="C1529" s="51"/>
      <c r="D1529" s="52"/>
      <c r="E1529" s="52"/>
      <c r="F1529" s="53"/>
      <c r="G1529" s="50"/>
      <c r="H1529" s="50"/>
      <c r="I1529" s="50"/>
      <c r="J1529" s="38"/>
      <c r="K1529" s="38"/>
      <c r="L1529" s="38"/>
      <c r="M1529" s="38"/>
      <c r="N1529" s="38"/>
      <c r="O1529" s="38"/>
      <c r="P1529" s="38"/>
      <c r="Q1529" s="38"/>
    </row>
    <row r="1530" spans="1:17" x14ac:dyDescent="0.35">
      <c r="A1530" s="20"/>
      <c r="B1530" s="20"/>
      <c r="C1530" s="51"/>
      <c r="D1530" s="52"/>
      <c r="E1530" s="52"/>
      <c r="F1530" s="53"/>
      <c r="G1530" s="50"/>
      <c r="H1530" s="50"/>
      <c r="I1530" s="50"/>
      <c r="J1530" s="38"/>
      <c r="K1530" s="38"/>
      <c r="L1530" s="38"/>
      <c r="M1530" s="38"/>
      <c r="N1530" s="38"/>
      <c r="O1530" s="38"/>
      <c r="P1530" s="38"/>
      <c r="Q1530" s="38"/>
    </row>
    <row r="1531" spans="1:17" x14ac:dyDescent="0.35">
      <c r="A1531" s="20"/>
      <c r="B1531" s="20"/>
      <c r="C1531" s="51"/>
      <c r="D1531" s="52"/>
      <c r="E1531" s="52"/>
      <c r="F1531" s="53"/>
      <c r="G1531" s="50"/>
      <c r="H1531" s="50"/>
      <c r="I1531" s="50"/>
      <c r="J1531" s="38"/>
      <c r="K1531" s="38"/>
      <c r="L1531" s="38"/>
      <c r="M1531" s="38"/>
      <c r="N1531" s="38"/>
      <c r="O1531" s="38"/>
      <c r="P1531" s="38"/>
      <c r="Q1531" s="38"/>
    </row>
    <row r="1532" spans="1:17" x14ac:dyDescent="0.35">
      <c r="A1532" s="20"/>
      <c r="B1532" s="20"/>
      <c r="C1532" s="51"/>
      <c r="D1532" s="52"/>
      <c r="E1532" s="52"/>
      <c r="F1532" s="53"/>
      <c r="G1532" s="50"/>
      <c r="H1532" s="50"/>
      <c r="I1532" s="50"/>
      <c r="J1532" s="38"/>
      <c r="K1532" s="38"/>
      <c r="L1532" s="38"/>
      <c r="M1532" s="38"/>
      <c r="N1532" s="38"/>
      <c r="O1532" s="38"/>
      <c r="P1532" s="38"/>
      <c r="Q1532" s="38"/>
    </row>
    <row r="1533" spans="1:17" x14ac:dyDescent="0.35">
      <c r="A1533" s="20"/>
      <c r="B1533" s="20"/>
      <c r="C1533" s="51"/>
      <c r="D1533" s="52"/>
      <c r="E1533" s="52"/>
      <c r="F1533" s="53"/>
      <c r="G1533" s="50"/>
      <c r="H1533" s="50"/>
      <c r="I1533" s="50"/>
      <c r="J1533" s="38"/>
      <c r="K1533" s="38"/>
      <c r="L1533" s="38"/>
      <c r="M1533" s="38"/>
      <c r="N1533" s="38"/>
      <c r="O1533" s="38"/>
      <c r="P1533" s="38"/>
      <c r="Q1533" s="38"/>
    </row>
    <row r="1534" spans="1:17" x14ac:dyDescent="0.35">
      <c r="A1534" s="20"/>
      <c r="B1534" s="20"/>
      <c r="C1534" s="51"/>
      <c r="D1534" s="52"/>
      <c r="E1534" s="52"/>
      <c r="F1534" s="53"/>
      <c r="G1534" s="50"/>
      <c r="H1534" s="50"/>
      <c r="I1534" s="50"/>
      <c r="J1534" s="38"/>
      <c r="K1534" s="38"/>
      <c r="L1534" s="38"/>
      <c r="M1534" s="38"/>
      <c r="N1534" s="38"/>
      <c r="O1534" s="38"/>
      <c r="P1534" s="38"/>
      <c r="Q1534" s="38"/>
    </row>
    <row r="1535" spans="1:17" x14ac:dyDescent="0.35">
      <c r="A1535" s="20"/>
      <c r="B1535" s="20"/>
      <c r="C1535" s="51"/>
      <c r="D1535" s="52"/>
      <c r="E1535" s="52"/>
      <c r="F1535" s="53"/>
      <c r="G1535" s="50"/>
      <c r="H1535" s="50"/>
      <c r="I1535" s="50"/>
      <c r="J1535" s="38"/>
      <c r="K1535" s="38"/>
      <c r="L1535" s="38"/>
      <c r="M1535" s="38"/>
      <c r="N1535" s="38"/>
      <c r="O1535" s="38"/>
      <c r="P1535" s="38"/>
      <c r="Q1535" s="38"/>
    </row>
    <row r="1536" spans="1:17" x14ac:dyDescent="0.35">
      <c r="A1536" s="20"/>
      <c r="B1536" s="20"/>
      <c r="C1536" s="51"/>
      <c r="D1536" s="52"/>
      <c r="E1536" s="52"/>
      <c r="F1536" s="53"/>
      <c r="G1536" s="50"/>
      <c r="H1536" s="50"/>
      <c r="I1536" s="50"/>
      <c r="J1536" s="38"/>
      <c r="K1536" s="38"/>
      <c r="L1536" s="38"/>
      <c r="M1536" s="38"/>
      <c r="N1536" s="38"/>
      <c r="O1536" s="38"/>
      <c r="P1536" s="38"/>
      <c r="Q1536" s="38"/>
    </row>
    <row r="1537" spans="1:17" x14ac:dyDescent="0.35">
      <c r="A1537" s="20"/>
      <c r="B1537" s="20"/>
      <c r="C1537" s="51"/>
      <c r="D1537" s="52"/>
      <c r="E1537" s="52"/>
      <c r="F1537" s="53"/>
      <c r="G1537" s="50"/>
      <c r="H1537" s="50"/>
      <c r="I1537" s="50"/>
      <c r="J1537" s="38"/>
      <c r="K1537" s="38"/>
      <c r="L1537" s="38"/>
      <c r="M1537" s="38"/>
      <c r="N1537" s="38"/>
      <c r="O1537" s="38"/>
      <c r="P1537" s="38"/>
      <c r="Q1537" s="38"/>
    </row>
    <row r="1538" spans="1:17" x14ac:dyDescent="0.35">
      <c r="A1538" s="20"/>
      <c r="B1538" s="20"/>
      <c r="C1538" s="51"/>
      <c r="D1538" s="52"/>
      <c r="E1538" s="52"/>
      <c r="F1538" s="53"/>
      <c r="G1538" s="50"/>
      <c r="H1538" s="50"/>
      <c r="I1538" s="50"/>
      <c r="J1538" s="38"/>
      <c r="K1538" s="38"/>
      <c r="L1538" s="38"/>
      <c r="M1538" s="38"/>
      <c r="N1538" s="38"/>
      <c r="O1538" s="38"/>
      <c r="P1538" s="38"/>
      <c r="Q1538" s="38"/>
    </row>
    <row r="1539" spans="1:17" x14ac:dyDescent="0.35">
      <c r="A1539" s="20"/>
      <c r="B1539" s="20"/>
      <c r="C1539" s="51"/>
      <c r="D1539" s="52"/>
      <c r="E1539" s="52"/>
      <c r="F1539" s="53"/>
      <c r="G1539" s="50"/>
      <c r="H1539" s="50"/>
      <c r="I1539" s="50"/>
      <c r="J1539" s="38"/>
      <c r="K1539" s="38"/>
      <c r="L1539" s="38"/>
      <c r="M1539" s="38"/>
      <c r="N1539" s="38"/>
      <c r="O1539" s="38"/>
      <c r="P1539" s="38"/>
      <c r="Q1539" s="38"/>
    </row>
    <row r="1540" spans="1:17" x14ac:dyDescent="0.35">
      <c r="A1540" s="20"/>
      <c r="B1540" s="20"/>
      <c r="C1540" s="51"/>
      <c r="D1540" s="52"/>
      <c r="E1540" s="52"/>
      <c r="F1540" s="53"/>
      <c r="G1540" s="50"/>
      <c r="H1540" s="50"/>
      <c r="I1540" s="50"/>
      <c r="J1540" s="38"/>
      <c r="K1540" s="38"/>
      <c r="L1540" s="38"/>
      <c r="M1540" s="38"/>
      <c r="N1540" s="38"/>
      <c r="O1540" s="38"/>
      <c r="P1540" s="38"/>
      <c r="Q1540" s="38"/>
    </row>
    <row r="1541" spans="1:17" x14ac:dyDescent="0.35">
      <c r="A1541" s="20"/>
      <c r="B1541" s="20"/>
      <c r="C1541" s="51"/>
      <c r="D1541" s="52"/>
      <c r="E1541" s="52"/>
      <c r="F1541" s="53"/>
      <c r="G1541" s="50"/>
      <c r="H1541" s="50"/>
      <c r="I1541" s="50"/>
      <c r="J1541" s="38"/>
      <c r="K1541" s="38"/>
      <c r="L1541" s="38"/>
      <c r="M1541" s="38"/>
      <c r="N1541" s="38"/>
      <c r="O1541" s="38"/>
      <c r="P1541" s="38"/>
      <c r="Q1541" s="38"/>
    </row>
    <row r="1542" spans="1:17" x14ac:dyDescent="0.35">
      <c r="A1542" s="20"/>
      <c r="B1542" s="20"/>
      <c r="C1542" s="51"/>
      <c r="D1542" s="52"/>
      <c r="E1542" s="52"/>
      <c r="F1542" s="53"/>
      <c r="G1542" s="50"/>
      <c r="H1542" s="50"/>
      <c r="I1542" s="50"/>
      <c r="J1542" s="38"/>
      <c r="K1542" s="38"/>
      <c r="L1542" s="38"/>
      <c r="M1542" s="38"/>
      <c r="N1542" s="38"/>
      <c r="O1542" s="38"/>
      <c r="P1542" s="38"/>
      <c r="Q1542" s="38"/>
    </row>
    <row r="1543" spans="1:17" x14ac:dyDescent="0.35">
      <c r="A1543" s="20"/>
      <c r="B1543" s="20"/>
      <c r="C1543" s="51"/>
      <c r="D1543" s="52"/>
      <c r="E1543" s="52"/>
      <c r="F1543" s="53"/>
      <c r="G1543" s="50"/>
      <c r="H1543" s="50"/>
      <c r="I1543" s="50"/>
      <c r="J1543" s="38"/>
      <c r="K1543" s="38"/>
      <c r="L1543" s="38"/>
      <c r="M1543" s="38"/>
      <c r="N1543" s="38"/>
      <c r="O1543" s="38"/>
      <c r="P1543" s="38"/>
      <c r="Q1543" s="38"/>
    </row>
    <row r="1544" spans="1:17" x14ac:dyDescent="0.35">
      <c r="A1544" s="20"/>
      <c r="B1544" s="20"/>
      <c r="C1544" s="51"/>
      <c r="D1544" s="52"/>
      <c r="E1544" s="52"/>
      <c r="F1544" s="53"/>
      <c r="G1544" s="50"/>
      <c r="H1544" s="50"/>
      <c r="I1544" s="50"/>
      <c r="J1544" s="38"/>
      <c r="K1544" s="38"/>
      <c r="L1544" s="38"/>
      <c r="M1544" s="38"/>
      <c r="N1544" s="38"/>
      <c r="O1544" s="38"/>
      <c r="P1544" s="38"/>
      <c r="Q1544" s="38"/>
    </row>
    <row r="1545" spans="1:17" x14ac:dyDescent="0.35">
      <c r="A1545" s="20"/>
      <c r="B1545" s="20"/>
      <c r="C1545" s="51"/>
      <c r="D1545" s="52"/>
      <c r="E1545" s="52"/>
      <c r="F1545" s="53"/>
      <c r="G1545" s="50"/>
      <c r="H1545" s="50"/>
      <c r="I1545" s="50"/>
      <c r="J1545" s="38"/>
      <c r="K1545" s="38"/>
      <c r="L1545" s="38"/>
      <c r="M1545" s="38"/>
      <c r="N1545" s="38"/>
      <c r="O1545" s="38"/>
      <c r="P1545" s="38"/>
      <c r="Q1545" s="38"/>
    </row>
    <row r="1546" spans="1:17" x14ac:dyDescent="0.35">
      <c r="A1546" s="20"/>
      <c r="B1546" s="20"/>
      <c r="C1546" s="51"/>
      <c r="D1546" s="52"/>
      <c r="E1546" s="52"/>
      <c r="F1546" s="53"/>
      <c r="G1546" s="50"/>
      <c r="H1546" s="50"/>
      <c r="I1546" s="50"/>
      <c r="J1546" s="38"/>
      <c r="K1546" s="38"/>
      <c r="L1546" s="38"/>
      <c r="M1546" s="38"/>
      <c r="N1546" s="38"/>
      <c r="O1546" s="38"/>
      <c r="P1546" s="38"/>
      <c r="Q1546" s="38"/>
    </row>
    <row r="1547" spans="1:17" x14ac:dyDescent="0.35">
      <c r="A1547" s="20"/>
      <c r="B1547" s="20"/>
      <c r="C1547" s="51"/>
      <c r="D1547" s="52"/>
      <c r="E1547" s="52"/>
      <c r="F1547" s="53"/>
      <c r="G1547" s="50"/>
      <c r="H1547" s="50"/>
      <c r="I1547" s="50"/>
      <c r="J1547" s="38"/>
      <c r="K1547" s="38"/>
      <c r="L1547" s="38"/>
      <c r="M1547" s="38"/>
      <c r="N1547" s="38"/>
      <c r="O1547" s="38"/>
      <c r="P1547" s="38"/>
      <c r="Q1547" s="38"/>
    </row>
    <row r="1548" spans="1:17" x14ac:dyDescent="0.35">
      <c r="A1548" s="20"/>
      <c r="B1548" s="20"/>
      <c r="C1548" s="51"/>
      <c r="D1548" s="52"/>
      <c r="E1548" s="52"/>
      <c r="F1548" s="53"/>
      <c r="G1548" s="50"/>
      <c r="H1548" s="50"/>
      <c r="I1548" s="50"/>
      <c r="J1548" s="38"/>
      <c r="K1548" s="38"/>
      <c r="L1548" s="38"/>
      <c r="M1548" s="38"/>
      <c r="N1548" s="38"/>
      <c r="O1548" s="38"/>
      <c r="P1548" s="38"/>
      <c r="Q1548" s="38"/>
    </row>
    <row r="1549" spans="1:17" x14ac:dyDescent="0.35">
      <c r="A1549" s="20"/>
      <c r="B1549" s="20"/>
      <c r="C1549" s="51"/>
      <c r="D1549" s="52"/>
      <c r="E1549" s="52"/>
      <c r="F1549" s="53"/>
      <c r="G1549" s="50"/>
      <c r="H1549" s="50"/>
      <c r="I1549" s="50"/>
      <c r="J1549" s="38"/>
      <c r="K1549" s="38"/>
      <c r="L1549" s="38"/>
      <c r="M1549" s="38"/>
      <c r="N1549" s="38"/>
      <c r="O1549" s="38"/>
      <c r="P1549" s="38"/>
      <c r="Q1549" s="38"/>
    </row>
    <row r="1550" spans="1:17" x14ac:dyDescent="0.35">
      <c r="A1550" s="20"/>
      <c r="B1550" s="20"/>
      <c r="C1550" s="51"/>
      <c r="D1550" s="52"/>
      <c r="E1550" s="52"/>
      <c r="F1550" s="53"/>
      <c r="G1550" s="50"/>
      <c r="H1550" s="50"/>
      <c r="I1550" s="50"/>
      <c r="J1550" s="38"/>
      <c r="K1550" s="38"/>
      <c r="L1550" s="38"/>
      <c r="M1550" s="38"/>
      <c r="N1550" s="38"/>
      <c r="O1550" s="38"/>
      <c r="P1550" s="38"/>
      <c r="Q1550" s="38"/>
    </row>
    <row r="1551" spans="1:17" x14ac:dyDescent="0.35">
      <c r="A1551" s="20"/>
      <c r="B1551" s="20"/>
      <c r="C1551" s="51"/>
      <c r="D1551" s="52"/>
      <c r="E1551" s="52"/>
      <c r="F1551" s="53"/>
      <c r="G1551" s="50"/>
      <c r="H1551" s="50"/>
      <c r="I1551" s="50"/>
      <c r="J1551" s="38"/>
      <c r="K1551" s="38"/>
      <c r="L1551" s="38"/>
      <c r="M1551" s="38"/>
      <c r="N1551" s="38"/>
      <c r="O1551" s="38"/>
      <c r="P1551" s="38"/>
      <c r="Q1551" s="38"/>
    </row>
    <row r="1552" spans="1:17" x14ac:dyDescent="0.35">
      <c r="A1552" s="20"/>
      <c r="B1552" s="20"/>
      <c r="C1552" s="51"/>
      <c r="D1552" s="52"/>
      <c r="E1552" s="52"/>
      <c r="F1552" s="53"/>
      <c r="G1552" s="50"/>
      <c r="H1552" s="50"/>
      <c r="I1552" s="50"/>
      <c r="J1552" s="38"/>
      <c r="K1552" s="38"/>
      <c r="L1552" s="38"/>
      <c r="M1552" s="38"/>
      <c r="N1552" s="38"/>
      <c r="O1552" s="38"/>
      <c r="P1552" s="38"/>
      <c r="Q1552" s="38"/>
    </row>
    <row r="1553" spans="1:17" x14ac:dyDescent="0.35">
      <c r="A1553" s="20"/>
      <c r="B1553" s="20"/>
      <c r="C1553" s="51"/>
      <c r="D1553" s="52"/>
      <c r="E1553" s="52"/>
      <c r="F1553" s="53"/>
      <c r="G1553" s="50"/>
      <c r="H1553" s="50"/>
      <c r="I1553" s="50"/>
      <c r="J1553" s="38"/>
      <c r="K1553" s="38"/>
      <c r="L1553" s="38"/>
      <c r="M1553" s="38"/>
      <c r="N1553" s="38"/>
      <c r="O1553" s="38"/>
      <c r="P1553" s="38"/>
      <c r="Q1553" s="38"/>
    </row>
    <row r="1554" spans="1:17" x14ac:dyDescent="0.35">
      <c r="A1554" s="20"/>
      <c r="B1554" s="20"/>
      <c r="C1554" s="51"/>
      <c r="D1554" s="52"/>
      <c r="E1554" s="52"/>
      <c r="F1554" s="53"/>
      <c r="G1554" s="50"/>
      <c r="H1554" s="50"/>
      <c r="I1554" s="50"/>
      <c r="J1554" s="38"/>
      <c r="K1554" s="38"/>
      <c r="L1554" s="38"/>
      <c r="M1554" s="38"/>
      <c r="N1554" s="38"/>
      <c r="O1554" s="38"/>
      <c r="P1554" s="38"/>
      <c r="Q1554" s="38"/>
    </row>
    <row r="1555" spans="1:17" x14ac:dyDescent="0.35">
      <c r="A1555" s="20"/>
      <c r="B1555" s="20"/>
      <c r="C1555" s="51"/>
      <c r="D1555" s="52"/>
      <c r="E1555" s="52"/>
      <c r="F1555" s="53"/>
      <c r="G1555" s="50"/>
      <c r="H1555" s="50"/>
      <c r="I1555" s="50"/>
      <c r="J1555" s="38"/>
      <c r="K1555" s="38"/>
      <c r="L1555" s="38"/>
      <c r="M1555" s="38"/>
      <c r="N1555" s="38"/>
      <c r="O1555" s="38"/>
      <c r="P1555" s="38"/>
      <c r="Q1555" s="38"/>
    </row>
    <row r="1556" spans="1:17" x14ac:dyDescent="0.35">
      <c r="A1556" s="20"/>
      <c r="B1556" s="20"/>
      <c r="C1556" s="51"/>
      <c r="D1556" s="52"/>
      <c r="E1556" s="52"/>
      <c r="F1556" s="53"/>
      <c r="G1556" s="50"/>
      <c r="H1556" s="50"/>
      <c r="I1556" s="50"/>
      <c r="J1556" s="38"/>
      <c r="K1556" s="38"/>
      <c r="L1556" s="38"/>
      <c r="M1556" s="38"/>
      <c r="N1556" s="38"/>
      <c r="O1556" s="38"/>
      <c r="P1556" s="38"/>
      <c r="Q1556" s="38"/>
    </row>
    <row r="1557" spans="1:17" x14ac:dyDescent="0.35">
      <c r="A1557" s="20"/>
      <c r="B1557" s="20"/>
      <c r="C1557" s="51"/>
      <c r="D1557" s="52"/>
      <c r="E1557" s="52"/>
      <c r="F1557" s="53"/>
      <c r="G1557" s="50"/>
      <c r="H1557" s="50"/>
      <c r="I1557" s="50"/>
      <c r="J1557" s="38"/>
      <c r="K1557" s="38"/>
      <c r="L1557" s="38"/>
      <c r="M1557" s="38"/>
      <c r="N1557" s="38"/>
      <c r="O1557" s="38"/>
      <c r="P1557" s="38"/>
      <c r="Q1557" s="38"/>
    </row>
    <row r="1558" spans="1:17" x14ac:dyDescent="0.35">
      <c r="A1558" s="20"/>
      <c r="B1558" s="20"/>
      <c r="C1558" s="51"/>
      <c r="D1558" s="52"/>
      <c r="E1558" s="52"/>
      <c r="F1558" s="53"/>
      <c r="G1558" s="50"/>
      <c r="H1558" s="50"/>
      <c r="I1558" s="50"/>
      <c r="J1558" s="38"/>
      <c r="K1558" s="38"/>
      <c r="L1558" s="38"/>
      <c r="M1558" s="38"/>
      <c r="N1558" s="38"/>
      <c r="O1558" s="38"/>
      <c r="P1558" s="38"/>
      <c r="Q1558" s="38"/>
    </row>
    <row r="1559" spans="1:17" x14ac:dyDescent="0.35">
      <c r="A1559" s="20"/>
      <c r="B1559" s="20"/>
      <c r="C1559" s="51"/>
      <c r="D1559" s="52"/>
      <c r="E1559" s="52"/>
      <c r="F1559" s="53"/>
      <c r="G1559" s="50"/>
      <c r="H1559" s="50"/>
      <c r="I1559" s="50"/>
      <c r="J1559" s="38"/>
      <c r="K1559" s="38"/>
      <c r="L1559" s="38"/>
      <c r="M1559" s="38"/>
      <c r="N1559" s="38"/>
      <c r="O1559" s="38"/>
      <c r="P1559" s="38"/>
      <c r="Q1559" s="38"/>
    </row>
    <row r="1560" spans="1:17" x14ac:dyDescent="0.35">
      <c r="A1560" s="20"/>
      <c r="B1560" s="20"/>
      <c r="C1560" s="51"/>
      <c r="D1560" s="52"/>
      <c r="E1560" s="52"/>
      <c r="F1560" s="53"/>
      <c r="G1560" s="50"/>
      <c r="H1560" s="50"/>
      <c r="I1560" s="50"/>
      <c r="J1560" s="38"/>
      <c r="K1560" s="38"/>
      <c r="L1560" s="38"/>
      <c r="M1560" s="38"/>
      <c r="N1560" s="38"/>
      <c r="O1560" s="38"/>
      <c r="P1560" s="38"/>
      <c r="Q1560" s="38"/>
    </row>
    <row r="1561" spans="1:17" x14ac:dyDescent="0.35">
      <c r="A1561" s="20"/>
      <c r="B1561" s="20"/>
      <c r="C1561" s="51"/>
      <c r="D1561" s="52"/>
      <c r="E1561" s="52"/>
      <c r="F1561" s="53"/>
      <c r="G1561" s="50"/>
      <c r="H1561" s="50"/>
      <c r="I1561" s="50"/>
      <c r="J1561" s="38"/>
      <c r="K1561" s="38"/>
      <c r="L1561" s="38"/>
      <c r="M1561" s="38"/>
      <c r="N1561" s="38"/>
      <c r="O1561" s="38"/>
      <c r="P1561" s="38"/>
      <c r="Q1561" s="38"/>
    </row>
    <row r="1562" spans="1:17" x14ac:dyDescent="0.35">
      <c r="A1562" s="20"/>
      <c r="B1562" s="20"/>
      <c r="C1562" s="51"/>
      <c r="D1562" s="52"/>
      <c r="E1562" s="52"/>
      <c r="F1562" s="53"/>
      <c r="G1562" s="50"/>
      <c r="H1562" s="50"/>
      <c r="I1562" s="50"/>
      <c r="J1562" s="38"/>
      <c r="K1562" s="38"/>
      <c r="L1562" s="38"/>
      <c r="M1562" s="38"/>
      <c r="N1562" s="38"/>
      <c r="O1562" s="38"/>
      <c r="P1562" s="38"/>
      <c r="Q1562" s="38"/>
    </row>
    <row r="1563" spans="1:17" x14ac:dyDescent="0.35">
      <c r="A1563" s="20"/>
      <c r="B1563" s="20"/>
      <c r="C1563" s="51"/>
      <c r="D1563" s="52"/>
      <c r="E1563" s="52"/>
      <c r="F1563" s="53"/>
      <c r="G1563" s="50"/>
      <c r="H1563" s="50"/>
      <c r="I1563" s="50"/>
      <c r="J1563" s="38"/>
      <c r="K1563" s="38"/>
      <c r="L1563" s="38"/>
      <c r="M1563" s="38"/>
      <c r="N1563" s="38"/>
      <c r="O1563" s="38"/>
      <c r="P1563" s="38"/>
      <c r="Q1563" s="38"/>
    </row>
    <row r="1564" spans="1:17" x14ac:dyDescent="0.35">
      <c r="A1564" s="20"/>
      <c r="B1564" s="20"/>
      <c r="C1564" s="51"/>
      <c r="D1564" s="52"/>
      <c r="E1564" s="52"/>
      <c r="F1564" s="53"/>
      <c r="G1564" s="50"/>
      <c r="H1564" s="50"/>
      <c r="I1564" s="50"/>
      <c r="J1564" s="38"/>
      <c r="K1564" s="38"/>
      <c r="L1564" s="38"/>
      <c r="M1564" s="38"/>
      <c r="N1564" s="38"/>
      <c r="O1564" s="38"/>
      <c r="P1564" s="38"/>
      <c r="Q1564" s="38"/>
    </row>
    <row r="1565" spans="1:17" x14ac:dyDescent="0.35">
      <c r="A1565" s="20"/>
      <c r="B1565" s="20"/>
      <c r="C1565" s="51"/>
      <c r="D1565" s="52"/>
      <c r="E1565" s="52"/>
      <c r="F1565" s="53"/>
      <c r="G1565" s="50"/>
      <c r="H1565" s="50"/>
      <c r="I1565" s="50"/>
      <c r="J1565" s="38"/>
      <c r="K1565" s="38"/>
      <c r="L1565" s="38"/>
      <c r="M1565" s="38"/>
      <c r="N1565" s="38"/>
      <c r="O1565" s="38"/>
      <c r="P1565" s="38"/>
      <c r="Q1565" s="38"/>
    </row>
    <row r="1566" spans="1:17" x14ac:dyDescent="0.35">
      <c r="A1566" s="20"/>
      <c r="B1566" s="20"/>
      <c r="C1566" s="51"/>
      <c r="D1566" s="52"/>
      <c r="E1566" s="52"/>
      <c r="F1566" s="53"/>
      <c r="G1566" s="50"/>
      <c r="H1566" s="50"/>
      <c r="I1566" s="50"/>
      <c r="J1566" s="38"/>
      <c r="K1566" s="38"/>
      <c r="L1566" s="38"/>
      <c r="M1566" s="38"/>
      <c r="N1566" s="38"/>
      <c r="O1566" s="38"/>
      <c r="P1566" s="38"/>
      <c r="Q1566" s="38"/>
    </row>
    <row r="1567" spans="1:17" x14ac:dyDescent="0.35">
      <c r="A1567" s="20"/>
      <c r="B1567" s="20"/>
      <c r="C1567" s="51"/>
      <c r="D1567" s="52"/>
      <c r="E1567" s="52"/>
      <c r="F1567" s="53"/>
      <c r="G1567" s="50"/>
      <c r="H1567" s="50"/>
      <c r="I1567" s="50"/>
      <c r="J1567" s="38"/>
      <c r="K1567" s="38"/>
      <c r="L1567" s="38"/>
      <c r="M1567" s="38"/>
      <c r="N1567" s="38"/>
      <c r="O1567" s="38"/>
      <c r="P1567" s="38"/>
      <c r="Q1567" s="38"/>
    </row>
    <row r="1568" spans="1:17" x14ac:dyDescent="0.35">
      <c r="A1568" s="20"/>
      <c r="B1568" s="20"/>
      <c r="C1568" s="51"/>
      <c r="D1568" s="52"/>
      <c r="E1568" s="52"/>
      <c r="F1568" s="53"/>
      <c r="G1568" s="50"/>
      <c r="H1568" s="50"/>
      <c r="I1568" s="50"/>
      <c r="J1568" s="38"/>
      <c r="K1568" s="38"/>
      <c r="L1568" s="38"/>
      <c r="M1568" s="38"/>
      <c r="N1568" s="38"/>
      <c r="O1568" s="38"/>
      <c r="P1568" s="38"/>
      <c r="Q1568" s="38"/>
    </row>
    <row r="1569" spans="1:17" x14ac:dyDescent="0.35">
      <c r="A1569" s="20"/>
      <c r="B1569" s="20"/>
      <c r="C1569" s="51"/>
      <c r="D1569" s="52"/>
      <c r="E1569" s="52"/>
      <c r="F1569" s="53"/>
      <c r="G1569" s="50"/>
      <c r="H1569" s="50"/>
      <c r="I1569" s="50"/>
      <c r="J1569" s="38"/>
      <c r="K1569" s="38"/>
      <c r="L1569" s="38"/>
      <c r="M1569" s="38"/>
      <c r="N1569" s="38"/>
      <c r="O1569" s="38"/>
      <c r="P1569" s="38"/>
      <c r="Q1569" s="38"/>
    </row>
    <row r="1570" spans="1:17" x14ac:dyDescent="0.35">
      <c r="A1570" s="20"/>
      <c r="B1570" s="20"/>
      <c r="C1570" s="51"/>
      <c r="D1570" s="52"/>
      <c r="E1570" s="52"/>
      <c r="F1570" s="53"/>
      <c r="G1570" s="50"/>
      <c r="H1570" s="50"/>
      <c r="I1570" s="50"/>
      <c r="J1570" s="38"/>
      <c r="K1570" s="38"/>
      <c r="L1570" s="38"/>
      <c r="M1570" s="38"/>
      <c r="N1570" s="38"/>
      <c r="O1570" s="38"/>
      <c r="P1570" s="38"/>
      <c r="Q1570" s="38"/>
    </row>
    <row r="1571" spans="1:17" x14ac:dyDescent="0.35">
      <c r="A1571" s="20"/>
      <c r="B1571" s="20"/>
      <c r="C1571" s="51"/>
      <c r="D1571" s="52"/>
      <c r="E1571" s="52"/>
      <c r="F1571" s="53"/>
      <c r="G1571" s="50"/>
      <c r="H1571" s="50"/>
      <c r="I1571" s="50"/>
      <c r="J1571" s="38"/>
      <c r="K1571" s="38"/>
      <c r="L1571" s="38"/>
      <c r="M1571" s="38"/>
      <c r="N1571" s="38"/>
      <c r="O1571" s="38"/>
      <c r="P1571" s="38"/>
      <c r="Q1571" s="38"/>
    </row>
    <row r="1572" spans="1:17" x14ac:dyDescent="0.35">
      <c r="A1572" s="20"/>
      <c r="B1572" s="20"/>
      <c r="C1572" s="51"/>
      <c r="D1572" s="52"/>
      <c r="E1572" s="52"/>
      <c r="F1572" s="53"/>
      <c r="G1572" s="50"/>
      <c r="H1572" s="50"/>
      <c r="I1572" s="50"/>
      <c r="J1572" s="38"/>
      <c r="K1572" s="38"/>
      <c r="L1572" s="38"/>
      <c r="M1572" s="38"/>
      <c r="N1572" s="38"/>
      <c r="O1572" s="38"/>
      <c r="P1572" s="38"/>
      <c r="Q1572" s="38"/>
    </row>
    <row r="1573" spans="1:17" x14ac:dyDescent="0.35">
      <c r="A1573" s="20"/>
      <c r="B1573" s="20"/>
      <c r="C1573" s="51"/>
      <c r="D1573" s="52"/>
      <c r="E1573" s="52"/>
      <c r="F1573" s="53"/>
      <c r="G1573" s="50"/>
      <c r="H1573" s="50"/>
      <c r="I1573" s="50"/>
      <c r="J1573" s="38"/>
      <c r="K1573" s="38"/>
      <c r="L1573" s="38"/>
      <c r="M1573" s="38"/>
      <c r="N1573" s="38"/>
      <c r="O1573" s="38"/>
      <c r="P1573" s="38"/>
      <c r="Q1573" s="38"/>
    </row>
    <row r="1574" spans="1:17" x14ac:dyDescent="0.35">
      <c r="A1574" s="20"/>
      <c r="B1574" s="20"/>
      <c r="C1574" s="51"/>
      <c r="D1574" s="52"/>
      <c r="E1574" s="52"/>
      <c r="F1574" s="53"/>
      <c r="G1574" s="50"/>
      <c r="H1574" s="50"/>
      <c r="I1574" s="50"/>
      <c r="J1574" s="38"/>
      <c r="K1574" s="38"/>
      <c r="L1574" s="38"/>
      <c r="M1574" s="38"/>
      <c r="N1574" s="38"/>
      <c r="O1574" s="38"/>
      <c r="P1574" s="38"/>
      <c r="Q1574" s="38"/>
    </row>
    <row r="1575" spans="1:17" x14ac:dyDescent="0.35">
      <c r="A1575" s="20"/>
      <c r="B1575" s="20"/>
      <c r="C1575" s="51"/>
      <c r="D1575" s="52"/>
      <c r="E1575" s="52"/>
      <c r="F1575" s="53"/>
      <c r="G1575" s="50"/>
      <c r="H1575" s="50"/>
      <c r="I1575" s="50"/>
      <c r="J1575" s="38"/>
      <c r="K1575" s="38"/>
      <c r="L1575" s="38"/>
      <c r="M1575" s="38"/>
      <c r="N1575" s="38"/>
      <c r="O1575" s="38"/>
      <c r="P1575" s="38"/>
      <c r="Q1575" s="38"/>
    </row>
    <row r="1576" spans="1:17" x14ac:dyDescent="0.35">
      <c r="A1576" s="20"/>
      <c r="B1576" s="20"/>
      <c r="C1576" s="51"/>
      <c r="D1576" s="52"/>
      <c r="E1576" s="52"/>
      <c r="F1576" s="53"/>
      <c r="G1576" s="50"/>
      <c r="H1576" s="50"/>
      <c r="I1576" s="50"/>
      <c r="J1576" s="38"/>
      <c r="K1576" s="38"/>
      <c r="L1576" s="38"/>
      <c r="M1576" s="38"/>
      <c r="N1576" s="38"/>
      <c r="O1576" s="38"/>
      <c r="P1576" s="38"/>
      <c r="Q1576" s="38"/>
    </row>
    <row r="1577" spans="1:17" x14ac:dyDescent="0.35">
      <c r="A1577" s="20"/>
      <c r="B1577" s="20"/>
      <c r="C1577" s="51"/>
      <c r="D1577" s="52"/>
      <c r="E1577" s="52"/>
      <c r="F1577" s="53"/>
      <c r="G1577" s="50"/>
      <c r="H1577" s="50"/>
      <c r="I1577" s="50"/>
      <c r="J1577" s="38"/>
      <c r="K1577" s="38"/>
      <c r="L1577" s="38"/>
      <c r="M1577" s="38"/>
      <c r="N1577" s="38"/>
      <c r="O1577" s="38"/>
      <c r="P1577" s="38"/>
      <c r="Q1577" s="38"/>
    </row>
    <row r="1578" spans="1:17" x14ac:dyDescent="0.35">
      <c r="A1578" s="20"/>
      <c r="B1578" s="20"/>
      <c r="C1578" s="51"/>
      <c r="D1578" s="52"/>
      <c r="E1578" s="52"/>
      <c r="F1578" s="53"/>
      <c r="G1578" s="50"/>
      <c r="H1578" s="50"/>
      <c r="I1578" s="50"/>
      <c r="J1578" s="38"/>
      <c r="K1578" s="38"/>
      <c r="L1578" s="38"/>
      <c r="M1578" s="38"/>
      <c r="N1578" s="38"/>
      <c r="O1578" s="38"/>
      <c r="P1578" s="38"/>
      <c r="Q1578" s="38"/>
    </row>
    <row r="1579" spans="1:17" x14ac:dyDescent="0.35">
      <c r="A1579" s="20"/>
      <c r="B1579" s="20"/>
      <c r="C1579" s="51"/>
      <c r="D1579" s="52"/>
      <c r="E1579" s="52"/>
      <c r="F1579" s="53"/>
      <c r="G1579" s="50"/>
      <c r="H1579" s="50"/>
      <c r="I1579" s="50"/>
      <c r="J1579" s="38"/>
      <c r="K1579" s="38"/>
      <c r="L1579" s="38"/>
      <c r="M1579" s="38"/>
      <c r="N1579" s="38"/>
      <c r="O1579" s="38"/>
      <c r="P1579" s="38"/>
      <c r="Q1579" s="38"/>
    </row>
    <row r="1580" spans="1:17" x14ac:dyDescent="0.35">
      <c r="A1580" s="20"/>
      <c r="B1580" s="20"/>
      <c r="C1580" s="51"/>
      <c r="D1580" s="52"/>
      <c r="E1580" s="52"/>
      <c r="F1580" s="53"/>
      <c r="G1580" s="50"/>
      <c r="H1580" s="50"/>
      <c r="I1580" s="50"/>
      <c r="J1580" s="38"/>
      <c r="K1580" s="38"/>
      <c r="L1580" s="38"/>
      <c r="M1580" s="38"/>
      <c r="N1580" s="38"/>
      <c r="O1580" s="38"/>
      <c r="P1580" s="38"/>
      <c r="Q1580" s="38"/>
    </row>
    <row r="1581" spans="1:17" x14ac:dyDescent="0.35">
      <c r="A1581" s="20"/>
      <c r="B1581" s="20"/>
      <c r="C1581" s="51"/>
      <c r="D1581" s="52"/>
      <c r="E1581" s="52"/>
      <c r="F1581" s="53"/>
      <c r="G1581" s="50"/>
      <c r="H1581" s="50"/>
      <c r="I1581" s="50"/>
      <c r="J1581" s="38"/>
      <c r="K1581" s="38"/>
      <c r="L1581" s="38"/>
      <c r="M1581" s="38"/>
      <c r="N1581" s="38"/>
      <c r="O1581" s="38"/>
      <c r="P1581" s="38"/>
      <c r="Q1581" s="38"/>
    </row>
    <row r="1582" spans="1:17" x14ac:dyDescent="0.35">
      <c r="A1582" s="20"/>
      <c r="B1582" s="20"/>
      <c r="C1582" s="51"/>
      <c r="D1582" s="52"/>
      <c r="E1582" s="52"/>
      <c r="F1582" s="53"/>
      <c r="G1582" s="50"/>
      <c r="H1582" s="50"/>
      <c r="I1582" s="50"/>
      <c r="J1582" s="38"/>
      <c r="K1582" s="38"/>
      <c r="L1582" s="38"/>
      <c r="M1582" s="38"/>
      <c r="N1582" s="38"/>
      <c r="O1582" s="38"/>
      <c r="P1582" s="38"/>
      <c r="Q1582" s="38"/>
    </row>
    <row r="1583" spans="1:17" x14ac:dyDescent="0.35">
      <c r="A1583" s="20"/>
      <c r="B1583" s="20"/>
      <c r="C1583" s="51"/>
      <c r="D1583" s="52"/>
      <c r="E1583" s="52"/>
      <c r="F1583" s="53"/>
      <c r="G1583" s="50"/>
      <c r="H1583" s="50"/>
      <c r="I1583" s="50"/>
      <c r="J1583" s="38"/>
      <c r="K1583" s="38"/>
      <c r="L1583" s="38"/>
      <c r="M1583" s="38"/>
      <c r="N1583" s="38"/>
      <c r="O1583" s="38"/>
      <c r="P1583" s="38"/>
      <c r="Q1583" s="38"/>
    </row>
    <row r="1584" spans="1:17" x14ac:dyDescent="0.35">
      <c r="A1584" s="20"/>
      <c r="B1584" s="20"/>
      <c r="C1584" s="51"/>
      <c r="D1584" s="52"/>
      <c r="E1584" s="52"/>
      <c r="F1584" s="53"/>
      <c r="G1584" s="50"/>
      <c r="H1584" s="50"/>
      <c r="I1584" s="50"/>
      <c r="J1584" s="38"/>
      <c r="K1584" s="38"/>
      <c r="L1584" s="38"/>
      <c r="M1584" s="38"/>
      <c r="N1584" s="38"/>
      <c r="O1584" s="38"/>
      <c r="P1584" s="38"/>
      <c r="Q1584" s="38"/>
    </row>
    <row r="1585" spans="1:17" x14ac:dyDescent="0.35">
      <c r="A1585" s="20"/>
      <c r="B1585" s="20"/>
      <c r="C1585" s="51"/>
      <c r="D1585" s="52"/>
      <c r="E1585" s="52"/>
      <c r="F1585" s="53"/>
      <c r="G1585" s="50"/>
      <c r="H1585" s="50"/>
      <c r="I1585" s="50"/>
      <c r="J1585" s="38"/>
      <c r="K1585" s="38"/>
      <c r="L1585" s="38"/>
      <c r="M1585" s="38"/>
      <c r="N1585" s="38"/>
      <c r="O1585" s="38"/>
      <c r="P1585" s="38"/>
      <c r="Q1585" s="38"/>
    </row>
    <row r="1586" spans="1:17" x14ac:dyDescent="0.35">
      <c r="A1586" s="20"/>
      <c r="B1586" s="20"/>
      <c r="C1586" s="51"/>
      <c r="D1586" s="52"/>
      <c r="E1586" s="52"/>
      <c r="F1586" s="53"/>
      <c r="G1586" s="50"/>
      <c r="H1586" s="50"/>
      <c r="I1586" s="50"/>
      <c r="J1586" s="38"/>
      <c r="K1586" s="38"/>
      <c r="L1586" s="38"/>
      <c r="M1586" s="38"/>
      <c r="N1586" s="38"/>
      <c r="O1586" s="38"/>
      <c r="P1586" s="38"/>
      <c r="Q1586" s="38"/>
    </row>
    <row r="1587" spans="1:17" x14ac:dyDescent="0.35">
      <c r="A1587" s="20"/>
      <c r="B1587" s="20"/>
      <c r="C1587" s="51"/>
      <c r="D1587" s="52"/>
      <c r="E1587" s="52"/>
      <c r="F1587" s="53"/>
      <c r="G1587" s="50"/>
      <c r="H1587" s="50"/>
      <c r="I1587" s="50"/>
      <c r="J1587" s="38"/>
      <c r="K1587" s="38"/>
      <c r="L1587" s="38"/>
      <c r="M1587" s="38"/>
      <c r="N1587" s="38"/>
      <c r="O1587" s="38"/>
      <c r="P1587" s="38"/>
      <c r="Q1587" s="38"/>
    </row>
    <row r="1588" spans="1:17" x14ac:dyDescent="0.35">
      <c r="A1588" s="20"/>
      <c r="B1588" s="20"/>
      <c r="C1588" s="51"/>
      <c r="D1588" s="52"/>
      <c r="E1588" s="52"/>
      <c r="F1588" s="53"/>
      <c r="G1588" s="50"/>
      <c r="H1588" s="50"/>
      <c r="I1588" s="50"/>
      <c r="J1588" s="38"/>
      <c r="K1588" s="38"/>
      <c r="L1588" s="38"/>
      <c r="M1588" s="38"/>
      <c r="N1588" s="38"/>
      <c r="O1588" s="38"/>
      <c r="P1588" s="38"/>
      <c r="Q1588" s="38"/>
    </row>
    <row r="1589" spans="1:17" x14ac:dyDescent="0.35">
      <c r="A1589" s="20"/>
      <c r="B1589" s="20"/>
      <c r="C1589" s="51"/>
      <c r="D1589" s="52"/>
      <c r="E1589" s="52"/>
      <c r="F1589" s="53"/>
      <c r="G1589" s="50"/>
      <c r="H1589" s="50"/>
      <c r="I1589" s="50"/>
      <c r="J1589" s="38"/>
      <c r="K1589" s="38"/>
      <c r="L1589" s="38"/>
      <c r="M1589" s="38"/>
      <c r="N1589" s="38"/>
      <c r="O1589" s="38"/>
      <c r="P1589" s="38"/>
      <c r="Q1589" s="38"/>
    </row>
    <row r="1590" spans="1:17" x14ac:dyDescent="0.35">
      <c r="A1590" s="20"/>
      <c r="B1590" s="20"/>
      <c r="C1590" s="51"/>
      <c r="D1590" s="52"/>
      <c r="E1590" s="52"/>
      <c r="F1590" s="53"/>
      <c r="G1590" s="50"/>
      <c r="H1590" s="50"/>
      <c r="I1590" s="50"/>
      <c r="J1590" s="38"/>
      <c r="K1590" s="38"/>
      <c r="L1590" s="38"/>
      <c r="M1590" s="38"/>
      <c r="N1590" s="38"/>
      <c r="O1590" s="38"/>
      <c r="P1590" s="38"/>
      <c r="Q1590" s="38"/>
    </row>
    <row r="1591" spans="1:17" x14ac:dyDescent="0.35">
      <c r="A1591" s="20"/>
      <c r="B1591" s="20"/>
      <c r="C1591" s="51"/>
      <c r="D1591" s="52"/>
      <c r="E1591" s="52"/>
      <c r="F1591" s="53"/>
      <c r="G1591" s="50"/>
      <c r="H1591" s="50"/>
      <c r="I1591" s="50"/>
      <c r="J1591" s="38"/>
      <c r="K1591" s="38"/>
      <c r="L1591" s="38"/>
      <c r="M1591" s="38"/>
      <c r="N1591" s="38"/>
      <c r="O1591" s="38"/>
      <c r="P1591" s="38"/>
      <c r="Q1591" s="38"/>
    </row>
    <row r="1592" spans="1:17" x14ac:dyDescent="0.35">
      <c r="A1592" s="20"/>
      <c r="B1592" s="20"/>
      <c r="C1592" s="51"/>
      <c r="D1592" s="52"/>
      <c r="E1592" s="52"/>
      <c r="F1592" s="53"/>
      <c r="G1592" s="50"/>
      <c r="H1592" s="50"/>
      <c r="I1592" s="50"/>
      <c r="J1592" s="38"/>
      <c r="K1592" s="38"/>
      <c r="L1592" s="38"/>
      <c r="M1592" s="38"/>
      <c r="N1592" s="38"/>
      <c r="O1592" s="38"/>
      <c r="P1592" s="38"/>
      <c r="Q1592" s="38"/>
    </row>
    <row r="1593" spans="1:17" x14ac:dyDescent="0.35">
      <c r="A1593" s="20"/>
      <c r="B1593" s="20"/>
      <c r="C1593" s="51"/>
      <c r="D1593" s="52"/>
      <c r="E1593" s="52"/>
      <c r="F1593" s="53"/>
      <c r="G1593" s="50"/>
      <c r="H1593" s="50"/>
      <c r="I1593" s="50"/>
      <c r="J1593" s="38"/>
      <c r="K1593" s="38"/>
      <c r="L1593" s="38"/>
      <c r="M1593" s="38"/>
      <c r="N1593" s="38"/>
      <c r="O1593" s="38"/>
      <c r="P1593" s="38"/>
      <c r="Q1593" s="38"/>
    </row>
    <row r="1594" spans="1:17" x14ac:dyDescent="0.35">
      <c r="A1594" s="20"/>
      <c r="B1594" s="20"/>
      <c r="C1594" s="51"/>
      <c r="D1594" s="52"/>
      <c r="E1594" s="52"/>
      <c r="F1594" s="53"/>
      <c r="G1594" s="50"/>
      <c r="H1594" s="50"/>
      <c r="I1594" s="50"/>
      <c r="J1594" s="38"/>
      <c r="K1594" s="38"/>
      <c r="L1594" s="38"/>
      <c r="M1594" s="38"/>
      <c r="N1594" s="38"/>
      <c r="O1594" s="38"/>
      <c r="P1594" s="38"/>
      <c r="Q1594" s="38"/>
    </row>
    <row r="1595" spans="1:17" x14ac:dyDescent="0.35">
      <c r="A1595" s="20"/>
      <c r="B1595" s="20"/>
      <c r="C1595" s="51"/>
      <c r="D1595" s="52"/>
      <c r="E1595" s="52"/>
      <c r="F1595" s="53"/>
      <c r="G1595" s="50"/>
      <c r="H1595" s="50"/>
      <c r="I1595" s="50"/>
      <c r="J1595" s="38"/>
      <c r="K1595" s="38"/>
      <c r="L1595" s="38"/>
      <c r="M1595" s="38"/>
      <c r="N1595" s="38"/>
      <c r="O1595" s="38"/>
      <c r="P1595" s="38"/>
      <c r="Q1595" s="38"/>
    </row>
    <row r="1596" spans="1:17" x14ac:dyDescent="0.35">
      <c r="A1596" s="20"/>
      <c r="B1596" s="20"/>
      <c r="C1596" s="51"/>
      <c r="D1596" s="52"/>
      <c r="E1596" s="52"/>
      <c r="F1596" s="53"/>
      <c r="G1596" s="50"/>
      <c r="H1596" s="50"/>
      <c r="I1596" s="50"/>
      <c r="J1596" s="38"/>
      <c r="K1596" s="38"/>
      <c r="L1596" s="38"/>
      <c r="M1596" s="38"/>
      <c r="N1596" s="38"/>
      <c r="O1596" s="38"/>
      <c r="P1596" s="38"/>
      <c r="Q1596" s="38"/>
    </row>
    <row r="1597" spans="1:17" x14ac:dyDescent="0.35">
      <c r="A1597" s="20"/>
      <c r="B1597" s="20"/>
      <c r="C1597" s="51"/>
      <c r="D1597" s="52"/>
      <c r="E1597" s="52"/>
      <c r="F1597" s="53"/>
      <c r="G1597" s="50"/>
      <c r="H1597" s="50"/>
      <c r="I1597" s="50"/>
      <c r="J1597" s="38"/>
      <c r="K1597" s="38"/>
      <c r="L1597" s="38"/>
      <c r="M1597" s="38"/>
      <c r="N1597" s="38"/>
      <c r="O1597" s="38"/>
      <c r="P1597" s="38"/>
      <c r="Q1597" s="38"/>
    </row>
    <row r="1598" spans="1:17" x14ac:dyDescent="0.35">
      <c r="A1598" s="20"/>
      <c r="B1598" s="20"/>
      <c r="C1598" s="51"/>
      <c r="D1598" s="52"/>
      <c r="E1598" s="52"/>
      <c r="F1598" s="53"/>
      <c r="G1598" s="50"/>
      <c r="H1598" s="50"/>
      <c r="I1598" s="50"/>
      <c r="J1598" s="38"/>
      <c r="K1598" s="38"/>
      <c r="L1598" s="38"/>
      <c r="M1598" s="38"/>
      <c r="N1598" s="38"/>
      <c r="O1598" s="38"/>
      <c r="P1598" s="38"/>
      <c r="Q1598" s="38"/>
    </row>
    <row r="1599" spans="1:17" x14ac:dyDescent="0.35">
      <c r="A1599" s="20"/>
      <c r="B1599" s="20"/>
      <c r="C1599" s="51"/>
      <c r="D1599" s="52"/>
      <c r="E1599" s="52"/>
      <c r="F1599" s="53"/>
      <c r="G1599" s="50"/>
      <c r="H1599" s="50"/>
      <c r="I1599" s="50"/>
      <c r="J1599" s="38"/>
      <c r="K1599" s="38"/>
      <c r="L1599" s="38"/>
      <c r="M1599" s="38"/>
      <c r="N1599" s="38"/>
      <c r="O1599" s="38"/>
      <c r="P1599" s="38"/>
      <c r="Q1599" s="38"/>
    </row>
    <row r="1600" spans="1:17" x14ac:dyDescent="0.35">
      <c r="A1600" s="20"/>
      <c r="B1600" s="20"/>
      <c r="C1600" s="51"/>
      <c r="D1600" s="52"/>
      <c r="E1600" s="52"/>
      <c r="F1600" s="53"/>
      <c r="G1600" s="50"/>
      <c r="H1600" s="50"/>
      <c r="I1600" s="50"/>
      <c r="J1600" s="38"/>
      <c r="K1600" s="38"/>
      <c r="L1600" s="38"/>
      <c r="M1600" s="38"/>
      <c r="N1600" s="38"/>
      <c r="O1600" s="38"/>
      <c r="P1600" s="38"/>
      <c r="Q1600" s="38"/>
    </row>
    <row r="1601" spans="1:17" x14ac:dyDescent="0.35">
      <c r="A1601" s="20"/>
      <c r="B1601" s="20"/>
      <c r="C1601" s="51"/>
      <c r="D1601" s="52"/>
      <c r="E1601" s="52"/>
      <c r="F1601" s="53"/>
      <c r="G1601" s="50"/>
      <c r="H1601" s="50"/>
      <c r="I1601" s="50"/>
      <c r="J1601" s="38"/>
      <c r="K1601" s="38"/>
      <c r="L1601" s="38"/>
      <c r="M1601" s="38"/>
      <c r="N1601" s="38"/>
      <c r="O1601" s="38"/>
      <c r="P1601" s="38"/>
      <c r="Q1601" s="38"/>
    </row>
    <row r="1602" spans="1:17" x14ac:dyDescent="0.35">
      <c r="A1602" s="20"/>
      <c r="B1602" s="20"/>
      <c r="C1602" s="51"/>
      <c r="D1602" s="52"/>
      <c r="E1602" s="52"/>
      <c r="F1602" s="53"/>
      <c r="G1602" s="50"/>
      <c r="H1602" s="50"/>
      <c r="I1602" s="50"/>
      <c r="J1602" s="38"/>
      <c r="K1602" s="38"/>
      <c r="L1602" s="38"/>
      <c r="M1602" s="38"/>
      <c r="N1602" s="38"/>
      <c r="O1602" s="38"/>
      <c r="P1602" s="38"/>
      <c r="Q1602" s="38"/>
    </row>
    <row r="1603" spans="1:17" x14ac:dyDescent="0.35">
      <c r="A1603" s="20"/>
      <c r="B1603" s="20"/>
      <c r="C1603" s="51"/>
      <c r="D1603" s="52"/>
      <c r="E1603" s="52"/>
      <c r="F1603" s="53"/>
      <c r="G1603" s="50"/>
      <c r="H1603" s="50"/>
      <c r="I1603" s="50"/>
      <c r="J1603" s="38"/>
      <c r="K1603" s="38"/>
      <c r="L1603" s="38"/>
      <c r="M1603" s="38"/>
      <c r="N1603" s="38"/>
      <c r="O1603" s="38"/>
      <c r="P1603" s="38"/>
      <c r="Q1603" s="38"/>
    </row>
    <row r="1604" spans="1:17" x14ac:dyDescent="0.35">
      <c r="A1604" s="20"/>
      <c r="B1604" s="20"/>
      <c r="C1604" s="51"/>
      <c r="D1604" s="52"/>
      <c r="E1604" s="52"/>
      <c r="F1604" s="53"/>
      <c r="G1604" s="50"/>
      <c r="H1604" s="50"/>
      <c r="I1604" s="50"/>
      <c r="J1604" s="38"/>
      <c r="K1604" s="38"/>
      <c r="L1604" s="38"/>
      <c r="M1604" s="38"/>
      <c r="N1604" s="38"/>
      <c r="O1604" s="38"/>
      <c r="P1604" s="38"/>
      <c r="Q1604" s="38"/>
    </row>
    <row r="1605" spans="1:17" x14ac:dyDescent="0.35">
      <c r="A1605" s="20"/>
      <c r="B1605" s="20"/>
      <c r="C1605" s="51"/>
      <c r="D1605" s="52"/>
      <c r="E1605" s="52"/>
      <c r="F1605" s="53"/>
      <c r="G1605" s="50"/>
      <c r="H1605" s="50"/>
      <c r="I1605" s="50"/>
      <c r="J1605" s="38"/>
      <c r="K1605" s="38"/>
      <c r="L1605" s="38"/>
      <c r="M1605" s="38"/>
      <c r="N1605" s="38"/>
      <c r="O1605" s="38"/>
      <c r="P1605" s="38"/>
      <c r="Q1605" s="38"/>
    </row>
    <row r="1606" spans="1:17" x14ac:dyDescent="0.35">
      <c r="A1606" s="20"/>
      <c r="B1606" s="20"/>
      <c r="C1606" s="51"/>
      <c r="D1606" s="52"/>
      <c r="E1606" s="52"/>
      <c r="F1606" s="53"/>
      <c r="G1606" s="50"/>
      <c r="H1606" s="50"/>
      <c r="I1606" s="50"/>
      <c r="J1606" s="38"/>
      <c r="K1606" s="38"/>
      <c r="L1606" s="38"/>
      <c r="M1606" s="38"/>
      <c r="N1606" s="38"/>
      <c r="O1606" s="38"/>
      <c r="P1606" s="38"/>
      <c r="Q1606" s="38"/>
    </row>
    <row r="1607" spans="1:17" x14ac:dyDescent="0.35">
      <c r="A1607" s="20"/>
      <c r="B1607" s="20"/>
      <c r="C1607" s="51"/>
      <c r="D1607" s="52"/>
      <c r="E1607" s="52"/>
      <c r="F1607" s="53"/>
      <c r="G1607" s="50"/>
      <c r="H1607" s="50"/>
      <c r="I1607" s="50"/>
      <c r="J1607" s="38"/>
      <c r="K1607" s="38"/>
      <c r="L1607" s="38"/>
      <c r="M1607" s="38"/>
      <c r="N1607" s="38"/>
      <c r="O1607" s="38"/>
      <c r="P1607" s="38"/>
      <c r="Q1607" s="38"/>
    </row>
    <row r="1608" spans="1:17" x14ac:dyDescent="0.35">
      <c r="A1608" s="20"/>
      <c r="B1608" s="20"/>
      <c r="C1608" s="51"/>
      <c r="D1608" s="52"/>
      <c r="E1608" s="52"/>
      <c r="F1608" s="53"/>
      <c r="G1608" s="50"/>
      <c r="H1608" s="50"/>
      <c r="I1608" s="50"/>
      <c r="J1608" s="38"/>
      <c r="K1608" s="38"/>
      <c r="L1608" s="38"/>
      <c r="M1608" s="38"/>
      <c r="N1608" s="38"/>
      <c r="O1608" s="38"/>
      <c r="P1608" s="38"/>
      <c r="Q1608" s="38"/>
    </row>
    <row r="1609" spans="1:17" x14ac:dyDescent="0.35">
      <c r="A1609" s="20"/>
      <c r="B1609" s="20"/>
      <c r="C1609" s="51"/>
      <c r="D1609" s="52"/>
      <c r="E1609" s="52"/>
      <c r="F1609" s="53"/>
      <c r="G1609" s="50"/>
      <c r="H1609" s="50"/>
      <c r="I1609" s="50"/>
      <c r="J1609" s="38"/>
      <c r="K1609" s="38"/>
      <c r="L1609" s="38"/>
      <c r="M1609" s="38"/>
      <c r="N1609" s="38"/>
      <c r="O1609" s="38"/>
      <c r="P1609" s="38"/>
      <c r="Q1609" s="38"/>
    </row>
    <row r="1610" spans="1:17" x14ac:dyDescent="0.35">
      <c r="A1610" s="20"/>
      <c r="B1610" s="20"/>
      <c r="C1610" s="51"/>
      <c r="D1610" s="52"/>
      <c r="E1610" s="52"/>
      <c r="F1610" s="53"/>
      <c r="G1610" s="50"/>
      <c r="H1610" s="50"/>
      <c r="I1610" s="50"/>
      <c r="J1610" s="38"/>
      <c r="K1610" s="38"/>
      <c r="L1610" s="38"/>
      <c r="M1610" s="38"/>
      <c r="N1610" s="38"/>
      <c r="O1610" s="38"/>
      <c r="P1610" s="38"/>
      <c r="Q1610" s="38"/>
    </row>
    <row r="1611" spans="1:17" x14ac:dyDescent="0.35">
      <c r="A1611" s="20"/>
      <c r="B1611" s="20"/>
      <c r="C1611" s="51"/>
      <c r="D1611" s="52"/>
      <c r="E1611" s="52"/>
      <c r="F1611" s="53"/>
      <c r="G1611" s="50"/>
      <c r="H1611" s="50"/>
      <c r="I1611" s="50"/>
      <c r="J1611" s="38"/>
      <c r="K1611" s="38"/>
      <c r="L1611" s="38"/>
      <c r="M1611" s="38"/>
      <c r="N1611" s="38"/>
      <c r="O1611" s="38"/>
      <c r="P1611" s="38"/>
      <c r="Q1611" s="38"/>
    </row>
    <row r="1612" spans="1:17" x14ac:dyDescent="0.35">
      <c r="A1612" s="20"/>
      <c r="B1612" s="20"/>
      <c r="C1612" s="51"/>
      <c r="D1612" s="52"/>
      <c r="E1612" s="52"/>
      <c r="F1612" s="53"/>
      <c r="G1612" s="50"/>
      <c r="H1612" s="50"/>
      <c r="I1612" s="50"/>
      <c r="J1612" s="38"/>
      <c r="K1612" s="38"/>
      <c r="L1612" s="38"/>
      <c r="M1612" s="38"/>
      <c r="N1612" s="38"/>
      <c r="O1612" s="38"/>
      <c r="P1612" s="38"/>
      <c r="Q1612" s="38"/>
    </row>
    <row r="1613" spans="1:17" x14ac:dyDescent="0.35">
      <c r="A1613" s="20"/>
      <c r="B1613" s="20"/>
      <c r="C1613" s="51"/>
      <c r="D1613" s="52"/>
      <c r="E1613" s="52"/>
      <c r="F1613" s="53"/>
      <c r="G1613" s="50"/>
      <c r="H1613" s="50"/>
      <c r="I1613" s="50"/>
      <c r="J1613" s="38"/>
      <c r="K1613" s="38"/>
      <c r="L1613" s="38"/>
      <c r="M1613" s="38"/>
      <c r="N1613" s="38"/>
      <c r="O1613" s="38"/>
      <c r="P1613" s="38"/>
      <c r="Q1613" s="38"/>
    </row>
    <row r="1614" spans="1:17" x14ac:dyDescent="0.35">
      <c r="A1614" s="20"/>
      <c r="B1614" s="20"/>
      <c r="C1614" s="51"/>
      <c r="D1614" s="52"/>
      <c r="E1614" s="52"/>
      <c r="F1614" s="53"/>
      <c r="G1614" s="50"/>
      <c r="H1614" s="50"/>
      <c r="I1614" s="50"/>
      <c r="J1614" s="38"/>
      <c r="K1614" s="38"/>
      <c r="L1614" s="38"/>
      <c r="M1614" s="38"/>
      <c r="N1614" s="38"/>
      <c r="O1614" s="38"/>
      <c r="P1614" s="38"/>
      <c r="Q1614" s="38"/>
    </row>
    <row r="1615" spans="1:17" x14ac:dyDescent="0.35">
      <c r="A1615" s="20"/>
      <c r="B1615" s="20"/>
      <c r="C1615" s="51"/>
      <c r="D1615" s="52"/>
      <c r="E1615" s="52"/>
      <c r="F1615" s="53"/>
      <c r="G1615" s="50"/>
      <c r="H1615" s="50"/>
      <c r="I1615" s="50"/>
      <c r="J1615" s="38"/>
      <c r="K1615" s="38"/>
      <c r="L1615" s="38"/>
      <c r="M1615" s="38"/>
      <c r="N1615" s="38"/>
      <c r="O1615" s="38"/>
      <c r="P1615" s="38"/>
      <c r="Q1615" s="38"/>
    </row>
    <row r="1616" spans="1:17" x14ac:dyDescent="0.35">
      <c r="A1616" s="20"/>
      <c r="B1616" s="20"/>
      <c r="C1616" s="51"/>
      <c r="D1616" s="52"/>
      <c r="E1616" s="52"/>
      <c r="F1616" s="53"/>
      <c r="G1616" s="50"/>
      <c r="H1616" s="50"/>
      <c r="I1616" s="50"/>
      <c r="J1616" s="38"/>
      <c r="K1616" s="38"/>
      <c r="L1616" s="38"/>
      <c r="M1616" s="38"/>
      <c r="N1616" s="38"/>
      <c r="O1616" s="38"/>
      <c r="P1616" s="38"/>
      <c r="Q1616" s="38"/>
    </row>
    <row r="1617" spans="1:17" x14ac:dyDescent="0.35">
      <c r="A1617" s="20"/>
      <c r="B1617" s="20"/>
      <c r="C1617" s="51"/>
      <c r="D1617" s="52"/>
      <c r="E1617" s="52"/>
      <c r="F1617" s="53"/>
      <c r="G1617" s="50"/>
      <c r="H1617" s="50"/>
      <c r="I1617" s="50"/>
      <c r="J1617" s="38"/>
      <c r="K1617" s="38"/>
      <c r="L1617" s="38"/>
      <c r="M1617" s="38"/>
      <c r="N1617" s="38"/>
      <c r="O1617" s="38"/>
      <c r="P1617" s="38"/>
      <c r="Q1617" s="38"/>
    </row>
    <row r="1618" spans="1:17" x14ac:dyDescent="0.35">
      <c r="A1618" s="20"/>
      <c r="B1618" s="20"/>
      <c r="C1618" s="51"/>
      <c r="D1618" s="52"/>
      <c r="E1618" s="52"/>
      <c r="F1618" s="53"/>
      <c r="G1618" s="50"/>
      <c r="H1618" s="50"/>
      <c r="I1618" s="50"/>
      <c r="J1618" s="38"/>
      <c r="K1618" s="38"/>
      <c r="L1618" s="38"/>
      <c r="M1618" s="38"/>
      <c r="N1618" s="38"/>
      <c r="O1618" s="38"/>
      <c r="P1618" s="38"/>
      <c r="Q1618" s="38"/>
    </row>
    <row r="1619" spans="1:17" x14ac:dyDescent="0.35">
      <c r="A1619" s="20"/>
      <c r="B1619" s="20"/>
      <c r="C1619" s="51"/>
      <c r="D1619" s="52"/>
      <c r="E1619" s="52"/>
      <c r="F1619" s="53"/>
      <c r="G1619" s="50"/>
      <c r="H1619" s="50"/>
      <c r="I1619" s="50"/>
      <c r="J1619" s="38"/>
      <c r="K1619" s="38"/>
      <c r="L1619" s="38"/>
      <c r="M1619" s="38"/>
      <c r="N1619" s="38"/>
      <c r="O1619" s="38"/>
      <c r="P1619" s="38"/>
      <c r="Q1619" s="38"/>
    </row>
    <row r="1620" spans="1:17" x14ac:dyDescent="0.35">
      <c r="A1620" s="20"/>
      <c r="B1620" s="20"/>
      <c r="C1620" s="51"/>
      <c r="D1620" s="52"/>
      <c r="E1620" s="52"/>
      <c r="F1620" s="53"/>
      <c r="G1620" s="50"/>
      <c r="H1620" s="50"/>
      <c r="I1620" s="50"/>
      <c r="J1620" s="38"/>
      <c r="K1620" s="38"/>
      <c r="L1620" s="38"/>
      <c r="M1620" s="38"/>
      <c r="N1620" s="38"/>
      <c r="O1620" s="38"/>
      <c r="P1620" s="38"/>
      <c r="Q1620" s="38"/>
    </row>
    <row r="1621" spans="1:17" x14ac:dyDescent="0.35">
      <c r="A1621" s="20"/>
      <c r="B1621" s="20"/>
      <c r="C1621" s="51"/>
      <c r="D1621" s="52"/>
      <c r="E1621" s="52"/>
      <c r="F1621" s="53"/>
      <c r="G1621" s="50"/>
      <c r="H1621" s="50"/>
      <c r="I1621" s="50"/>
      <c r="J1621" s="38"/>
      <c r="K1621" s="38"/>
      <c r="L1621" s="38"/>
      <c r="M1621" s="38"/>
      <c r="N1621" s="38"/>
      <c r="O1621" s="38"/>
      <c r="P1621" s="38"/>
      <c r="Q1621" s="38"/>
    </row>
    <row r="1622" spans="1:17" x14ac:dyDescent="0.35">
      <c r="A1622" s="20"/>
      <c r="B1622" s="20"/>
      <c r="C1622" s="51"/>
      <c r="D1622" s="52"/>
      <c r="E1622" s="52"/>
      <c r="F1622" s="53"/>
      <c r="G1622" s="50"/>
      <c r="H1622" s="50"/>
      <c r="I1622" s="50"/>
      <c r="J1622" s="38"/>
      <c r="K1622" s="38"/>
      <c r="L1622" s="38"/>
      <c r="M1622" s="38"/>
      <c r="N1622" s="38"/>
      <c r="O1622" s="38"/>
      <c r="P1622" s="38"/>
      <c r="Q1622" s="38"/>
    </row>
    <row r="1623" spans="1:17" x14ac:dyDescent="0.35">
      <c r="A1623" s="20"/>
      <c r="B1623" s="20"/>
      <c r="C1623" s="51"/>
      <c r="D1623" s="52"/>
      <c r="E1623" s="52"/>
      <c r="F1623" s="53"/>
      <c r="G1623" s="50"/>
      <c r="H1623" s="50"/>
      <c r="I1623" s="50"/>
      <c r="J1623" s="38"/>
      <c r="K1623" s="38"/>
      <c r="L1623" s="38"/>
      <c r="M1623" s="38"/>
      <c r="N1623" s="38"/>
      <c r="O1623" s="38"/>
      <c r="P1623" s="38"/>
      <c r="Q1623" s="38"/>
    </row>
    <row r="1624" spans="1:17" x14ac:dyDescent="0.35">
      <c r="A1624" s="20"/>
      <c r="B1624" s="20"/>
      <c r="C1624" s="51"/>
      <c r="D1624" s="52"/>
      <c r="E1624" s="52"/>
      <c r="F1624" s="53"/>
      <c r="G1624" s="50"/>
      <c r="H1624" s="50"/>
      <c r="I1624" s="50"/>
      <c r="J1624" s="38"/>
      <c r="K1624" s="38"/>
      <c r="L1624" s="38"/>
      <c r="M1624" s="38"/>
      <c r="N1624" s="38"/>
      <c r="O1624" s="38"/>
      <c r="P1624" s="38"/>
      <c r="Q1624" s="38"/>
    </row>
    <row r="1625" spans="1:17" x14ac:dyDescent="0.35">
      <c r="A1625" s="20"/>
      <c r="B1625" s="20"/>
      <c r="C1625" s="51"/>
      <c r="D1625" s="52"/>
      <c r="E1625" s="52"/>
      <c r="F1625" s="53"/>
      <c r="G1625" s="50"/>
      <c r="H1625" s="50"/>
      <c r="I1625" s="50"/>
      <c r="J1625" s="38"/>
      <c r="K1625" s="38"/>
      <c r="L1625" s="38"/>
      <c r="M1625" s="38"/>
      <c r="N1625" s="38"/>
      <c r="O1625" s="38"/>
      <c r="P1625" s="38"/>
      <c r="Q1625" s="38"/>
    </row>
    <row r="1626" spans="1:17" x14ac:dyDescent="0.35">
      <c r="A1626" s="20"/>
      <c r="B1626" s="20"/>
      <c r="C1626" s="51"/>
      <c r="D1626" s="52"/>
      <c r="E1626" s="52"/>
      <c r="F1626" s="53"/>
      <c r="G1626" s="50"/>
      <c r="H1626" s="50"/>
      <c r="I1626" s="50"/>
      <c r="J1626" s="38"/>
      <c r="K1626" s="38"/>
      <c r="L1626" s="38"/>
      <c r="M1626" s="38"/>
      <c r="N1626" s="38"/>
      <c r="O1626" s="38"/>
      <c r="P1626" s="38"/>
      <c r="Q1626" s="38"/>
    </row>
    <row r="1627" spans="1:17" x14ac:dyDescent="0.35">
      <c r="A1627" s="20"/>
      <c r="B1627" s="20"/>
      <c r="C1627" s="51"/>
      <c r="D1627" s="52"/>
      <c r="E1627" s="52"/>
      <c r="F1627" s="53"/>
      <c r="G1627" s="50"/>
      <c r="H1627" s="50"/>
      <c r="I1627" s="50"/>
      <c r="J1627" s="38"/>
      <c r="K1627" s="38"/>
      <c r="L1627" s="38"/>
      <c r="M1627" s="38"/>
      <c r="N1627" s="38"/>
      <c r="O1627" s="38"/>
      <c r="P1627" s="38"/>
      <c r="Q1627" s="38"/>
    </row>
    <row r="1628" spans="1:17" x14ac:dyDescent="0.35">
      <c r="A1628" s="20"/>
      <c r="B1628" s="20"/>
      <c r="C1628" s="51"/>
      <c r="D1628" s="52"/>
      <c r="E1628" s="52"/>
      <c r="F1628" s="53"/>
      <c r="G1628" s="50"/>
      <c r="H1628" s="50"/>
      <c r="I1628" s="50"/>
      <c r="J1628" s="38"/>
      <c r="K1628" s="38"/>
      <c r="L1628" s="38"/>
      <c r="M1628" s="38"/>
      <c r="N1628" s="38"/>
      <c r="O1628" s="38"/>
      <c r="P1628" s="38"/>
      <c r="Q1628" s="38"/>
    </row>
    <row r="1629" spans="1:17" x14ac:dyDescent="0.35">
      <c r="A1629" s="20"/>
      <c r="B1629" s="20"/>
      <c r="C1629" s="51"/>
      <c r="D1629" s="52"/>
      <c r="E1629" s="52"/>
      <c r="F1629" s="53"/>
      <c r="G1629" s="50"/>
      <c r="H1629" s="50"/>
      <c r="I1629" s="50"/>
      <c r="J1629" s="38"/>
      <c r="K1629" s="38"/>
      <c r="L1629" s="38"/>
      <c r="M1629" s="38"/>
      <c r="N1629" s="38"/>
      <c r="O1629" s="38"/>
      <c r="P1629" s="38"/>
      <c r="Q1629" s="38"/>
    </row>
    <row r="1630" spans="1:17" x14ac:dyDescent="0.35">
      <c r="A1630" s="20"/>
      <c r="B1630" s="20"/>
      <c r="C1630" s="51"/>
      <c r="D1630" s="52"/>
      <c r="E1630" s="52"/>
      <c r="F1630" s="53"/>
      <c r="G1630" s="50"/>
      <c r="H1630" s="50"/>
      <c r="I1630" s="50"/>
      <c r="J1630" s="38"/>
      <c r="K1630" s="38"/>
      <c r="L1630" s="38"/>
      <c r="M1630" s="38"/>
      <c r="N1630" s="38"/>
      <c r="O1630" s="38"/>
      <c r="P1630" s="38"/>
      <c r="Q1630" s="38"/>
    </row>
    <row r="1631" spans="1:17" x14ac:dyDescent="0.35">
      <c r="A1631" s="20"/>
      <c r="B1631" s="20"/>
      <c r="C1631" s="51"/>
      <c r="D1631" s="52"/>
      <c r="E1631" s="52"/>
      <c r="F1631" s="53"/>
      <c r="G1631" s="50"/>
      <c r="H1631" s="50"/>
      <c r="I1631" s="50"/>
      <c r="J1631" s="38"/>
      <c r="K1631" s="38"/>
      <c r="L1631" s="38"/>
      <c r="M1631" s="38"/>
      <c r="N1631" s="38"/>
      <c r="O1631" s="38"/>
      <c r="P1631" s="38"/>
      <c r="Q1631" s="38"/>
    </row>
    <row r="1632" spans="1:17" x14ac:dyDescent="0.35">
      <c r="A1632" s="20"/>
      <c r="B1632" s="20"/>
      <c r="C1632" s="51"/>
      <c r="D1632" s="52"/>
      <c r="E1632" s="52"/>
      <c r="F1632" s="53"/>
      <c r="G1632" s="50"/>
      <c r="H1632" s="50"/>
      <c r="I1632" s="50"/>
      <c r="J1632" s="38"/>
      <c r="K1632" s="38"/>
      <c r="L1632" s="38"/>
      <c r="M1632" s="38"/>
      <c r="N1632" s="38"/>
      <c r="O1632" s="38"/>
      <c r="P1632" s="38"/>
      <c r="Q1632" s="38"/>
    </row>
    <row r="1633" spans="1:17" x14ac:dyDescent="0.35">
      <c r="A1633" s="20"/>
      <c r="B1633" s="20"/>
      <c r="C1633" s="51"/>
      <c r="D1633" s="52"/>
      <c r="E1633" s="52"/>
      <c r="F1633" s="53"/>
      <c r="G1633" s="50"/>
      <c r="H1633" s="50"/>
      <c r="I1633" s="50"/>
      <c r="J1633" s="38"/>
      <c r="K1633" s="38"/>
      <c r="L1633" s="38"/>
      <c r="M1633" s="38"/>
      <c r="N1633" s="38"/>
      <c r="O1633" s="38"/>
      <c r="P1633" s="38"/>
      <c r="Q1633" s="38"/>
    </row>
    <row r="1634" spans="1:17" x14ac:dyDescent="0.35">
      <c r="A1634" s="20"/>
      <c r="B1634" s="20"/>
      <c r="C1634" s="51"/>
      <c r="D1634" s="52"/>
      <c r="E1634" s="52"/>
      <c r="F1634" s="53"/>
      <c r="G1634" s="50"/>
      <c r="H1634" s="50"/>
      <c r="I1634" s="50"/>
      <c r="J1634" s="38"/>
      <c r="K1634" s="38"/>
      <c r="L1634" s="38"/>
      <c r="M1634" s="38"/>
      <c r="N1634" s="38"/>
      <c r="O1634" s="38"/>
      <c r="P1634" s="38"/>
      <c r="Q1634" s="38"/>
    </row>
    <row r="1635" spans="1:17" x14ac:dyDescent="0.35">
      <c r="A1635" s="20"/>
      <c r="B1635" s="20"/>
      <c r="C1635" s="51"/>
      <c r="D1635" s="52"/>
      <c r="E1635" s="52"/>
      <c r="F1635" s="53"/>
      <c r="G1635" s="50"/>
      <c r="H1635" s="50"/>
      <c r="I1635" s="50"/>
      <c r="J1635" s="38"/>
      <c r="K1635" s="38"/>
      <c r="L1635" s="38"/>
      <c r="M1635" s="38"/>
      <c r="N1635" s="38"/>
      <c r="O1635" s="38"/>
      <c r="P1635" s="38"/>
      <c r="Q1635" s="38"/>
    </row>
    <row r="1636" spans="1:17" x14ac:dyDescent="0.35">
      <c r="A1636" s="20"/>
      <c r="B1636" s="20"/>
      <c r="C1636" s="51"/>
      <c r="D1636" s="52"/>
      <c r="E1636" s="52"/>
      <c r="F1636" s="53"/>
      <c r="G1636" s="50"/>
      <c r="H1636" s="50"/>
      <c r="I1636" s="50"/>
      <c r="J1636" s="38"/>
      <c r="K1636" s="38"/>
      <c r="L1636" s="38"/>
      <c r="M1636" s="38"/>
      <c r="N1636" s="38"/>
      <c r="O1636" s="38"/>
      <c r="P1636" s="38"/>
      <c r="Q1636" s="38"/>
    </row>
    <row r="1637" spans="1:17" x14ac:dyDescent="0.35">
      <c r="A1637" s="20"/>
      <c r="B1637" s="20"/>
      <c r="C1637" s="51"/>
      <c r="D1637" s="52"/>
      <c r="E1637" s="52"/>
      <c r="F1637" s="53"/>
      <c r="G1637" s="50"/>
      <c r="H1637" s="50"/>
      <c r="I1637" s="50"/>
      <c r="J1637" s="38"/>
      <c r="K1637" s="38"/>
      <c r="L1637" s="38"/>
      <c r="M1637" s="38"/>
      <c r="N1637" s="38"/>
      <c r="O1637" s="38"/>
      <c r="P1637" s="38"/>
      <c r="Q1637" s="38"/>
    </row>
    <row r="1638" spans="1:17" x14ac:dyDescent="0.35">
      <c r="A1638" s="20"/>
      <c r="B1638" s="20"/>
      <c r="C1638" s="51"/>
      <c r="D1638" s="52"/>
      <c r="E1638" s="52"/>
      <c r="F1638" s="53"/>
      <c r="G1638" s="50"/>
      <c r="H1638" s="50"/>
      <c r="I1638" s="50"/>
      <c r="J1638" s="38"/>
      <c r="K1638" s="38"/>
      <c r="L1638" s="38"/>
      <c r="M1638" s="38"/>
      <c r="N1638" s="38"/>
      <c r="O1638" s="38"/>
      <c r="P1638" s="38"/>
      <c r="Q1638" s="38"/>
    </row>
    <row r="1639" spans="1:17" x14ac:dyDescent="0.35">
      <c r="A1639" s="20"/>
      <c r="B1639" s="20"/>
      <c r="C1639" s="51"/>
      <c r="D1639" s="52"/>
      <c r="E1639" s="52"/>
      <c r="F1639" s="53"/>
      <c r="G1639" s="50"/>
      <c r="H1639" s="50"/>
      <c r="I1639" s="50"/>
      <c r="J1639" s="38"/>
      <c r="K1639" s="38"/>
      <c r="L1639" s="38"/>
      <c r="M1639" s="38"/>
      <c r="N1639" s="38"/>
      <c r="O1639" s="38"/>
      <c r="P1639" s="38"/>
      <c r="Q1639" s="38"/>
    </row>
    <row r="1640" spans="1:17" x14ac:dyDescent="0.35">
      <c r="A1640" s="20"/>
      <c r="B1640" s="20"/>
      <c r="C1640" s="51"/>
      <c r="D1640" s="52"/>
      <c r="E1640" s="52"/>
      <c r="F1640" s="53"/>
      <c r="G1640" s="50"/>
      <c r="H1640" s="50"/>
      <c r="I1640" s="50"/>
      <c r="J1640" s="38"/>
      <c r="K1640" s="38"/>
      <c r="L1640" s="38"/>
      <c r="M1640" s="38"/>
      <c r="N1640" s="38"/>
      <c r="O1640" s="38"/>
      <c r="P1640" s="38"/>
      <c r="Q1640" s="38"/>
    </row>
    <row r="1641" spans="1:17" x14ac:dyDescent="0.35">
      <c r="A1641" s="20"/>
      <c r="B1641" s="20"/>
      <c r="C1641" s="51"/>
      <c r="D1641" s="52"/>
      <c r="E1641" s="52"/>
      <c r="F1641" s="53"/>
      <c r="G1641" s="50"/>
      <c r="H1641" s="50"/>
      <c r="I1641" s="50"/>
      <c r="J1641" s="38"/>
      <c r="K1641" s="38"/>
      <c r="L1641" s="38"/>
      <c r="M1641" s="38"/>
      <c r="N1641" s="38"/>
      <c r="O1641" s="38"/>
      <c r="P1641" s="38"/>
      <c r="Q1641" s="38"/>
    </row>
    <row r="1642" spans="1:17" x14ac:dyDescent="0.35">
      <c r="A1642" s="20"/>
      <c r="B1642" s="20"/>
      <c r="C1642" s="51"/>
      <c r="D1642" s="52"/>
      <c r="E1642" s="52"/>
      <c r="F1642" s="53"/>
      <c r="G1642" s="50"/>
      <c r="H1642" s="50"/>
      <c r="I1642" s="50"/>
      <c r="J1642" s="38"/>
      <c r="K1642" s="38"/>
      <c r="L1642" s="38"/>
      <c r="M1642" s="38"/>
      <c r="N1642" s="38"/>
      <c r="O1642" s="38"/>
      <c r="P1642" s="38"/>
      <c r="Q1642" s="38"/>
    </row>
    <row r="1643" spans="1:17" x14ac:dyDescent="0.35">
      <c r="A1643" s="20"/>
      <c r="B1643" s="20"/>
      <c r="C1643" s="51"/>
      <c r="D1643" s="52"/>
      <c r="E1643" s="52"/>
      <c r="F1643" s="53"/>
      <c r="G1643" s="50"/>
      <c r="H1643" s="50"/>
      <c r="I1643" s="50"/>
      <c r="J1643" s="38"/>
      <c r="K1643" s="38"/>
      <c r="L1643" s="38"/>
      <c r="M1643" s="38"/>
      <c r="N1643" s="38"/>
      <c r="O1643" s="38"/>
      <c r="P1643" s="38"/>
      <c r="Q1643" s="38"/>
    </row>
    <row r="1644" spans="1:17" x14ac:dyDescent="0.35">
      <c r="A1644" s="20"/>
      <c r="B1644" s="20"/>
      <c r="C1644" s="51"/>
      <c r="D1644" s="52"/>
      <c r="E1644" s="52"/>
      <c r="F1644" s="53"/>
      <c r="G1644" s="50"/>
      <c r="H1644" s="50"/>
      <c r="I1644" s="50"/>
      <c r="J1644" s="38"/>
      <c r="K1644" s="38"/>
      <c r="L1644" s="38"/>
      <c r="M1644" s="38"/>
      <c r="N1644" s="38"/>
      <c r="O1644" s="38"/>
      <c r="P1644" s="38"/>
      <c r="Q1644" s="38"/>
    </row>
    <row r="1645" spans="1:17" x14ac:dyDescent="0.35">
      <c r="A1645" s="20"/>
      <c r="B1645" s="20"/>
      <c r="C1645" s="51"/>
      <c r="D1645" s="52"/>
      <c r="E1645" s="52"/>
      <c r="F1645" s="53"/>
      <c r="G1645" s="50"/>
      <c r="H1645" s="50"/>
      <c r="I1645" s="50"/>
      <c r="J1645" s="38"/>
      <c r="K1645" s="38"/>
      <c r="L1645" s="38"/>
      <c r="M1645" s="38"/>
      <c r="N1645" s="38"/>
      <c r="O1645" s="38"/>
      <c r="P1645" s="38"/>
      <c r="Q1645" s="38"/>
    </row>
    <row r="1646" spans="1:17" x14ac:dyDescent="0.35">
      <c r="A1646" s="20"/>
      <c r="B1646" s="20"/>
      <c r="C1646" s="51"/>
      <c r="D1646" s="52"/>
      <c r="E1646" s="52"/>
      <c r="F1646" s="53"/>
      <c r="G1646" s="50"/>
      <c r="H1646" s="50"/>
      <c r="I1646" s="50"/>
      <c r="J1646" s="38"/>
      <c r="K1646" s="38"/>
      <c r="L1646" s="38"/>
      <c r="M1646" s="38"/>
      <c r="N1646" s="38"/>
      <c r="O1646" s="38"/>
      <c r="P1646" s="38"/>
      <c r="Q1646" s="38"/>
    </row>
    <row r="1647" spans="1:17" x14ac:dyDescent="0.35">
      <c r="A1647" s="20"/>
      <c r="B1647" s="20"/>
      <c r="C1647" s="51"/>
      <c r="D1647" s="52"/>
      <c r="E1647" s="52"/>
      <c r="F1647" s="53"/>
      <c r="G1647" s="50"/>
      <c r="H1647" s="50"/>
      <c r="I1647" s="50"/>
      <c r="J1647" s="38"/>
      <c r="K1647" s="38"/>
      <c r="L1647" s="38"/>
      <c r="M1647" s="38"/>
      <c r="N1647" s="38"/>
      <c r="O1647" s="38"/>
      <c r="P1647" s="38"/>
      <c r="Q1647" s="38"/>
    </row>
    <row r="1648" spans="1:17" x14ac:dyDescent="0.35">
      <c r="A1648" s="20"/>
      <c r="B1648" s="20"/>
      <c r="C1648" s="51"/>
      <c r="D1648" s="52"/>
      <c r="E1648" s="52"/>
      <c r="F1648" s="53"/>
      <c r="G1648" s="50"/>
      <c r="H1648" s="50"/>
      <c r="I1648" s="50"/>
      <c r="J1648" s="38"/>
      <c r="K1648" s="38"/>
      <c r="L1648" s="38"/>
      <c r="M1648" s="38"/>
      <c r="N1648" s="38"/>
      <c r="O1648" s="38"/>
      <c r="P1648" s="38"/>
      <c r="Q1648" s="38"/>
    </row>
    <row r="1649" spans="1:17" x14ac:dyDescent="0.35">
      <c r="A1649" s="20"/>
      <c r="B1649" s="20"/>
      <c r="C1649" s="51"/>
      <c r="D1649" s="52"/>
      <c r="E1649" s="52"/>
      <c r="F1649" s="53"/>
      <c r="G1649" s="50"/>
      <c r="H1649" s="50"/>
      <c r="I1649" s="50"/>
      <c r="J1649" s="38"/>
      <c r="K1649" s="38"/>
      <c r="L1649" s="38"/>
      <c r="M1649" s="38"/>
      <c r="N1649" s="38"/>
      <c r="O1649" s="38"/>
      <c r="P1649" s="38"/>
      <c r="Q1649" s="38"/>
    </row>
    <row r="1650" spans="1:17" x14ac:dyDescent="0.35">
      <c r="A1650" s="20"/>
      <c r="B1650" s="20"/>
      <c r="C1650" s="51"/>
      <c r="D1650" s="52"/>
      <c r="E1650" s="52"/>
      <c r="F1650" s="53"/>
      <c r="G1650" s="50"/>
      <c r="H1650" s="50"/>
      <c r="I1650" s="50"/>
      <c r="J1650" s="38"/>
      <c r="K1650" s="38"/>
      <c r="L1650" s="38"/>
      <c r="M1650" s="38"/>
      <c r="N1650" s="38"/>
      <c r="O1650" s="38"/>
      <c r="P1650" s="38"/>
      <c r="Q1650" s="38"/>
    </row>
    <row r="1651" spans="1:17" x14ac:dyDescent="0.35">
      <c r="A1651" s="20"/>
      <c r="B1651" s="20"/>
      <c r="C1651" s="51"/>
      <c r="D1651" s="52"/>
      <c r="E1651" s="52"/>
      <c r="F1651" s="53"/>
      <c r="G1651" s="50"/>
      <c r="H1651" s="50"/>
      <c r="I1651" s="50"/>
      <c r="J1651" s="38"/>
      <c r="K1651" s="38"/>
      <c r="L1651" s="38"/>
      <c r="M1651" s="38"/>
      <c r="N1651" s="38"/>
      <c r="O1651" s="38"/>
      <c r="P1651" s="38"/>
      <c r="Q1651" s="38"/>
    </row>
    <row r="1652" spans="1:17" x14ac:dyDescent="0.35">
      <c r="A1652" s="20"/>
      <c r="B1652" s="20"/>
      <c r="C1652" s="51"/>
      <c r="D1652" s="52"/>
      <c r="E1652" s="52"/>
      <c r="F1652" s="53"/>
      <c r="G1652" s="50"/>
      <c r="H1652" s="50"/>
      <c r="I1652" s="50"/>
      <c r="J1652" s="38"/>
      <c r="K1652" s="38"/>
      <c r="L1652" s="38"/>
      <c r="M1652" s="38"/>
      <c r="N1652" s="38"/>
      <c r="O1652" s="38"/>
      <c r="P1652" s="38"/>
      <c r="Q1652" s="38"/>
    </row>
    <row r="1653" spans="1:17" x14ac:dyDescent="0.35">
      <c r="A1653" s="20"/>
      <c r="B1653" s="20"/>
      <c r="C1653" s="51"/>
      <c r="D1653" s="52"/>
      <c r="E1653" s="52"/>
      <c r="F1653" s="53"/>
      <c r="G1653" s="50"/>
      <c r="H1653" s="50"/>
      <c r="I1653" s="50"/>
      <c r="J1653" s="38"/>
      <c r="K1653" s="38"/>
      <c r="L1653" s="38"/>
      <c r="M1653" s="38"/>
      <c r="N1653" s="38"/>
      <c r="O1653" s="38"/>
      <c r="P1653" s="38"/>
      <c r="Q1653" s="38"/>
    </row>
    <row r="1654" spans="1:17" x14ac:dyDescent="0.35">
      <c r="A1654" s="20"/>
      <c r="B1654" s="20"/>
      <c r="C1654" s="51"/>
      <c r="D1654" s="52"/>
      <c r="E1654" s="52"/>
      <c r="F1654" s="53"/>
      <c r="G1654" s="50"/>
      <c r="H1654" s="50"/>
      <c r="I1654" s="50"/>
      <c r="J1654" s="38"/>
      <c r="K1654" s="38"/>
      <c r="L1654" s="38"/>
      <c r="M1654" s="38"/>
      <c r="N1654" s="38"/>
      <c r="O1654" s="38"/>
      <c r="P1654" s="38"/>
      <c r="Q1654" s="38"/>
    </row>
    <row r="1655" spans="1:17" x14ac:dyDescent="0.35">
      <c r="A1655" s="20"/>
      <c r="B1655" s="20"/>
      <c r="C1655" s="51"/>
      <c r="D1655" s="52"/>
      <c r="E1655" s="52"/>
      <c r="F1655" s="53"/>
      <c r="G1655" s="50"/>
      <c r="H1655" s="50"/>
      <c r="I1655" s="50"/>
      <c r="J1655" s="38"/>
      <c r="K1655" s="38"/>
      <c r="L1655" s="38"/>
      <c r="M1655" s="38"/>
      <c r="N1655" s="38"/>
      <c r="O1655" s="38"/>
      <c r="P1655" s="38"/>
      <c r="Q1655" s="38"/>
    </row>
    <row r="1656" spans="1:17" x14ac:dyDescent="0.35">
      <c r="A1656" s="20"/>
      <c r="B1656" s="20"/>
      <c r="C1656" s="51"/>
      <c r="D1656" s="52"/>
      <c r="E1656" s="52"/>
      <c r="F1656" s="53"/>
      <c r="G1656" s="50"/>
      <c r="H1656" s="50"/>
      <c r="I1656" s="50"/>
      <c r="J1656" s="38"/>
      <c r="K1656" s="38"/>
      <c r="L1656" s="38"/>
      <c r="M1656" s="38"/>
      <c r="N1656" s="38"/>
      <c r="O1656" s="38"/>
      <c r="P1656" s="38"/>
      <c r="Q1656" s="38"/>
    </row>
    <row r="1657" spans="1:17" x14ac:dyDescent="0.35">
      <c r="A1657" s="20"/>
      <c r="B1657" s="20"/>
      <c r="C1657" s="51"/>
      <c r="D1657" s="52"/>
      <c r="E1657" s="52"/>
      <c r="F1657" s="53"/>
      <c r="G1657" s="50"/>
      <c r="H1657" s="50"/>
      <c r="I1657" s="50"/>
      <c r="J1657" s="38"/>
      <c r="K1657" s="38"/>
      <c r="L1657" s="38"/>
      <c r="M1657" s="38"/>
      <c r="N1657" s="38"/>
      <c r="O1657" s="38"/>
      <c r="P1657" s="38"/>
      <c r="Q1657" s="38"/>
    </row>
    <row r="1658" spans="1:17" x14ac:dyDescent="0.35">
      <c r="A1658" s="20"/>
      <c r="B1658" s="20"/>
      <c r="C1658" s="51"/>
      <c r="D1658" s="52"/>
      <c r="E1658" s="52"/>
      <c r="F1658" s="53"/>
      <c r="G1658" s="50"/>
      <c r="H1658" s="50"/>
      <c r="I1658" s="50"/>
      <c r="J1658" s="38"/>
      <c r="K1658" s="38"/>
      <c r="L1658" s="38"/>
      <c r="M1658" s="38"/>
      <c r="N1658" s="38"/>
      <c r="O1658" s="38"/>
      <c r="P1658" s="38"/>
      <c r="Q1658" s="38"/>
    </row>
    <row r="1659" spans="1:17" x14ac:dyDescent="0.35">
      <c r="A1659" s="20"/>
      <c r="B1659" s="20"/>
      <c r="C1659" s="51"/>
      <c r="D1659" s="52"/>
      <c r="E1659" s="52"/>
      <c r="F1659" s="53"/>
      <c r="G1659" s="50"/>
      <c r="H1659" s="50"/>
      <c r="I1659" s="50"/>
      <c r="J1659" s="38"/>
      <c r="K1659" s="38"/>
      <c r="L1659" s="38"/>
      <c r="M1659" s="38"/>
      <c r="N1659" s="38"/>
      <c r="O1659" s="38"/>
      <c r="P1659" s="38"/>
      <c r="Q1659" s="38"/>
    </row>
    <row r="1660" spans="1:17" x14ac:dyDescent="0.35">
      <c r="A1660" s="20"/>
      <c r="B1660" s="20"/>
      <c r="C1660" s="51"/>
      <c r="D1660" s="52"/>
      <c r="E1660" s="52"/>
      <c r="F1660" s="53"/>
      <c r="G1660" s="50"/>
      <c r="H1660" s="50"/>
      <c r="I1660" s="50"/>
      <c r="J1660" s="38"/>
      <c r="K1660" s="38"/>
      <c r="L1660" s="38"/>
      <c r="M1660" s="38"/>
      <c r="N1660" s="38"/>
      <c r="O1660" s="38"/>
      <c r="P1660" s="38"/>
      <c r="Q1660" s="38"/>
    </row>
    <row r="1661" spans="1:17" x14ac:dyDescent="0.35">
      <c r="A1661" s="20"/>
      <c r="B1661" s="20"/>
      <c r="C1661" s="51"/>
      <c r="D1661" s="52"/>
      <c r="E1661" s="52"/>
      <c r="F1661" s="53"/>
      <c r="G1661" s="50"/>
      <c r="H1661" s="50"/>
      <c r="I1661" s="50"/>
      <c r="J1661" s="38"/>
      <c r="K1661" s="38"/>
      <c r="L1661" s="38"/>
      <c r="M1661" s="38"/>
      <c r="N1661" s="38"/>
      <c r="O1661" s="38"/>
      <c r="P1661" s="38"/>
      <c r="Q1661" s="38"/>
    </row>
    <row r="1662" spans="1:17" x14ac:dyDescent="0.35">
      <c r="A1662" s="20"/>
      <c r="B1662" s="20"/>
      <c r="C1662" s="51"/>
      <c r="D1662" s="52"/>
      <c r="E1662" s="52"/>
      <c r="F1662" s="53"/>
      <c r="G1662" s="50"/>
      <c r="H1662" s="50"/>
      <c r="I1662" s="50"/>
      <c r="J1662" s="38"/>
      <c r="K1662" s="38"/>
      <c r="L1662" s="38"/>
      <c r="M1662" s="38"/>
      <c r="N1662" s="38"/>
      <c r="O1662" s="38"/>
      <c r="P1662" s="38"/>
      <c r="Q1662" s="38"/>
    </row>
    <row r="1663" spans="1:17" x14ac:dyDescent="0.35">
      <c r="A1663" s="20"/>
      <c r="B1663" s="20"/>
      <c r="C1663" s="51"/>
      <c r="D1663" s="52"/>
      <c r="E1663" s="52"/>
      <c r="F1663" s="53"/>
      <c r="G1663" s="50"/>
      <c r="H1663" s="50"/>
      <c r="I1663" s="50"/>
      <c r="J1663" s="38"/>
      <c r="K1663" s="38"/>
      <c r="L1663" s="38"/>
      <c r="M1663" s="38"/>
      <c r="N1663" s="38"/>
      <c r="O1663" s="38"/>
      <c r="P1663" s="38"/>
      <c r="Q1663" s="38"/>
    </row>
    <row r="1664" spans="1:17" x14ac:dyDescent="0.35">
      <c r="A1664" s="20"/>
      <c r="B1664" s="20"/>
      <c r="C1664" s="51"/>
      <c r="D1664" s="52"/>
      <c r="E1664" s="52"/>
      <c r="F1664" s="53"/>
      <c r="G1664" s="50"/>
      <c r="H1664" s="50"/>
      <c r="I1664" s="50"/>
      <c r="J1664" s="38"/>
      <c r="K1664" s="38"/>
      <c r="L1664" s="38"/>
      <c r="M1664" s="38"/>
      <c r="N1664" s="38"/>
      <c r="O1664" s="38"/>
      <c r="P1664" s="38"/>
      <c r="Q1664" s="38"/>
    </row>
    <row r="1665" spans="1:17" x14ac:dyDescent="0.35">
      <c r="A1665" s="20"/>
      <c r="B1665" s="20"/>
      <c r="C1665" s="51"/>
      <c r="D1665" s="52"/>
      <c r="E1665" s="52"/>
      <c r="F1665" s="53"/>
      <c r="G1665" s="50"/>
      <c r="H1665" s="50"/>
      <c r="I1665" s="50"/>
      <c r="J1665" s="38"/>
      <c r="K1665" s="38"/>
      <c r="L1665" s="38"/>
      <c r="M1665" s="38"/>
      <c r="N1665" s="38"/>
      <c r="O1665" s="38"/>
      <c r="P1665" s="38"/>
      <c r="Q1665" s="38"/>
    </row>
    <row r="1666" spans="1:17" x14ac:dyDescent="0.35">
      <c r="A1666" s="20"/>
      <c r="B1666" s="20"/>
      <c r="C1666" s="51"/>
      <c r="D1666" s="52"/>
      <c r="E1666" s="52"/>
      <c r="F1666" s="53"/>
      <c r="G1666" s="50"/>
      <c r="H1666" s="50"/>
      <c r="I1666" s="50"/>
      <c r="J1666" s="38"/>
      <c r="K1666" s="38"/>
      <c r="L1666" s="38"/>
      <c r="M1666" s="38"/>
      <c r="N1666" s="38"/>
      <c r="O1666" s="38"/>
      <c r="P1666" s="38"/>
      <c r="Q1666" s="38"/>
    </row>
    <row r="1667" spans="1:17" x14ac:dyDescent="0.35">
      <c r="A1667" s="20"/>
      <c r="B1667" s="20"/>
      <c r="C1667" s="51"/>
      <c r="D1667" s="52"/>
      <c r="E1667" s="52"/>
      <c r="F1667" s="53"/>
      <c r="G1667" s="50"/>
      <c r="H1667" s="50"/>
      <c r="I1667" s="50"/>
      <c r="J1667" s="38"/>
      <c r="K1667" s="38"/>
      <c r="L1667" s="38"/>
      <c r="M1667" s="38"/>
      <c r="N1667" s="38"/>
      <c r="O1667" s="38"/>
      <c r="P1667" s="38"/>
      <c r="Q1667" s="38"/>
    </row>
    <row r="1668" spans="1:17" x14ac:dyDescent="0.35">
      <c r="A1668" s="20"/>
      <c r="B1668" s="20"/>
      <c r="C1668" s="51"/>
      <c r="D1668" s="52"/>
      <c r="E1668" s="52"/>
      <c r="F1668" s="53"/>
      <c r="G1668" s="50"/>
      <c r="H1668" s="50"/>
      <c r="I1668" s="50"/>
      <c r="J1668" s="38"/>
      <c r="K1668" s="38"/>
      <c r="L1668" s="38"/>
      <c r="M1668" s="38"/>
      <c r="N1668" s="38"/>
      <c r="O1668" s="38"/>
      <c r="P1668" s="38"/>
      <c r="Q1668" s="38"/>
    </row>
    <row r="1669" spans="1:17" x14ac:dyDescent="0.35">
      <c r="A1669" s="20"/>
      <c r="B1669" s="20"/>
      <c r="C1669" s="51"/>
      <c r="D1669" s="52"/>
      <c r="E1669" s="52"/>
      <c r="F1669" s="53"/>
      <c r="G1669" s="50"/>
      <c r="H1669" s="50"/>
      <c r="I1669" s="50"/>
      <c r="J1669" s="38"/>
      <c r="K1669" s="38"/>
      <c r="L1669" s="38"/>
      <c r="M1669" s="38"/>
      <c r="N1669" s="38"/>
      <c r="O1669" s="38"/>
      <c r="P1669" s="38"/>
      <c r="Q1669" s="38"/>
    </row>
    <row r="1670" spans="1:17" x14ac:dyDescent="0.35">
      <c r="A1670" s="20"/>
      <c r="B1670" s="20"/>
      <c r="C1670" s="51"/>
      <c r="D1670" s="52"/>
      <c r="E1670" s="52"/>
      <c r="F1670" s="53"/>
      <c r="G1670" s="50"/>
      <c r="H1670" s="50"/>
      <c r="I1670" s="50"/>
      <c r="J1670" s="38"/>
      <c r="K1670" s="38"/>
      <c r="L1670" s="38"/>
      <c r="M1670" s="38"/>
      <c r="N1670" s="38"/>
      <c r="O1670" s="38"/>
      <c r="P1670" s="38"/>
      <c r="Q1670" s="38"/>
    </row>
    <row r="1671" spans="1:17" x14ac:dyDescent="0.35">
      <c r="A1671" s="20"/>
      <c r="B1671" s="20"/>
      <c r="C1671" s="51"/>
      <c r="D1671" s="52"/>
      <c r="E1671" s="52"/>
      <c r="F1671" s="53"/>
      <c r="G1671" s="50"/>
      <c r="H1671" s="50"/>
      <c r="I1671" s="50"/>
      <c r="J1671" s="38"/>
      <c r="K1671" s="38"/>
      <c r="L1671" s="38"/>
      <c r="M1671" s="38"/>
      <c r="N1671" s="38"/>
      <c r="O1671" s="38"/>
      <c r="P1671" s="38"/>
      <c r="Q1671" s="38"/>
    </row>
    <row r="1672" spans="1:17" x14ac:dyDescent="0.35">
      <c r="A1672" s="20"/>
      <c r="B1672" s="20"/>
      <c r="C1672" s="51"/>
      <c r="D1672" s="52"/>
      <c r="E1672" s="52"/>
      <c r="F1672" s="53"/>
      <c r="G1672" s="50"/>
      <c r="H1672" s="50"/>
      <c r="I1672" s="50"/>
      <c r="J1672" s="38"/>
      <c r="K1672" s="38"/>
      <c r="L1672" s="38"/>
      <c r="M1672" s="38"/>
      <c r="N1672" s="38"/>
      <c r="O1672" s="38"/>
      <c r="P1672" s="38"/>
      <c r="Q1672" s="38"/>
    </row>
    <row r="1673" spans="1:17" x14ac:dyDescent="0.35">
      <c r="A1673" s="20"/>
      <c r="B1673" s="20"/>
      <c r="C1673" s="51"/>
      <c r="D1673" s="52"/>
      <c r="E1673" s="52"/>
      <c r="F1673" s="53"/>
      <c r="G1673" s="50"/>
      <c r="H1673" s="50"/>
      <c r="I1673" s="50"/>
      <c r="J1673" s="38"/>
      <c r="K1673" s="38"/>
      <c r="L1673" s="38"/>
      <c r="M1673" s="38"/>
      <c r="N1673" s="38"/>
      <c r="O1673" s="38"/>
      <c r="P1673" s="38"/>
      <c r="Q1673" s="38"/>
    </row>
    <row r="1674" spans="1:17" x14ac:dyDescent="0.35">
      <c r="A1674" s="20"/>
      <c r="B1674" s="20"/>
      <c r="C1674" s="51"/>
      <c r="D1674" s="52"/>
      <c r="E1674" s="52"/>
      <c r="F1674" s="53"/>
      <c r="G1674" s="50"/>
      <c r="H1674" s="50"/>
      <c r="I1674" s="50"/>
      <c r="J1674" s="38"/>
      <c r="K1674" s="38"/>
      <c r="L1674" s="38"/>
      <c r="M1674" s="38"/>
      <c r="N1674" s="38"/>
      <c r="O1674" s="38"/>
      <c r="P1674" s="38"/>
      <c r="Q1674" s="38"/>
    </row>
    <row r="1675" spans="1:17" x14ac:dyDescent="0.35">
      <c r="A1675" s="20"/>
      <c r="B1675" s="20"/>
      <c r="C1675" s="51"/>
      <c r="D1675" s="52"/>
      <c r="E1675" s="52"/>
      <c r="F1675" s="53"/>
      <c r="G1675" s="50"/>
      <c r="H1675" s="50"/>
      <c r="I1675" s="50"/>
      <c r="J1675" s="38"/>
      <c r="K1675" s="38"/>
      <c r="L1675" s="38"/>
      <c r="M1675" s="38"/>
      <c r="N1675" s="38"/>
      <c r="O1675" s="38"/>
      <c r="P1675" s="38"/>
      <c r="Q1675" s="38"/>
    </row>
    <row r="1676" spans="1:17" x14ac:dyDescent="0.35">
      <c r="A1676" s="20"/>
      <c r="B1676" s="20"/>
      <c r="C1676" s="51"/>
      <c r="D1676" s="52"/>
      <c r="E1676" s="52"/>
      <c r="F1676" s="53"/>
      <c r="G1676" s="50"/>
      <c r="H1676" s="50"/>
      <c r="I1676" s="50"/>
      <c r="J1676" s="38"/>
      <c r="K1676" s="38"/>
      <c r="L1676" s="38"/>
      <c r="M1676" s="38"/>
      <c r="N1676" s="38"/>
      <c r="O1676" s="38"/>
      <c r="P1676" s="38"/>
      <c r="Q1676" s="38"/>
    </row>
    <row r="1677" spans="1:17" x14ac:dyDescent="0.35">
      <c r="A1677" s="20"/>
      <c r="B1677" s="20"/>
      <c r="C1677" s="51"/>
      <c r="D1677" s="52"/>
      <c r="E1677" s="52"/>
      <c r="F1677" s="53"/>
      <c r="G1677" s="50"/>
      <c r="H1677" s="50"/>
      <c r="I1677" s="50"/>
      <c r="J1677" s="38"/>
      <c r="K1677" s="38"/>
      <c r="L1677" s="38"/>
      <c r="M1677" s="38"/>
      <c r="N1677" s="38"/>
      <c r="O1677" s="38"/>
      <c r="P1677" s="38"/>
      <c r="Q1677" s="38"/>
    </row>
    <row r="1678" spans="1:17" x14ac:dyDescent="0.35">
      <c r="A1678" s="20"/>
      <c r="B1678" s="20"/>
      <c r="C1678" s="51"/>
      <c r="D1678" s="52"/>
      <c r="E1678" s="52"/>
      <c r="F1678" s="53"/>
      <c r="G1678" s="50"/>
      <c r="H1678" s="50"/>
      <c r="I1678" s="50"/>
      <c r="J1678" s="38"/>
      <c r="K1678" s="38"/>
      <c r="L1678" s="38"/>
      <c r="M1678" s="38"/>
      <c r="N1678" s="38"/>
      <c r="O1678" s="38"/>
      <c r="P1678" s="38"/>
      <c r="Q1678" s="38"/>
    </row>
    <row r="1679" spans="1:17" x14ac:dyDescent="0.35">
      <c r="A1679" s="20"/>
      <c r="B1679" s="20"/>
      <c r="C1679" s="51"/>
      <c r="D1679" s="52"/>
      <c r="E1679" s="52"/>
      <c r="F1679" s="53"/>
      <c r="G1679" s="50"/>
      <c r="H1679" s="50"/>
      <c r="I1679" s="50"/>
      <c r="J1679" s="38"/>
      <c r="K1679" s="38"/>
      <c r="L1679" s="38"/>
      <c r="M1679" s="38"/>
      <c r="N1679" s="38"/>
      <c r="O1679" s="38"/>
      <c r="P1679" s="38"/>
      <c r="Q1679" s="38"/>
    </row>
    <row r="1680" spans="1:17" x14ac:dyDescent="0.35">
      <c r="A1680" s="20"/>
      <c r="B1680" s="20"/>
      <c r="C1680" s="51"/>
      <c r="D1680" s="52"/>
      <c r="E1680" s="52"/>
      <c r="F1680" s="53"/>
      <c r="G1680" s="50"/>
      <c r="H1680" s="50"/>
      <c r="I1680" s="50"/>
      <c r="J1680" s="38"/>
      <c r="K1680" s="38"/>
      <c r="L1680" s="38"/>
      <c r="M1680" s="38"/>
      <c r="N1680" s="38"/>
      <c r="O1680" s="38"/>
      <c r="P1680" s="38"/>
      <c r="Q1680" s="38"/>
    </row>
    <row r="1681" spans="1:17" x14ac:dyDescent="0.35">
      <c r="A1681" s="20"/>
      <c r="B1681" s="20"/>
      <c r="C1681" s="51"/>
      <c r="D1681" s="52"/>
      <c r="E1681" s="52"/>
      <c r="F1681" s="53"/>
      <c r="G1681" s="50"/>
      <c r="H1681" s="50"/>
      <c r="I1681" s="50"/>
      <c r="J1681" s="38"/>
      <c r="K1681" s="38"/>
      <c r="L1681" s="38"/>
      <c r="M1681" s="38"/>
      <c r="N1681" s="38"/>
      <c r="O1681" s="38"/>
      <c r="P1681" s="38"/>
      <c r="Q1681" s="38"/>
    </row>
    <row r="1682" spans="1:17" x14ac:dyDescent="0.35">
      <c r="A1682" s="20"/>
      <c r="B1682" s="20"/>
      <c r="C1682" s="51"/>
      <c r="D1682" s="52"/>
      <c r="E1682" s="52"/>
      <c r="F1682" s="53"/>
      <c r="G1682" s="50"/>
      <c r="H1682" s="50"/>
      <c r="I1682" s="50"/>
      <c r="J1682" s="38"/>
      <c r="K1682" s="38"/>
      <c r="L1682" s="38"/>
      <c r="M1682" s="38"/>
      <c r="N1682" s="38"/>
      <c r="O1682" s="38"/>
      <c r="P1682" s="38"/>
      <c r="Q1682" s="38"/>
    </row>
    <row r="1683" spans="1:17" x14ac:dyDescent="0.35">
      <c r="A1683" s="20"/>
      <c r="B1683" s="20"/>
      <c r="C1683" s="51"/>
      <c r="D1683" s="52"/>
      <c r="E1683" s="52"/>
      <c r="F1683" s="53"/>
      <c r="G1683" s="50"/>
      <c r="H1683" s="50"/>
      <c r="I1683" s="50"/>
      <c r="J1683" s="38"/>
      <c r="K1683" s="38"/>
      <c r="L1683" s="38"/>
      <c r="M1683" s="38"/>
      <c r="N1683" s="38"/>
      <c r="O1683" s="38"/>
      <c r="P1683" s="38"/>
      <c r="Q1683" s="38"/>
    </row>
    <row r="1684" spans="1:17" x14ac:dyDescent="0.35">
      <c r="A1684" s="20"/>
      <c r="B1684" s="20"/>
      <c r="C1684" s="51"/>
      <c r="D1684" s="52"/>
      <c r="E1684" s="52"/>
      <c r="F1684" s="53"/>
      <c r="G1684" s="50"/>
      <c r="H1684" s="50"/>
      <c r="I1684" s="50"/>
      <c r="J1684" s="38"/>
      <c r="K1684" s="38"/>
      <c r="L1684" s="38"/>
      <c r="M1684" s="38"/>
      <c r="N1684" s="38"/>
      <c r="O1684" s="38"/>
      <c r="P1684" s="38"/>
      <c r="Q1684" s="38"/>
    </row>
    <row r="1685" spans="1:17" x14ac:dyDescent="0.35">
      <c r="A1685" s="20"/>
      <c r="B1685" s="20"/>
      <c r="C1685" s="51"/>
      <c r="D1685" s="52"/>
      <c r="E1685" s="52"/>
      <c r="F1685" s="53"/>
      <c r="G1685" s="50"/>
      <c r="H1685" s="50"/>
      <c r="I1685" s="50"/>
      <c r="J1685" s="38"/>
      <c r="K1685" s="38"/>
      <c r="L1685" s="38"/>
      <c r="M1685" s="38"/>
      <c r="N1685" s="38"/>
      <c r="O1685" s="38"/>
      <c r="P1685" s="38"/>
      <c r="Q1685" s="38"/>
    </row>
    <row r="1686" spans="1:17" x14ac:dyDescent="0.35">
      <c r="A1686" s="20"/>
      <c r="B1686" s="20"/>
      <c r="C1686" s="51"/>
      <c r="D1686" s="52"/>
      <c r="E1686" s="52"/>
      <c r="F1686" s="53"/>
      <c r="G1686" s="50"/>
      <c r="H1686" s="50"/>
      <c r="I1686" s="50"/>
      <c r="J1686" s="38"/>
      <c r="K1686" s="38"/>
      <c r="L1686" s="38"/>
      <c r="M1686" s="38"/>
      <c r="N1686" s="38"/>
      <c r="O1686" s="38"/>
      <c r="P1686" s="38"/>
      <c r="Q1686" s="38"/>
    </row>
    <row r="1687" spans="1:17" x14ac:dyDescent="0.35">
      <c r="A1687" s="20"/>
      <c r="B1687" s="20"/>
      <c r="C1687" s="51"/>
      <c r="D1687" s="52"/>
      <c r="E1687" s="52"/>
      <c r="F1687" s="53"/>
      <c r="G1687" s="50"/>
      <c r="H1687" s="50"/>
      <c r="I1687" s="50"/>
      <c r="J1687" s="38"/>
      <c r="K1687" s="38"/>
      <c r="L1687" s="38"/>
      <c r="M1687" s="38"/>
      <c r="N1687" s="38"/>
      <c r="O1687" s="38"/>
      <c r="P1687" s="38"/>
      <c r="Q1687" s="38"/>
    </row>
    <row r="1688" spans="1:17" x14ac:dyDescent="0.35">
      <c r="A1688" s="20"/>
      <c r="B1688" s="20"/>
      <c r="C1688" s="51"/>
      <c r="D1688" s="52"/>
      <c r="E1688" s="52"/>
      <c r="F1688" s="53"/>
      <c r="G1688" s="50"/>
      <c r="H1688" s="50"/>
      <c r="I1688" s="50"/>
      <c r="J1688" s="38"/>
      <c r="K1688" s="38"/>
      <c r="L1688" s="38"/>
      <c r="M1688" s="38"/>
      <c r="N1688" s="38"/>
      <c r="O1688" s="38"/>
      <c r="P1688" s="38"/>
      <c r="Q1688" s="38"/>
    </row>
    <row r="1689" spans="1:17" x14ac:dyDescent="0.35">
      <c r="A1689" s="20"/>
      <c r="B1689" s="20"/>
      <c r="C1689" s="51"/>
      <c r="D1689" s="52"/>
      <c r="E1689" s="52"/>
      <c r="F1689" s="53"/>
      <c r="G1689" s="50"/>
      <c r="H1689" s="50"/>
      <c r="I1689" s="50"/>
      <c r="J1689" s="38"/>
      <c r="K1689" s="38"/>
      <c r="L1689" s="38"/>
      <c r="M1689" s="38"/>
      <c r="N1689" s="38"/>
      <c r="O1689" s="38"/>
      <c r="P1689" s="38"/>
      <c r="Q1689" s="38"/>
    </row>
    <row r="1690" spans="1:17" x14ac:dyDescent="0.35">
      <c r="A1690" s="20"/>
      <c r="B1690" s="20"/>
      <c r="C1690" s="51"/>
      <c r="D1690" s="52"/>
      <c r="E1690" s="52"/>
      <c r="F1690" s="53"/>
      <c r="G1690" s="50"/>
      <c r="H1690" s="50"/>
      <c r="I1690" s="50"/>
      <c r="J1690" s="38"/>
      <c r="K1690" s="38"/>
      <c r="L1690" s="38"/>
      <c r="M1690" s="38"/>
      <c r="N1690" s="38"/>
      <c r="O1690" s="38"/>
      <c r="P1690" s="38"/>
      <c r="Q1690" s="38"/>
    </row>
    <row r="1691" spans="1:17" x14ac:dyDescent="0.35">
      <c r="A1691" s="20"/>
      <c r="B1691" s="20"/>
      <c r="C1691" s="51"/>
      <c r="D1691" s="52"/>
      <c r="E1691" s="52"/>
      <c r="F1691" s="53"/>
      <c r="G1691" s="50"/>
      <c r="H1691" s="50"/>
      <c r="I1691" s="50"/>
      <c r="J1691" s="38"/>
      <c r="K1691" s="38"/>
      <c r="L1691" s="38"/>
      <c r="M1691" s="38"/>
      <c r="N1691" s="38"/>
      <c r="O1691" s="38"/>
      <c r="P1691" s="38"/>
      <c r="Q1691" s="38"/>
    </row>
    <row r="1692" spans="1:17" x14ac:dyDescent="0.35">
      <c r="A1692" s="20"/>
      <c r="B1692" s="20"/>
      <c r="C1692" s="51"/>
      <c r="D1692" s="52"/>
      <c r="E1692" s="52"/>
      <c r="F1692" s="53"/>
      <c r="G1692" s="50"/>
      <c r="H1692" s="50"/>
      <c r="I1692" s="50"/>
      <c r="J1692" s="38"/>
      <c r="K1692" s="38"/>
      <c r="L1692" s="38"/>
      <c r="M1692" s="38"/>
      <c r="N1692" s="38"/>
      <c r="O1692" s="38"/>
      <c r="P1692" s="38"/>
      <c r="Q1692" s="38"/>
    </row>
    <row r="1693" spans="1:17" x14ac:dyDescent="0.35">
      <c r="A1693" s="20"/>
      <c r="B1693" s="20"/>
      <c r="C1693" s="51"/>
      <c r="D1693" s="52"/>
      <c r="E1693" s="52"/>
      <c r="F1693" s="53"/>
      <c r="G1693" s="50"/>
      <c r="H1693" s="50"/>
      <c r="I1693" s="50"/>
      <c r="J1693" s="38"/>
      <c r="K1693" s="38"/>
      <c r="L1693" s="38"/>
      <c r="M1693" s="38"/>
      <c r="N1693" s="38"/>
      <c r="O1693" s="38"/>
      <c r="P1693" s="38"/>
      <c r="Q1693" s="38"/>
    </row>
    <row r="1694" spans="1:17" x14ac:dyDescent="0.35">
      <c r="A1694" s="20"/>
      <c r="B1694" s="20"/>
      <c r="C1694" s="51"/>
      <c r="D1694" s="52"/>
      <c r="E1694" s="52"/>
      <c r="F1694" s="53"/>
      <c r="G1694" s="50"/>
      <c r="H1694" s="50"/>
      <c r="I1694" s="50"/>
      <c r="J1694" s="38"/>
      <c r="K1694" s="38"/>
      <c r="L1694" s="38"/>
      <c r="M1694" s="38"/>
      <c r="N1694" s="38"/>
      <c r="O1694" s="38"/>
      <c r="P1694" s="38"/>
      <c r="Q1694" s="38"/>
    </row>
    <row r="1695" spans="1:17" x14ac:dyDescent="0.35">
      <c r="A1695" s="20"/>
      <c r="B1695" s="20"/>
      <c r="C1695" s="51"/>
      <c r="D1695" s="52"/>
      <c r="E1695" s="52"/>
      <c r="F1695" s="53"/>
      <c r="G1695" s="50"/>
      <c r="H1695" s="50"/>
      <c r="I1695" s="50"/>
      <c r="J1695" s="38"/>
      <c r="K1695" s="38"/>
      <c r="L1695" s="38"/>
      <c r="M1695" s="38"/>
      <c r="N1695" s="38"/>
      <c r="O1695" s="38"/>
      <c r="P1695" s="38"/>
      <c r="Q1695" s="38"/>
    </row>
    <row r="1696" spans="1:17" x14ac:dyDescent="0.35">
      <c r="A1696" s="20"/>
      <c r="B1696" s="20"/>
      <c r="C1696" s="51"/>
      <c r="D1696" s="52"/>
      <c r="E1696" s="52"/>
      <c r="F1696" s="53"/>
      <c r="G1696" s="50"/>
      <c r="H1696" s="50"/>
      <c r="I1696" s="50"/>
      <c r="J1696" s="38"/>
      <c r="K1696" s="38"/>
      <c r="L1696" s="38"/>
      <c r="M1696" s="38"/>
      <c r="N1696" s="38"/>
      <c r="O1696" s="38"/>
      <c r="P1696" s="38"/>
      <c r="Q1696" s="38"/>
    </row>
    <row r="1697" spans="1:17" x14ac:dyDescent="0.35">
      <c r="A1697" s="20"/>
      <c r="B1697" s="20"/>
      <c r="C1697" s="51"/>
      <c r="D1697" s="52"/>
      <c r="E1697" s="52"/>
      <c r="F1697" s="53"/>
      <c r="G1697" s="50"/>
      <c r="H1697" s="50"/>
      <c r="I1697" s="50"/>
      <c r="J1697" s="38"/>
      <c r="K1697" s="38"/>
      <c r="L1697" s="38"/>
      <c r="M1697" s="38"/>
      <c r="N1697" s="38"/>
      <c r="O1697" s="38"/>
      <c r="P1697" s="38"/>
      <c r="Q1697" s="38"/>
    </row>
    <row r="1698" spans="1:17" x14ac:dyDescent="0.35">
      <c r="A1698" s="20"/>
      <c r="B1698" s="20"/>
      <c r="C1698" s="51"/>
      <c r="D1698" s="52"/>
      <c r="E1698" s="52"/>
      <c r="F1698" s="53"/>
      <c r="G1698" s="50"/>
      <c r="H1698" s="50"/>
      <c r="I1698" s="50"/>
      <c r="J1698" s="38"/>
      <c r="K1698" s="38"/>
      <c r="L1698" s="38"/>
      <c r="M1698" s="38"/>
      <c r="N1698" s="38"/>
      <c r="O1698" s="38"/>
      <c r="P1698" s="38"/>
      <c r="Q1698" s="38"/>
    </row>
    <row r="1699" spans="1:17" x14ac:dyDescent="0.35">
      <c r="A1699" s="20"/>
      <c r="B1699" s="20"/>
      <c r="C1699" s="51"/>
      <c r="D1699" s="52"/>
      <c r="E1699" s="52"/>
      <c r="F1699" s="53"/>
      <c r="G1699" s="50"/>
      <c r="H1699" s="50"/>
      <c r="I1699" s="50"/>
      <c r="J1699" s="38"/>
      <c r="K1699" s="38"/>
      <c r="L1699" s="38"/>
      <c r="M1699" s="38"/>
      <c r="N1699" s="38"/>
      <c r="O1699" s="38"/>
      <c r="P1699" s="38"/>
      <c r="Q1699" s="38"/>
    </row>
    <row r="1700" spans="1:17" x14ac:dyDescent="0.35">
      <c r="A1700" s="20"/>
      <c r="B1700" s="20"/>
      <c r="C1700" s="51"/>
      <c r="D1700" s="52"/>
      <c r="E1700" s="52"/>
      <c r="F1700" s="53"/>
      <c r="G1700" s="50"/>
      <c r="H1700" s="50"/>
      <c r="I1700" s="50"/>
      <c r="J1700" s="38"/>
      <c r="K1700" s="38"/>
      <c r="L1700" s="38"/>
      <c r="M1700" s="38"/>
      <c r="N1700" s="38"/>
      <c r="O1700" s="38"/>
      <c r="P1700" s="38"/>
      <c r="Q1700" s="38"/>
    </row>
    <row r="1701" spans="1:17" x14ac:dyDescent="0.35">
      <c r="A1701" s="20"/>
      <c r="B1701" s="20"/>
      <c r="C1701" s="51"/>
      <c r="D1701" s="52"/>
      <c r="E1701" s="52"/>
      <c r="F1701" s="53"/>
      <c r="G1701" s="50"/>
      <c r="H1701" s="50"/>
      <c r="I1701" s="50"/>
      <c r="J1701" s="38"/>
      <c r="K1701" s="38"/>
      <c r="L1701" s="38"/>
      <c r="M1701" s="38"/>
      <c r="N1701" s="38"/>
      <c r="O1701" s="38"/>
      <c r="P1701" s="38"/>
      <c r="Q1701" s="38"/>
    </row>
    <row r="1702" spans="1:17" x14ac:dyDescent="0.35">
      <c r="A1702" s="20"/>
      <c r="B1702" s="20"/>
      <c r="C1702" s="51"/>
      <c r="D1702" s="52"/>
      <c r="E1702" s="52"/>
      <c r="F1702" s="53"/>
      <c r="G1702" s="50"/>
      <c r="H1702" s="50"/>
      <c r="I1702" s="50"/>
      <c r="J1702" s="38"/>
      <c r="K1702" s="38"/>
      <c r="L1702" s="38"/>
      <c r="M1702" s="38"/>
      <c r="N1702" s="38"/>
      <c r="O1702" s="38"/>
      <c r="P1702" s="38"/>
      <c r="Q1702" s="38"/>
    </row>
    <row r="1703" spans="1:17" x14ac:dyDescent="0.35">
      <c r="A1703" s="20"/>
      <c r="B1703" s="20"/>
      <c r="C1703" s="51"/>
      <c r="D1703" s="52"/>
      <c r="E1703" s="52"/>
      <c r="F1703" s="53"/>
      <c r="G1703" s="50"/>
      <c r="H1703" s="50"/>
      <c r="I1703" s="50"/>
      <c r="J1703" s="38"/>
      <c r="K1703" s="38"/>
      <c r="L1703" s="38"/>
      <c r="M1703" s="38"/>
      <c r="N1703" s="38"/>
      <c r="O1703" s="38"/>
      <c r="P1703" s="38"/>
      <c r="Q1703" s="38"/>
    </row>
    <row r="1704" spans="1:17" x14ac:dyDescent="0.35">
      <c r="A1704" s="20"/>
      <c r="B1704" s="20"/>
      <c r="C1704" s="51"/>
      <c r="D1704" s="52"/>
      <c r="E1704" s="52"/>
      <c r="F1704" s="53"/>
      <c r="G1704" s="50"/>
      <c r="H1704" s="50"/>
      <c r="I1704" s="50"/>
      <c r="J1704" s="38"/>
      <c r="K1704" s="38"/>
      <c r="L1704" s="38"/>
      <c r="M1704" s="38"/>
      <c r="N1704" s="38"/>
      <c r="O1704" s="38"/>
      <c r="P1704" s="38"/>
      <c r="Q1704" s="38"/>
    </row>
    <row r="1705" spans="1:17" x14ac:dyDescent="0.35">
      <c r="A1705" s="20"/>
      <c r="B1705" s="20"/>
      <c r="C1705" s="51"/>
      <c r="D1705" s="52"/>
      <c r="E1705" s="52"/>
      <c r="F1705" s="53"/>
      <c r="G1705" s="50"/>
      <c r="H1705" s="50"/>
      <c r="I1705" s="50"/>
      <c r="J1705" s="38"/>
      <c r="K1705" s="38"/>
      <c r="L1705" s="38"/>
      <c r="M1705" s="38"/>
      <c r="N1705" s="38"/>
      <c r="O1705" s="38"/>
      <c r="P1705" s="38"/>
      <c r="Q1705" s="38"/>
    </row>
    <row r="1706" spans="1:17" x14ac:dyDescent="0.35">
      <c r="A1706" s="20"/>
      <c r="B1706" s="20"/>
      <c r="C1706" s="51"/>
      <c r="D1706" s="52"/>
      <c r="E1706" s="52"/>
      <c r="F1706" s="53"/>
      <c r="G1706" s="50"/>
      <c r="H1706" s="50"/>
      <c r="I1706" s="50"/>
      <c r="J1706" s="38"/>
      <c r="K1706" s="38"/>
      <c r="L1706" s="38"/>
      <c r="M1706" s="38"/>
      <c r="N1706" s="38"/>
      <c r="O1706" s="38"/>
      <c r="P1706" s="38"/>
      <c r="Q1706" s="38"/>
    </row>
    <row r="1707" spans="1:17" x14ac:dyDescent="0.35">
      <c r="A1707" s="20"/>
      <c r="B1707" s="20"/>
      <c r="C1707" s="51"/>
      <c r="D1707" s="52"/>
      <c r="E1707" s="52"/>
      <c r="F1707" s="53"/>
      <c r="G1707" s="50"/>
      <c r="H1707" s="50"/>
      <c r="I1707" s="50"/>
      <c r="J1707" s="38"/>
      <c r="K1707" s="38"/>
      <c r="L1707" s="38"/>
      <c r="M1707" s="38"/>
      <c r="N1707" s="38"/>
      <c r="O1707" s="38"/>
      <c r="P1707" s="38"/>
      <c r="Q1707" s="38"/>
    </row>
    <row r="1708" spans="1:17" x14ac:dyDescent="0.35">
      <c r="A1708" s="20"/>
      <c r="B1708" s="20"/>
      <c r="C1708" s="51"/>
      <c r="D1708" s="52"/>
      <c r="E1708" s="52"/>
      <c r="F1708" s="53"/>
      <c r="G1708" s="50"/>
      <c r="H1708" s="50"/>
      <c r="I1708" s="50"/>
      <c r="J1708" s="38"/>
      <c r="K1708" s="38"/>
      <c r="L1708" s="38"/>
      <c r="M1708" s="38"/>
      <c r="N1708" s="38"/>
      <c r="O1708" s="38"/>
      <c r="P1708" s="38"/>
      <c r="Q1708" s="38"/>
    </row>
    <row r="1709" spans="1:17" x14ac:dyDescent="0.35">
      <c r="A1709" s="20"/>
      <c r="B1709" s="20"/>
      <c r="C1709" s="51"/>
      <c r="D1709" s="52"/>
      <c r="E1709" s="52"/>
      <c r="F1709" s="53"/>
      <c r="G1709" s="50"/>
      <c r="H1709" s="50"/>
      <c r="I1709" s="50"/>
      <c r="J1709" s="38"/>
      <c r="K1709" s="38"/>
      <c r="L1709" s="38"/>
      <c r="M1709" s="38"/>
      <c r="N1709" s="38"/>
      <c r="O1709" s="38"/>
      <c r="P1709" s="38"/>
      <c r="Q1709" s="38"/>
    </row>
    <row r="1710" spans="1:17" x14ac:dyDescent="0.35">
      <c r="A1710" s="20"/>
      <c r="B1710" s="20"/>
      <c r="C1710" s="51"/>
      <c r="D1710" s="52"/>
      <c r="E1710" s="52"/>
      <c r="F1710" s="53"/>
      <c r="G1710" s="50"/>
      <c r="H1710" s="50"/>
      <c r="I1710" s="50"/>
      <c r="J1710" s="38"/>
      <c r="K1710" s="38"/>
      <c r="L1710" s="38"/>
      <c r="M1710" s="38"/>
      <c r="N1710" s="38"/>
      <c r="O1710" s="38"/>
      <c r="P1710" s="38"/>
      <c r="Q1710" s="38"/>
    </row>
    <row r="1711" spans="1:17" x14ac:dyDescent="0.35">
      <c r="A1711" s="20"/>
      <c r="B1711" s="20"/>
      <c r="C1711" s="51"/>
      <c r="D1711" s="52"/>
      <c r="E1711" s="52"/>
      <c r="F1711" s="53"/>
      <c r="G1711" s="50"/>
      <c r="H1711" s="50"/>
      <c r="I1711" s="50"/>
      <c r="J1711" s="38"/>
      <c r="K1711" s="38"/>
      <c r="L1711" s="38"/>
      <c r="M1711" s="38"/>
      <c r="N1711" s="38"/>
      <c r="O1711" s="38"/>
      <c r="P1711" s="38"/>
      <c r="Q1711" s="38"/>
    </row>
    <row r="1712" spans="1:17" x14ac:dyDescent="0.35">
      <c r="A1712" s="20"/>
      <c r="B1712" s="20"/>
      <c r="C1712" s="51"/>
      <c r="D1712" s="52"/>
      <c r="E1712" s="52"/>
      <c r="F1712" s="53"/>
      <c r="G1712" s="50"/>
      <c r="H1712" s="50"/>
      <c r="I1712" s="50"/>
      <c r="J1712" s="38"/>
      <c r="K1712" s="38"/>
      <c r="L1712" s="38"/>
      <c r="M1712" s="38"/>
      <c r="N1712" s="38"/>
      <c r="O1712" s="38"/>
      <c r="P1712" s="38"/>
      <c r="Q1712" s="38"/>
    </row>
    <row r="1713" spans="1:17" x14ac:dyDescent="0.35">
      <c r="A1713" s="20"/>
      <c r="B1713" s="20"/>
      <c r="C1713" s="51"/>
      <c r="D1713" s="52"/>
      <c r="E1713" s="52"/>
      <c r="F1713" s="53"/>
      <c r="G1713" s="50"/>
      <c r="H1713" s="50"/>
      <c r="I1713" s="50"/>
      <c r="J1713" s="38"/>
      <c r="K1713" s="38"/>
      <c r="L1713" s="38"/>
      <c r="M1713" s="38"/>
      <c r="N1713" s="38"/>
      <c r="O1713" s="38"/>
      <c r="P1713" s="38"/>
      <c r="Q1713" s="38"/>
    </row>
    <row r="1714" spans="1:17" x14ac:dyDescent="0.35">
      <c r="A1714" s="20"/>
      <c r="B1714" s="20"/>
      <c r="C1714" s="51"/>
      <c r="D1714" s="52"/>
      <c r="E1714" s="52"/>
      <c r="F1714" s="53"/>
      <c r="G1714" s="50"/>
      <c r="H1714" s="50"/>
      <c r="I1714" s="50"/>
      <c r="J1714" s="38"/>
      <c r="K1714" s="38"/>
      <c r="L1714" s="38"/>
      <c r="M1714" s="38"/>
      <c r="N1714" s="38"/>
      <c r="O1714" s="38"/>
      <c r="P1714" s="38"/>
      <c r="Q1714" s="38"/>
    </row>
    <row r="1715" spans="1:17" x14ac:dyDescent="0.35">
      <c r="A1715" s="20"/>
      <c r="B1715" s="20"/>
      <c r="C1715" s="51"/>
      <c r="D1715" s="52"/>
      <c r="E1715" s="52"/>
      <c r="F1715" s="53"/>
      <c r="G1715" s="50"/>
      <c r="H1715" s="50"/>
      <c r="I1715" s="50"/>
      <c r="J1715" s="38"/>
      <c r="K1715" s="38"/>
      <c r="L1715" s="38"/>
      <c r="M1715" s="38"/>
      <c r="N1715" s="38"/>
      <c r="O1715" s="38"/>
      <c r="P1715" s="38"/>
      <c r="Q1715" s="38"/>
    </row>
    <row r="1716" spans="1:17" x14ac:dyDescent="0.35">
      <c r="A1716" s="20"/>
      <c r="B1716" s="20"/>
      <c r="C1716" s="51"/>
      <c r="D1716" s="52"/>
      <c r="E1716" s="52"/>
      <c r="F1716" s="53"/>
      <c r="G1716" s="50"/>
      <c r="H1716" s="50"/>
      <c r="I1716" s="50"/>
      <c r="J1716" s="38"/>
      <c r="K1716" s="38"/>
      <c r="L1716" s="38"/>
      <c r="M1716" s="38"/>
      <c r="N1716" s="38"/>
      <c r="O1716" s="38"/>
      <c r="P1716" s="38"/>
      <c r="Q1716" s="38"/>
    </row>
    <row r="1717" spans="1:17" x14ac:dyDescent="0.35">
      <c r="A1717" s="20"/>
      <c r="B1717" s="20"/>
      <c r="C1717" s="51"/>
      <c r="D1717" s="52"/>
      <c r="E1717" s="52"/>
      <c r="F1717" s="53"/>
      <c r="G1717" s="50"/>
      <c r="H1717" s="50"/>
      <c r="I1717" s="50"/>
      <c r="J1717" s="38"/>
      <c r="K1717" s="38"/>
      <c r="L1717" s="38"/>
      <c r="M1717" s="38"/>
      <c r="N1717" s="38"/>
      <c r="O1717" s="38"/>
      <c r="P1717" s="38"/>
      <c r="Q1717" s="38"/>
    </row>
    <row r="1718" spans="1:17" x14ac:dyDescent="0.35">
      <c r="A1718" s="20"/>
      <c r="B1718" s="20"/>
      <c r="C1718" s="51"/>
      <c r="D1718" s="52"/>
      <c r="E1718" s="52"/>
      <c r="F1718" s="53"/>
      <c r="G1718" s="50"/>
      <c r="H1718" s="50"/>
      <c r="I1718" s="50"/>
      <c r="J1718" s="38"/>
      <c r="K1718" s="38"/>
      <c r="L1718" s="38"/>
      <c r="M1718" s="38"/>
      <c r="N1718" s="38"/>
      <c r="O1718" s="38"/>
      <c r="P1718" s="38"/>
      <c r="Q1718" s="38"/>
    </row>
    <row r="1719" spans="1:17" x14ac:dyDescent="0.35">
      <c r="A1719" s="20"/>
      <c r="B1719" s="20"/>
      <c r="C1719" s="51"/>
      <c r="D1719" s="52"/>
      <c r="E1719" s="52"/>
      <c r="F1719" s="53"/>
      <c r="G1719" s="50"/>
      <c r="H1719" s="50"/>
      <c r="I1719" s="50"/>
      <c r="J1719" s="38"/>
      <c r="K1719" s="38"/>
      <c r="L1719" s="38"/>
      <c r="M1719" s="38"/>
      <c r="N1719" s="38"/>
      <c r="O1719" s="38"/>
      <c r="P1719" s="38"/>
      <c r="Q1719" s="38"/>
    </row>
    <row r="1720" spans="1:17" x14ac:dyDescent="0.35">
      <c r="A1720" s="20"/>
      <c r="B1720" s="20"/>
      <c r="C1720" s="51"/>
      <c r="D1720" s="52"/>
      <c r="E1720" s="52"/>
      <c r="F1720" s="53"/>
      <c r="G1720" s="50"/>
      <c r="H1720" s="50"/>
      <c r="I1720" s="50"/>
      <c r="J1720" s="38"/>
      <c r="K1720" s="38"/>
      <c r="L1720" s="38"/>
      <c r="M1720" s="38"/>
      <c r="N1720" s="38"/>
      <c r="O1720" s="38"/>
      <c r="P1720" s="38"/>
      <c r="Q1720" s="38"/>
    </row>
    <row r="1721" spans="1:17" x14ac:dyDescent="0.35">
      <c r="A1721" s="20"/>
      <c r="B1721" s="20"/>
      <c r="C1721" s="51"/>
      <c r="D1721" s="52"/>
      <c r="E1721" s="52"/>
      <c r="F1721" s="53"/>
      <c r="G1721" s="50"/>
      <c r="H1721" s="50"/>
      <c r="I1721" s="50"/>
      <c r="J1721" s="38"/>
      <c r="K1721" s="38"/>
      <c r="L1721" s="38"/>
      <c r="M1721" s="38"/>
      <c r="N1721" s="38"/>
      <c r="O1721" s="38"/>
      <c r="P1721" s="38"/>
      <c r="Q1721" s="38"/>
    </row>
    <row r="1722" spans="1:17" x14ac:dyDescent="0.35">
      <c r="A1722" s="20"/>
      <c r="B1722" s="20"/>
      <c r="C1722" s="51"/>
      <c r="D1722" s="52"/>
      <c r="E1722" s="52"/>
      <c r="F1722" s="53"/>
      <c r="G1722" s="50"/>
      <c r="H1722" s="50"/>
      <c r="I1722" s="50"/>
      <c r="J1722" s="38"/>
      <c r="K1722" s="38"/>
      <c r="L1722" s="38"/>
      <c r="M1722" s="38"/>
      <c r="N1722" s="38"/>
      <c r="O1722" s="38"/>
      <c r="P1722" s="38"/>
      <c r="Q1722" s="38"/>
    </row>
    <row r="1723" spans="1:17" x14ac:dyDescent="0.35">
      <c r="A1723" s="20"/>
      <c r="B1723" s="20"/>
      <c r="C1723" s="51"/>
      <c r="D1723" s="52"/>
      <c r="E1723" s="52"/>
      <c r="F1723" s="53"/>
      <c r="G1723" s="50"/>
      <c r="H1723" s="50"/>
      <c r="I1723" s="50"/>
      <c r="J1723" s="38"/>
      <c r="K1723" s="38"/>
      <c r="L1723" s="38"/>
      <c r="M1723" s="38"/>
      <c r="N1723" s="38"/>
      <c r="O1723" s="38"/>
      <c r="P1723" s="38"/>
      <c r="Q1723" s="38"/>
    </row>
    <row r="1724" spans="1:17" x14ac:dyDescent="0.35">
      <c r="A1724" s="20"/>
      <c r="B1724" s="20"/>
      <c r="C1724" s="51"/>
      <c r="D1724" s="52"/>
      <c r="E1724" s="52"/>
      <c r="F1724" s="53"/>
      <c r="G1724" s="50"/>
      <c r="H1724" s="50"/>
      <c r="I1724" s="50"/>
      <c r="J1724" s="38"/>
      <c r="K1724" s="38"/>
      <c r="L1724" s="38"/>
      <c r="M1724" s="38"/>
      <c r="N1724" s="38"/>
      <c r="O1724" s="38"/>
      <c r="P1724" s="38"/>
      <c r="Q1724" s="38"/>
    </row>
    <row r="1725" spans="1:17" x14ac:dyDescent="0.35">
      <c r="A1725" s="20"/>
      <c r="B1725" s="20"/>
      <c r="C1725" s="51"/>
      <c r="D1725" s="52"/>
      <c r="E1725" s="52"/>
      <c r="F1725" s="53"/>
      <c r="G1725" s="50"/>
      <c r="H1725" s="50"/>
      <c r="I1725" s="50"/>
      <c r="J1725" s="38"/>
      <c r="K1725" s="38"/>
      <c r="L1725" s="38"/>
      <c r="M1725" s="38"/>
      <c r="N1725" s="38"/>
      <c r="O1725" s="38"/>
      <c r="P1725" s="38"/>
      <c r="Q1725" s="38"/>
    </row>
    <row r="1726" spans="1:17" x14ac:dyDescent="0.35">
      <c r="A1726" s="20"/>
      <c r="B1726" s="20"/>
      <c r="C1726" s="51"/>
      <c r="D1726" s="52"/>
      <c r="E1726" s="52"/>
      <c r="F1726" s="53"/>
      <c r="G1726" s="50"/>
      <c r="H1726" s="50"/>
      <c r="I1726" s="50"/>
      <c r="J1726" s="38"/>
      <c r="K1726" s="38"/>
      <c r="L1726" s="38"/>
      <c r="M1726" s="38"/>
      <c r="N1726" s="38"/>
      <c r="O1726" s="38"/>
      <c r="P1726" s="38"/>
      <c r="Q1726" s="38"/>
    </row>
    <row r="1727" spans="1:17" x14ac:dyDescent="0.35">
      <c r="A1727" s="20"/>
      <c r="B1727" s="20"/>
      <c r="C1727" s="51"/>
      <c r="D1727" s="52"/>
      <c r="E1727" s="52"/>
      <c r="F1727" s="53"/>
      <c r="G1727" s="50"/>
      <c r="H1727" s="50"/>
      <c r="I1727" s="50"/>
      <c r="J1727" s="38"/>
      <c r="K1727" s="38"/>
      <c r="L1727" s="38"/>
      <c r="M1727" s="38"/>
      <c r="N1727" s="38"/>
      <c r="O1727" s="38"/>
      <c r="P1727" s="38"/>
      <c r="Q1727" s="38"/>
    </row>
    <row r="1728" spans="1:17" x14ac:dyDescent="0.35">
      <c r="A1728" s="20"/>
      <c r="B1728" s="20"/>
      <c r="C1728" s="51"/>
      <c r="D1728" s="52"/>
      <c r="E1728" s="52"/>
      <c r="F1728" s="53"/>
      <c r="G1728" s="50"/>
      <c r="H1728" s="50"/>
      <c r="I1728" s="50"/>
      <c r="J1728" s="38"/>
      <c r="K1728" s="38"/>
      <c r="L1728" s="38"/>
      <c r="M1728" s="38"/>
      <c r="N1728" s="38"/>
      <c r="O1728" s="38"/>
      <c r="P1728" s="38"/>
      <c r="Q1728" s="38"/>
    </row>
    <row r="1729" spans="1:17" x14ac:dyDescent="0.35">
      <c r="A1729" s="20"/>
      <c r="B1729" s="20"/>
      <c r="C1729" s="51"/>
      <c r="D1729" s="52"/>
      <c r="E1729" s="52"/>
      <c r="F1729" s="53"/>
      <c r="G1729" s="50"/>
      <c r="H1729" s="50"/>
      <c r="I1729" s="50"/>
      <c r="J1729" s="38"/>
      <c r="K1729" s="38"/>
      <c r="L1729" s="38"/>
      <c r="M1729" s="38"/>
      <c r="N1729" s="38"/>
      <c r="O1729" s="38"/>
      <c r="P1729" s="38"/>
      <c r="Q1729" s="38"/>
    </row>
    <row r="1730" spans="1:17" x14ac:dyDescent="0.35">
      <c r="A1730" s="20"/>
      <c r="B1730" s="20"/>
      <c r="C1730" s="51"/>
      <c r="D1730" s="52"/>
      <c r="E1730" s="52"/>
      <c r="F1730" s="53"/>
      <c r="G1730" s="50"/>
      <c r="H1730" s="50"/>
      <c r="I1730" s="50"/>
      <c r="J1730" s="38"/>
      <c r="K1730" s="38"/>
      <c r="L1730" s="38"/>
      <c r="M1730" s="38"/>
      <c r="N1730" s="38"/>
      <c r="O1730" s="38"/>
      <c r="P1730" s="38"/>
      <c r="Q1730" s="38"/>
    </row>
    <row r="1731" spans="1:17" x14ac:dyDescent="0.35">
      <c r="A1731" s="20"/>
      <c r="B1731" s="20"/>
      <c r="C1731" s="51"/>
      <c r="D1731" s="52"/>
      <c r="E1731" s="52"/>
      <c r="F1731" s="53"/>
      <c r="G1731" s="50"/>
      <c r="H1731" s="50"/>
      <c r="I1731" s="50"/>
      <c r="J1731" s="38"/>
      <c r="K1731" s="38"/>
      <c r="L1731" s="38"/>
      <c r="M1731" s="38"/>
      <c r="N1731" s="38"/>
      <c r="O1731" s="38"/>
      <c r="P1731" s="38"/>
      <c r="Q1731" s="38"/>
    </row>
    <row r="1732" spans="1:17" x14ac:dyDescent="0.35">
      <c r="A1732" s="20"/>
      <c r="B1732" s="20"/>
      <c r="C1732" s="51"/>
      <c r="D1732" s="52"/>
      <c r="E1732" s="52"/>
      <c r="F1732" s="53"/>
      <c r="G1732" s="50"/>
      <c r="H1732" s="50"/>
      <c r="I1732" s="50"/>
      <c r="J1732" s="38"/>
      <c r="K1732" s="38"/>
      <c r="L1732" s="38"/>
      <c r="M1732" s="38"/>
      <c r="N1732" s="38"/>
      <c r="O1732" s="38"/>
      <c r="P1732" s="38"/>
      <c r="Q1732" s="38"/>
    </row>
    <row r="1733" spans="1:17" x14ac:dyDescent="0.35">
      <c r="A1733" s="20"/>
      <c r="B1733" s="20"/>
      <c r="C1733" s="51"/>
      <c r="D1733" s="52"/>
      <c r="E1733" s="52"/>
      <c r="F1733" s="53"/>
      <c r="G1733" s="50"/>
      <c r="H1733" s="50"/>
      <c r="I1733" s="50"/>
      <c r="J1733" s="38"/>
      <c r="K1733" s="38"/>
      <c r="L1733" s="38"/>
      <c r="M1733" s="38"/>
      <c r="N1733" s="38"/>
      <c r="O1733" s="38"/>
      <c r="P1733" s="38"/>
      <c r="Q1733" s="38"/>
    </row>
    <row r="1734" spans="1:17" x14ac:dyDescent="0.35">
      <c r="A1734" s="20"/>
      <c r="B1734" s="20"/>
      <c r="C1734" s="51"/>
      <c r="D1734" s="52"/>
      <c r="E1734" s="52"/>
      <c r="F1734" s="53"/>
      <c r="G1734" s="50"/>
      <c r="H1734" s="50"/>
      <c r="I1734" s="50"/>
      <c r="J1734" s="38"/>
      <c r="K1734" s="38"/>
      <c r="L1734" s="38"/>
      <c r="M1734" s="38"/>
      <c r="N1734" s="38"/>
      <c r="O1734" s="38"/>
      <c r="P1734" s="38"/>
      <c r="Q1734" s="38"/>
    </row>
    <row r="1735" spans="1:17" x14ac:dyDescent="0.35">
      <c r="A1735" s="20"/>
      <c r="B1735" s="20"/>
      <c r="C1735" s="51"/>
      <c r="D1735" s="52"/>
      <c r="E1735" s="52"/>
      <c r="F1735" s="53"/>
      <c r="G1735" s="50"/>
      <c r="H1735" s="50"/>
      <c r="I1735" s="50"/>
      <c r="J1735" s="38"/>
      <c r="K1735" s="38"/>
      <c r="L1735" s="38"/>
      <c r="M1735" s="38"/>
      <c r="N1735" s="38"/>
      <c r="O1735" s="38"/>
      <c r="P1735" s="38"/>
      <c r="Q1735" s="38"/>
    </row>
    <row r="1736" spans="1:17" x14ac:dyDescent="0.35">
      <c r="A1736" s="20"/>
      <c r="B1736" s="20"/>
      <c r="C1736" s="51"/>
      <c r="D1736" s="52"/>
      <c r="E1736" s="52"/>
      <c r="F1736" s="53"/>
      <c r="G1736" s="50"/>
      <c r="H1736" s="50"/>
      <c r="I1736" s="50"/>
      <c r="J1736" s="38"/>
      <c r="K1736" s="38"/>
      <c r="L1736" s="38"/>
      <c r="M1736" s="38"/>
      <c r="N1736" s="38"/>
      <c r="O1736" s="38"/>
      <c r="P1736" s="38"/>
      <c r="Q1736" s="38"/>
    </row>
    <row r="1737" spans="1:17" x14ac:dyDescent="0.35">
      <c r="A1737" s="20"/>
      <c r="B1737" s="20"/>
      <c r="C1737" s="51"/>
      <c r="D1737" s="52"/>
      <c r="E1737" s="52"/>
      <c r="F1737" s="53"/>
      <c r="G1737" s="50"/>
      <c r="H1737" s="50"/>
      <c r="I1737" s="50"/>
      <c r="J1737" s="38"/>
      <c r="K1737" s="38"/>
      <c r="L1737" s="38"/>
      <c r="M1737" s="38"/>
      <c r="N1737" s="38"/>
      <c r="O1737" s="38"/>
      <c r="P1737" s="38"/>
      <c r="Q1737" s="38"/>
    </row>
    <row r="1738" spans="1:17" x14ac:dyDescent="0.35">
      <c r="A1738" s="20"/>
      <c r="B1738" s="20"/>
      <c r="C1738" s="51"/>
      <c r="D1738" s="52"/>
      <c r="E1738" s="52"/>
      <c r="F1738" s="53"/>
      <c r="G1738" s="50"/>
      <c r="H1738" s="50"/>
      <c r="I1738" s="50"/>
      <c r="J1738" s="38"/>
      <c r="K1738" s="38"/>
      <c r="L1738" s="38"/>
      <c r="M1738" s="38"/>
      <c r="N1738" s="38"/>
      <c r="O1738" s="38"/>
      <c r="P1738" s="38"/>
      <c r="Q1738" s="38"/>
    </row>
    <row r="1739" spans="1:17" x14ac:dyDescent="0.35">
      <c r="A1739" s="20"/>
      <c r="B1739" s="20"/>
      <c r="C1739" s="51"/>
      <c r="D1739" s="52"/>
      <c r="E1739" s="52"/>
      <c r="F1739" s="53"/>
      <c r="G1739" s="50"/>
      <c r="H1739" s="50"/>
      <c r="I1739" s="50"/>
      <c r="J1739" s="38"/>
      <c r="K1739" s="38"/>
      <c r="L1739" s="38"/>
      <c r="M1739" s="38"/>
      <c r="N1739" s="38"/>
      <c r="O1739" s="38"/>
      <c r="P1739" s="38"/>
      <c r="Q1739" s="38"/>
    </row>
    <row r="1740" spans="1:17" x14ac:dyDescent="0.35">
      <c r="A1740" s="20"/>
      <c r="B1740" s="20"/>
      <c r="C1740" s="51"/>
      <c r="D1740" s="52"/>
      <c r="E1740" s="52"/>
      <c r="F1740" s="53"/>
      <c r="G1740" s="50"/>
      <c r="H1740" s="50"/>
      <c r="I1740" s="50"/>
      <c r="J1740" s="38"/>
      <c r="K1740" s="38"/>
      <c r="L1740" s="38"/>
      <c r="M1740" s="38"/>
      <c r="N1740" s="38"/>
      <c r="O1740" s="38"/>
      <c r="P1740" s="38"/>
      <c r="Q1740" s="38"/>
    </row>
    <row r="1741" spans="1:17" x14ac:dyDescent="0.35">
      <c r="A1741" s="20"/>
      <c r="B1741" s="20"/>
      <c r="C1741" s="51"/>
      <c r="D1741" s="52"/>
      <c r="E1741" s="52"/>
      <c r="F1741" s="53"/>
      <c r="G1741" s="50"/>
      <c r="H1741" s="50"/>
      <c r="I1741" s="50"/>
      <c r="J1741" s="38"/>
      <c r="K1741" s="38"/>
      <c r="L1741" s="38"/>
      <c r="M1741" s="38"/>
      <c r="N1741" s="38"/>
      <c r="O1741" s="38"/>
      <c r="P1741" s="38"/>
      <c r="Q1741" s="38"/>
    </row>
    <row r="1742" spans="1:17" x14ac:dyDescent="0.35">
      <c r="A1742" s="20"/>
      <c r="B1742" s="20"/>
      <c r="C1742" s="51"/>
      <c r="D1742" s="52"/>
      <c r="E1742" s="52"/>
      <c r="F1742" s="53"/>
      <c r="G1742" s="50"/>
      <c r="H1742" s="50"/>
      <c r="I1742" s="50"/>
      <c r="J1742" s="38"/>
      <c r="K1742" s="38"/>
      <c r="L1742" s="38"/>
      <c r="M1742" s="38"/>
      <c r="N1742" s="38"/>
      <c r="O1742" s="38"/>
      <c r="P1742" s="38"/>
      <c r="Q1742" s="38"/>
    </row>
    <row r="1743" spans="1:17" x14ac:dyDescent="0.35">
      <c r="A1743" s="20"/>
      <c r="B1743" s="20"/>
      <c r="C1743" s="51"/>
      <c r="D1743" s="52"/>
      <c r="E1743" s="52"/>
      <c r="F1743" s="53"/>
      <c r="G1743" s="50"/>
      <c r="H1743" s="50"/>
      <c r="I1743" s="50"/>
      <c r="J1743" s="38"/>
      <c r="K1743" s="38"/>
      <c r="L1743" s="38"/>
      <c r="M1743" s="38"/>
      <c r="N1743" s="38"/>
      <c r="O1743" s="38"/>
      <c r="P1743" s="38"/>
      <c r="Q1743" s="38"/>
    </row>
    <row r="1744" spans="1:17" x14ac:dyDescent="0.35">
      <c r="A1744" s="20"/>
      <c r="B1744" s="20"/>
      <c r="C1744" s="51"/>
      <c r="D1744" s="52"/>
      <c r="E1744" s="52"/>
      <c r="F1744" s="53"/>
      <c r="G1744" s="50"/>
      <c r="H1744" s="50"/>
      <c r="I1744" s="50"/>
      <c r="J1744" s="38"/>
      <c r="K1744" s="38"/>
      <c r="L1744" s="38"/>
      <c r="M1744" s="38"/>
      <c r="N1744" s="38"/>
      <c r="O1744" s="38"/>
      <c r="P1744" s="38"/>
      <c r="Q1744" s="38"/>
    </row>
    <row r="1745" spans="1:17" x14ac:dyDescent="0.35">
      <c r="A1745" s="20"/>
      <c r="B1745" s="20"/>
      <c r="C1745" s="51"/>
      <c r="D1745" s="52"/>
      <c r="E1745" s="52"/>
      <c r="F1745" s="53"/>
      <c r="G1745" s="50"/>
      <c r="H1745" s="50"/>
      <c r="I1745" s="50"/>
      <c r="J1745" s="38"/>
      <c r="K1745" s="38"/>
      <c r="L1745" s="38"/>
      <c r="M1745" s="38"/>
      <c r="N1745" s="38"/>
      <c r="O1745" s="38"/>
      <c r="P1745" s="38"/>
      <c r="Q1745" s="38"/>
    </row>
    <row r="1746" spans="1:17" x14ac:dyDescent="0.35">
      <c r="A1746" s="20"/>
      <c r="B1746" s="20"/>
      <c r="C1746" s="51"/>
      <c r="D1746" s="52"/>
      <c r="E1746" s="52"/>
      <c r="F1746" s="53"/>
      <c r="G1746" s="50"/>
      <c r="H1746" s="50"/>
      <c r="I1746" s="50"/>
      <c r="J1746" s="38"/>
      <c r="K1746" s="38"/>
      <c r="L1746" s="38"/>
      <c r="M1746" s="38"/>
      <c r="N1746" s="38"/>
      <c r="O1746" s="38"/>
      <c r="P1746" s="38"/>
      <c r="Q1746" s="38"/>
    </row>
    <row r="1747" spans="1:17" x14ac:dyDescent="0.35">
      <c r="A1747" s="20"/>
      <c r="B1747" s="20"/>
      <c r="C1747" s="51"/>
      <c r="D1747" s="52"/>
      <c r="E1747" s="52"/>
      <c r="F1747" s="53"/>
      <c r="G1747" s="50"/>
      <c r="H1747" s="50"/>
      <c r="I1747" s="50"/>
      <c r="J1747" s="38"/>
      <c r="K1747" s="38"/>
      <c r="L1747" s="38"/>
      <c r="M1747" s="38"/>
      <c r="N1747" s="38"/>
      <c r="O1747" s="38"/>
      <c r="P1747" s="38"/>
      <c r="Q1747" s="38"/>
    </row>
    <row r="1748" spans="1:17" x14ac:dyDescent="0.35">
      <c r="A1748" s="20"/>
      <c r="B1748" s="20"/>
      <c r="C1748" s="51"/>
      <c r="D1748" s="52"/>
      <c r="E1748" s="52"/>
      <c r="F1748" s="53"/>
      <c r="G1748" s="50"/>
      <c r="H1748" s="50"/>
      <c r="I1748" s="50"/>
      <c r="J1748" s="38"/>
      <c r="K1748" s="38"/>
      <c r="L1748" s="38"/>
      <c r="M1748" s="38"/>
      <c r="N1748" s="38"/>
      <c r="O1748" s="38"/>
      <c r="P1748" s="38"/>
      <c r="Q1748" s="38"/>
    </row>
    <row r="1749" spans="1:17" x14ac:dyDescent="0.35">
      <c r="A1749" s="20"/>
      <c r="B1749" s="20"/>
      <c r="C1749" s="51"/>
      <c r="D1749" s="52"/>
      <c r="E1749" s="52"/>
      <c r="F1749" s="53"/>
      <c r="G1749" s="50"/>
      <c r="H1749" s="50"/>
      <c r="I1749" s="50"/>
      <c r="J1749" s="38"/>
      <c r="K1749" s="38"/>
      <c r="L1749" s="38"/>
      <c r="M1749" s="38"/>
      <c r="N1749" s="38"/>
      <c r="O1749" s="38"/>
      <c r="P1749" s="38"/>
      <c r="Q1749" s="38"/>
    </row>
    <row r="1750" spans="1:17" x14ac:dyDescent="0.35">
      <c r="A1750" s="20"/>
      <c r="B1750" s="20"/>
      <c r="C1750" s="51"/>
      <c r="D1750" s="52"/>
      <c r="E1750" s="52"/>
      <c r="F1750" s="53"/>
      <c r="G1750" s="50"/>
      <c r="H1750" s="50"/>
      <c r="I1750" s="50"/>
      <c r="J1750" s="38"/>
      <c r="K1750" s="38"/>
      <c r="L1750" s="38"/>
      <c r="M1750" s="38"/>
      <c r="N1750" s="38"/>
      <c r="O1750" s="38"/>
      <c r="P1750" s="38"/>
      <c r="Q1750" s="38"/>
    </row>
    <row r="1751" spans="1:17" x14ac:dyDescent="0.35">
      <c r="A1751" s="20"/>
      <c r="B1751" s="20"/>
      <c r="C1751" s="51"/>
      <c r="D1751" s="52"/>
      <c r="E1751" s="52"/>
      <c r="F1751" s="53"/>
      <c r="G1751" s="50"/>
      <c r="H1751" s="50"/>
      <c r="I1751" s="50"/>
      <c r="J1751" s="38"/>
      <c r="K1751" s="38"/>
      <c r="L1751" s="38"/>
      <c r="M1751" s="38"/>
      <c r="N1751" s="38"/>
      <c r="O1751" s="38"/>
      <c r="P1751" s="38"/>
      <c r="Q1751" s="38"/>
    </row>
    <row r="1752" spans="1:17" x14ac:dyDescent="0.35">
      <c r="A1752" s="20"/>
      <c r="B1752" s="20"/>
      <c r="C1752" s="51"/>
      <c r="D1752" s="52"/>
      <c r="E1752" s="52"/>
      <c r="F1752" s="53"/>
      <c r="G1752" s="50"/>
      <c r="H1752" s="50"/>
      <c r="I1752" s="50"/>
      <c r="J1752" s="38"/>
      <c r="K1752" s="38"/>
      <c r="L1752" s="38"/>
      <c r="M1752" s="38"/>
      <c r="N1752" s="38"/>
      <c r="O1752" s="38"/>
      <c r="P1752" s="38"/>
      <c r="Q1752" s="38"/>
    </row>
    <row r="1753" spans="1:17" x14ac:dyDescent="0.35">
      <c r="A1753" s="20"/>
      <c r="B1753" s="20"/>
      <c r="C1753" s="51"/>
      <c r="D1753" s="52"/>
      <c r="E1753" s="52"/>
      <c r="F1753" s="53"/>
      <c r="G1753" s="50"/>
      <c r="H1753" s="50"/>
      <c r="I1753" s="50"/>
      <c r="J1753" s="38"/>
      <c r="K1753" s="38"/>
      <c r="L1753" s="38"/>
      <c r="M1753" s="38"/>
      <c r="N1753" s="38"/>
      <c r="O1753" s="38"/>
      <c r="P1753" s="38"/>
      <c r="Q1753" s="38"/>
    </row>
    <row r="1754" spans="1:17" x14ac:dyDescent="0.35">
      <c r="A1754" s="20"/>
      <c r="B1754" s="20"/>
      <c r="C1754" s="51"/>
      <c r="D1754" s="52"/>
      <c r="E1754" s="52"/>
      <c r="F1754" s="53"/>
      <c r="G1754" s="50"/>
      <c r="H1754" s="50"/>
      <c r="I1754" s="50"/>
      <c r="J1754" s="38"/>
      <c r="K1754" s="38"/>
      <c r="L1754" s="38"/>
      <c r="M1754" s="38"/>
      <c r="N1754" s="38"/>
      <c r="O1754" s="38"/>
      <c r="P1754" s="38"/>
      <c r="Q1754" s="38"/>
    </row>
    <row r="1755" spans="1:17" x14ac:dyDescent="0.35">
      <c r="A1755" s="20"/>
      <c r="B1755" s="20"/>
      <c r="C1755" s="51"/>
      <c r="D1755" s="52"/>
      <c r="E1755" s="52"/>
      <c r="F1755" s="53"/>
      <c r="G1755" s="50"/>
      <c r="H1755" s="50"/>
      <c r="I1755" s="50"/>
      <c r="J1755" s="38"/>
      <c r="K1755" s="38"/>
      <c r="L1755" s="38"/>
      <c r="M1755" s="38"/>
      <c r="N1755" s="38"/>
      <c r="O1755" s="38"/>
      <c r="P1755" s="38"/>
      <c r="Q1755" s="38"/>
    </row>
    <row r="1756" spans="1:17" x14ac:dyDescent="0.35">
      <c r="A1756" s="20"/>
      <c r="B1756" s="20"/>
      <c r="C1756" s="51"/>
      <c r="D1756" s="52"/>
      <c r="E1756" s="52"/>
      <c r="F1756" s="53"/>
      <c r="G1756" s="50"/>
      <c r="H1756" s="50"/>
      <c r="I1756" s="50"/>
      <c r="J1756" s="38"/>
      <c r="K1756" s="38"/>
      <c r="L1756" s="38"/>
      <c r="M1756" s="38"/>
      <c r="N1756" s="38"/>
      <c r="O1756" s="38"/>
      <c r="P1756" s="38"/>
      <c r="Q1756" s="38"/>
    </row>
    <row r="1757" spans="1:17" x14ac:dyDescent="0.35">
      <c r="A1757" s="20"/>
      <c r="B1757" s="20"/>
      <c r="C1757" s="51"/>
      <c r="D1757" s="52"/>
      <c r="E1757" s="52"/>
      <c r="F1757" s="53"/>
      <c r="G1757" s="50"/>
      <c r="H1757" s="50"/>
      <c r="I1757" s="50"/>
      <c r="J1757" s="38"/>
      <c r="K1757" s="38"/>
      <c r="L1757" s="38"/>
      <c r="M1757" s="38"/>
      <c r="N1757" s="38"/>
      <c r="O1757" s="38"/>
      <c r="P1757" s="38"/>
      <c r="Q1757" s="38"/>
    </row>
    <row r="1758" spans="1:17" x14ac:dyDescent="0.35">
      <c r="A1758" s="20"/>
      <c r="B1758" s="20"/>
      <c r="C1758" s="51"/>
      <c r="D1758" s="52"/>
      <c r="E1758" s="52"/>
      <c r="F1758" s="53"/>
      <c r="G1758" s="50"/>
      <c r="H1758" s="50"/>
      <c r="I1758" s="50"/>
      <c r="J1758" s="38"/>
      <c r="K1758" s="38"/>
      <c r="L1758" s="38"/>
      <c r="M1758" s="38"/>
      <c r="N1758" s="38"/>
      <c r="O1758" s="38"/>
      <c r="P1758" s="38"/>
      <c r="Q1758" s="38"/>
    </row>
    <row r="1759" spans="1:17" x14ac:dyDescent="0.35">
      <c r="A1759" s="20"/>
      <c r="B1759" s="20"/>
      <c r="C1759" s="51"/>
      <c r="D1759" s="52"/>
      <c r="E1759" s="52"/>
      <c r="F1759" s="53"/>
      <c r="G1759" s="50"/>
      <c r="H1759" s="50"/>
      <c r="I1759" s="50"/>
      <c r="J1759" s="38"/>
      <c r="K1759" s="38"/>
      <c r="L1759" s="38"/>
      <c r="M1759" s="38"/>
      <c r="N1759" s="38"/>
      <c r="O1759" s="38"/>
      <c r="P1759" s="38"/>
      <c r="Q1759" s="38"/>
    </row>
    <row r="1760" spans="1:17" x14ac:dyDescent="0.35">
      <c r="A1760" s="20"/>
      <c r="B1760" s="20"/>
      <c r="C1760" s="51"/>
      <c r="D1760" s="52"/>
      <c r="E1760" s="52"/>
      <c r="F1760" s="53"/>
      <c r="G1760" s="50"/>
      <c r="H1760" s="50"/>
      <c r="I1760" s="50"/>
      <c r="J1760" s="38"/>
      <c r="K1760" s="38"/>
      <c r="L1760" s="38"/>
      <c r="M1760" s="38"/>
      <c r="N1760" s="38"/>
      <c r="O1760" s="38"/>
      <c r="P1760" s="38"/>
      <c r="Q1760" s="38"/>
    </row>
    <row r="1761" spans="1:17" x14ac:dyDescent="0.35">
      <c r="A1761" s="20"/>
      <c r="B1761" s="20"/>
      <c r="C1761" s="51"/>
      <c r="D1761" s="52"/>
      <c r="E1761" s="52"/>
      <c r="F1761" s="53"/>
      <c r="G1761" s="50"/>
      <c r="H1761" s="50"/>
      <c r="I1761" s="50"/>
      <c r="J1761" s="38"/>
      <c r="K1761" s="38"/>
      <c r="L1761" s="38"/>
      <c r="M1761" s="38"/>
      <c r="N1761" s="38"/>
      <c r="O1761" s="38"/>
      <c r="P1761" s="38"/>
      <c r="Q1761" s="38"/>
    </row>
    <row r="1762" spans="1:17" x14ac:dyDescent="0.35">
      <c r="A1762" s="20"/>
      <c r="B1762" s="20"/>
      <c r="C1762" s="51"/>
      <c r="D1762" s="52"/>
      <c r="E1762" s="52"/>
      <c r="F1762" s="53"/>
      <c r="G1762" s="50"/>
      <c r="H1762" s="50"/>
      <c r="I1762" s="50"/>
      <c r="J1762" s="38"/>
      <c r="K1762" s="38"/>
      <c r="L1762" s="38"/>
      <c r="M1762" s="38"/>
      <c r="N1762" s="38"/>
      <c r="O1762" s="38"/>
      <c r="P1762" s="38"/>
      <c r="Q1762" s="38"/>
    </row>
    <row r="1763" spans="1:17" x14ac:dyDescent="0.35">
      <c r="A1763" s="20"/>
      <c r="B1763" s="20"/>
      <c r="C1763" s="51"/>
      <c r="D1763" s="52"/>
      <c r="E1763" s="52"/>
      <c r="F1763" s="53"/>
      <c r="G1763" s="50"/>
      <c r="H1763" s="50"/>
      <c r="I1763" s="50"/>
      <c r="J1763" s="38"/>
      <c r="K1763" s="38"/>
      <c r="L1763" s="38"/>
      <c r="M1763" s="38"/>
      <c r="N1763" s="38"/>
      <c r="O1763" s="38"/>
      <c r="P1763" s="38"/>
      <c r="Q1763" s="38"/>
    </row>
    <row r="1764" spans="1:17" x14ac:dyDescent="0.35">
      <c r="A1764" s="20"/>
      <c r="B1764" s="20"/>
      <c r="C1764" s="51"/>
      <c r="D1764" s="52"/>
      <c r="E1764" s="52"/>
      <c r="F1764" s="53"/>
      <c r="G1764" s="50"/>
      <c r="H1764" s="50"/>
      <c r="I1764" s="50"/>
      <c r="J1764" s="38"/>
      <c r="K1764" s="38"/>
      <c r="L1764" s="38"/>
      <c r="M1764" s="38"/>
      <c r="N1764" s="38"/>
      <c r="O1764" s="38"/>
      <c r="P1764" s="38"/>
      <c r="Q1764" s="38"/>
    </row>
    <row r="1765" spans="1:17" x14ac:dyDescent="0.35">
      <c r="A1765" s="20"/>
      <c r="B1765" s="20"/>
      <c r="C1765" s="51"/>
      <c r="D1765" s="52"/>
      <c r="E1765" s="52"/>
      <c r="F1765" s="53"/>
      <c r="G1765" s="50"/>
      <c r="H1765" s="50"/>
      <c r="I1765" s="50"/>
      <c r="J1765" s="38"/>
      <c r="K1765" s="38"/>
      <c r="L1765" s="38"/>
      <c r="M1765" s="38"/>
      <c r="N1765" s="38"/>
      <c r="O1765" s="38"/>
      <c r="P1765" s="38"/>
      <c r="Q1765" s="38"/>
    </row>
    <row r="1766" spans="1:17" x14ac:dyDescent="0.35">
      <c r="A1766" s="20"/>
      <c r="B1766" s="20"/>
      <c r="C1766" s="51"/>
      <c r="D1766" s="52"/>
      <c r="E1766" s="52"/>
      <c r="F1766" s="53"/>
      <c r="G1766" s="50"/>
      <c r="H1766" s="50"/>
      <c r="I1766" s="50"/>
      <c r="J1766" s="38"/>
      <c r="K1766" s="38"/>
      <c r="L1766" s="38"/>
      <c r="M1766" s="38"/>
      <c r="N1766" s="38"/>
      <c r="O1766" s="38"/>
      <c r="P1766" s="38"/>
      <c r="Q1766" s="38"/>
    </row>
    <row r="1767" spans="1:17" x14ac:dyDescent="0.35">
      <c r="A1767" s="20"/>
      <c r="B1767" s="20"/>
      <c r="C1767" s="51"/>
      <c r="D1767" s="52"/>
      <c r="E1767" s="52"/>
      <c r="F1767" s="53"/>
      <c r="G1767" s="50"/>
      <c r="H1767" s="50"/>
      <c r="I1767" s="50"/>
      <c r="J1767" s="38"/>
      <c r="K1767" s="38"/>
      <c r="L1767" s="38"/>
      <c r="M1767" s="38"/>
      <c r="N1767" s="38"/>
      <c r="O1767" s="38"/>
      <c r="P1767" s="38"/>
      <c r="Q1767" s="38"/>
    </row>
    <row r="1768" spans="1:17" x14ac:dyDescent="0.35">
      <c r="A1768" s="20"/>
      <c r="B1768" s="20"/>
      <c r="C1768" s="51"/>
      <c r="D1768" s="52"/>
      <c r="E1768" s="52"/>
      <c r="F1768" s="53"/>
      <c r="G1768" s="50"/>
      <c r="H1768" s="50"/>
      <c r="I1768" s="50"/>
      <c r="J1768" s="38"/>
      <c r="K1768" s="38"/>
      <c r="L1768" s="38"/>
      <c r="M1768" s="38"/>
      <c r="N1768" s="38"/>
      <c r="O1768" s="38"/>
      <c r="P1768" s="38"/>
      <c r="Q1768" s="38"/>
    </row>
    <row r="1769" spans="1:17" x14ac:dyDescent="0.35">
      <c r="A1769" s="20"/>
      <c r="B1769" s="20"/>
      <c r="C1769" s="51"/>
      <c r="D1769" s="52"/>
      <c r="E1769" s="52"/>
      <c r="F1769" s="53"/>
      <c r="G1769" s="50"/>
      <c r="H1769" s="50"/>
      <c r="I1769" s="50"/>
      <c r="J1769" s="38"/>
      <c r="K1769" s="38"/>
      <c r="L1769" s="38"/>
      <c r="M1769" s="38"/>
      <c r="N1769" s="38"/>
      <c r="O1769" s="38"/>
      <c r="P1769" s="38"/>
      <c r="Q1769" s="38"/>
    </row>
    <row r="1770" spans="1:17" x14ac:dyDescent="0.35">
      <c r="A1770" s="20"/>
      <c r="B1770" s="20"/>
      <c r="C1770" s="51"/>
      <c r="D1770" s="52"/>
      <c r="E1770" s="52"/>
      <c r="F1770" s="53"/>
      <c r="G1770" s="50"/>
      <c r="H1770" s="50"/>
      <c r="I1770" s="50"/>
      <c r="J1770" s="38"/>
      <c r="K1770" s="38"/>
      <c r="L1770" s="38"/>
      <c r="M1770" s="38"/>
      <c r="N1770" s="38"/>
      <c r="O1770" s="38"/>
      <c r="P1770" s="38"/>
      <c r="Q1770" s="38"/>
    </row>
    <row r="1771" spans="1:17" x14ac:dyDescent="0.35">
      <c r="A1771" s="20"/>
      <c r="B1771" s="20"/>
      <c r="C1771" s="51"/>
      <c r="D1771" s="52"/>
      <c r="E1771" s="52"/>
      <c r="F1771" s="53"/>
      <c r="G1771" s="50"/>
      <c r="H1771" s="50"/>
      <c r="I1771" s="50"/>
      <c r="J1771" s="38"/>
      <c r="K1771" s="38"/>
      <c r="L1771" s="38"/>
      <c r="M1771" s="38"/>
      <c r="N1771" s="38"/>
      <c r="O1771" s="38"/>
      <c r="P1771" s="38"/>
      <c r="Q1771" s="38"/>
    </row>
    <row r="1772" spans="1:17" x14ac:dyDescent="0.35">
      <c r="A1772" s="20"/>
      <c r="B1772" s="20"/>
      <c r="C1772" s="51"/>
      <c r="D1772" s="52"/>
      <c r="E1772" s="52"/>
      <c r="F1772" s="53"/>
      <c r="G1772" s="50"/>
      <c r="H1772" s="50"/>
      <c r="I1772" s="50"/>
      <c r="J1772" s="38"/>
      <c r="K1772" s="38"/>
      <c r="L1772" s="38"/>
      <c r="M1772" s="38"/>
      <c r="N1772" s="38"/>
      <c r="O1772" s="38"/>
      <c r="P1772" s="38"/>
      <c r="Q1772" s="38"/>
    </row>
    <row r="1773" spans="1:17" x14ac:dyDescent="0.35">
      <c r="A1773" s="20"/>
      <c r="B1773" s="20"/>
      <c r="C1773" s="51"/>
      <c r="D1773" s="52"/>
      <c r="E1773" s="52"/>
      <c r="F1773" s="53"/>
      <c r="G1773" s="50"/>
      <c r="H1773" s="50"/>
      <c r="I1773" s="50"/>
      <c r="J1773" s="38"/>
      <c r="K1773" s="38"/>
      <c r="L1773" s="38"/>
      <c r="M1773" s="38"/>
      <c r="N1773" s="38"/>
      <c r="O1773" s="38"/>
      <c r="P1773" s="38"/>
      <c r="Q1773" s="38"/>
    </row>
    <row r="1774" spans="1:17" x14ac:dyDescent="0.35">
      <c r="A1774" s="20"/>
      <c r="B1774" s="20"/>
      <c r="C1774" s="51"/>
      <c r="D1774" s="52"/>
      <c r="E1774" s="52"/>
      <c r="F1774" s="53"/>
      <c r="G1774" s="50"/>
      <c r="H1774" s="50"/>
      <c r="I1774" s="50"/>
      <c r="J1774" s="38"/>
      <c r="K1774" s="38"/>
      <c r="L1774" s="38"/>
      <c r="M1774" s="38"/>
      <c r="N1774" s="38"/>
      <c r="O1774" s="38"/>
      <c r="P1774" s="38"/>
      <c r="Q1774" s="38"/>
    </row>
    <row r="1775" spans="1:17" x14ac:dyDescent="0.35">
      <c r="A1775" s="20"/>
      <c r="B1775" s="20"/>
      <c r="C1775" s="51"/>
      <c r="D1775" s="52"/>
      <c r="E1775" s="52"/>
      <c r="F1775" s="53"/>
      <c r="G1775" s="50"/>
      <c r="H1775" s="50"/>
      <c r="I1775" s="50"/>
      <c r="J1775" s="38"/>
      <c r="K1775" s="38"/>
      <c r="L1775" s="38"/>
      <c r="M1775" s="38"/>
      <c r="N1775" s="38"/>
      <c r="O1775" s="38"/>
      <c r="P1775" s="38"/>
      <c r="Q1775" s="38"/>
    </row>
    <row r="1776" spans="1:17" x14ac:dyDescent="0.35">
      <c r="A1776" s="20"/>
      <c r="B1776" s="20"/>
      <c r="C1776" s="51"/>
      <c r="D1776" s="52"/>
      <c r="E1776" s="52"/>
      <c r="F1776" s="53"/>
      <c r="G1776" s="50"/>
      <c r="H1776" s="50"/>
      <c r="I1776" s="50"/>
      <c r="J1776" s="38"/>
      <c r="K1776" s="38"/>
      <c r="L1776" s="38"/>
      <c r="M1776" s="38"/>
      <c r="N1776" s="38"/>
      <c r="O1776" s="38"/>
      <c r="P1776" s="38"/>
      <c r="Q1776" s="38"/>
    </row>
    <row r="1777" spans="1:17" x14ac:dyDescent="0.35">
      <c r="A1777" s="20"/>
      <c r="B1777" s="20"/>
      <c r="C1777" s="51"/>
      <c r="D1777" s="52"/>
      <c r="E1777" s="52"/>
      <c r="F1777" s="53"/>
      <c r="G1777" s="50"/>
      <c r="H1777" s="50"/>
      <c r="I1777" s="50"/>
      <c r="J1777" s="38"/>
      <c r="K1777" s="38"/>
      <c r="L1777" s="38"/>
      <c r="M1777" s="38"/>
      <c r="N1777" s="38"/>
      <c r="O1777" s="38"/>
      <c r="P1777" s="38"/>
      <c r="Q1777" s="38"/>
    </row>
    <row r="1778" spans="1:17" x14ac:dyDescent="0.35">
      <c r="A1778" s="20"/>
      <c r="B1778" s="20"/>
      <c r="C1778" s="51"/>
      <c r="D1778" s="52"/>
      <c r="E1778" s="52"/>
      <c r="F1778" s="53"/>
      <c r="G1778" s="50"/>
      <c r="H1778" s="50"/>
      <c r="I1778" s="50"/>
      <c r="J1778" s="38"/>
      <c r="K1778" s="38"/>
      <c r="L1778" s="38"/>
      <c r="M1778" s="38"/>
      <c r="N1778" s="38"/>
      <c r="O1778" s="38"/>
      <c r="P1778" s="38"/>
      <c r="Q1778" s="38"/>
    </row>
    <row r="1779" spans="1:17" x14ac:dyDescent="0.35">
      <c r="A1779" s="20"/>
      <c r="B1779" s="20"/>
      <c r="C1779" s="51"/>
      <c r="D1779" s="52"/>
      <c r="E1779" s="52"/>
      <c r="F1779" s="53"/>
      <c r="G1779" s="50"/>
      <c r="H1779" s="50"/>
      <c r="I1779" s="50"/>
      <c r="J1779" s="38"/>
      <c r="K1779" s="38"/>
      <c r="L1779" s="38"/>
      <c r="M1779" s="38"/>
      <c r="N1779" s="38"/>
      <c r="O1779" s="38"/>
      <c r="P1779" s="38"/>
      <c r="Q1779" s="38"/>
    </row>
    <row r="1780" spans="1:17" x14ac:dyDescent="0.35">
      <c r="A1780" s="20"/>
      <c r="B1780" s="20"/>
      <c r="C1780" s="51"/>
      <c r="D1780" s="52"/>
      <c r="E1780" s="52"/>
      <c r="F1780" s="53"/>
      <c r="G1780" s="50"/>
      <c r="H1780" s="50"/>
      <c r="I1780" s="50"/>
      <c r="J1780" s="38"/>
      <c r="K1780" s="38"/>
      <c r="L1780" s="38"/>
      <c r="M1780" s="38"/>
      <c r="N1780" s="38"/>
      <c r="O1780" s="38"/>
      <c r="P1780" s="38"/>
      <c r="Q1780" s="38"/>
    </row>
    <row r="1781" spans="1:17" x14ac:dyDescent="0.35">
      <c r="A1781" s="20"/>
      <c r="B1781" s="20"/>
      <c r="C1781" s="51"/>
      <c r="D1781" s="52"/>
      <c r="E1781" s="52"/>
      <c r="F1781" s="53"/>
      <c r="G1781" s="50"/>
      <c r="H1781" s="50"/>
      <c r="I1781" s="50"/>
      <c r="J1781" s="38"/>
      <c r="K1781" s="38"/>
      <c r="L1781" s="38"/>
      <c r="M1781" s="38"/>
      <c r="N1781" s="38"/>
      <c r="O1781" s="38"/>
      <c r="P1781" s="38"/>
      <c r="Q1781" s="38"/>
    </row>
    <row r="1782" spans="1:17" x14ac:dyDescent="0.35">
      <c r="A1782" s="20"/>
      <c r="B1782" s="20"/>
      <c r="C1782" s="51"/>
      <c r="D1782" s="52"/>
      <c r="E1782" s="52"/>
      <c r="F1782" s="53"/>
      <c r="G1782" s="50"/>
      <c r="H1782" s="50"/>
      <c r="I1782" s="50"/>
      <c r="J1782" s="38"/>
      <c r="K1782" s="38"/>
      <c r="L1782" s="38"/>
      <c r="M1782" s="38"/>
      <c r="N1782" s="38"/>
      <c r="O1782" s="38"/>
      <c r="P1782" s="38"/>
      <c r="Q1782" s="38"/>
    </row>
    <row r="1783" spans="1:17" x14ac:dyDescent="0.35">
      <c r="A1783" s="20"/>
      <c r="B1783" s="20"/>
      <c r="C1783" s="51"/>
      <c r="D1783" s="52"/>
      <c r="E1783" s="52"/>
      <c r="F1783" s="53"/>
      <c r="G1783" s="50"/>
      <c r="H1783" s="50"/>
      <c r="I1783" s="50"/>
      <c r="J1783" s="38"/>
      <c r="K1783" s="38"/>
      <c r="L1783" s="38"/>
      <c r="M1783" s="38"/>
      <c r="N1783" s="38"/>
      <c r="O1783" s="38"/>
      <c r="P1783" s="38"/>
      <c r="Q1783" s="38"/>
    </row>
    <row r="1784" spans="1:17" x14ac:dyDescent="0.35">
      <c r="A1784" s="20"/>
      <c r="B1784" s="20"/>
      <c r="C1784" s="51"/>
      <c r="D1784" s="52"/>
      <c r="E1784" s="52"/>
      <c r="F1784" s="53"/>
      <c r="G1784" s="50"/>
      <c r="H1784" s="50"/>
      <c r="I1784" s="50"/>
      <c r="J1784" s="38"/>
      <c r="K1784" s="38"/>
      <c r="L1784" s="38"/>
      <c r="M1784" s="38"/>
      <c r="N1784" s="38"/>
      <c r="O1784" s="38"/>
      <c r="P1784" s="38"/>
      <c r="Q1784" s="38"/>
    </row>
    <row r="1785" spans="1:17" x14ac:dyDescent="0.35">
      <c r="A1785" s="20"/>
      <c r="B1785" s="20"/>
      <c r="C1785" s="51"/>
      <c r="D1785" s="52"/>
      <c r="E1785" s="52"/>
      <c r="F1785" s="53"/>
      <c r="G1785" s="50"/>
      <c r="H1785" s="50"/>
      <c r="I1785" s="50"/>
      <c r="J1785" s="38"/>
      <c r="K1785" s="38"/>
      <c r="L1785" s="38"/>
      <c r="M1785" s="38"/>
      <c r="N1785" s="38"/>
      <c r="O1785" s="38"/>
      <c r="P1785" s="38"/>
      <c r="Q1785" s="38"/>
    </row>
    <row r="1786" spans="1:17" x14ac:dyDescent="0.35">
      <c r="A1786" s="20"/>
      <c r="B1786" s="20"/>
      <c r="C1786" s="51"/>
      <c r="D1786" s="52"/>
      <c r="E1786" s="52"/>
      <c r="F1786" s="53"/>
      <c r="G1786" s="50"/>
      <c r="H1786" s="50"/>
      <c r="I1786" s="50"/>
      <c r="J1786" s="38"/>
      <c r="K1786" s="38"/>
      <c r="L1786" s="38"/>
      <c r="M1786" s="38"/>
      <c r="N1786" s="38"/>
      <c r="O1786" s="38"/>
      <c r="P1786" s="38"/>
      <c r="Q1786" s="38"/>
    </row>
    <row r="1787" spans="1:17" x14ac:dyDescent="0.35">
      <c r="A1787" s="20"/>
      <c r="B1787" s="20"/>
      <c r="C1787" s="51"/>
      <c r="D1787" s="52"/>
      <c r="E1787" s="52"/>
      <c r="F1787" s="53"/>
      <c r="G1787" s="50"/>
      <c r="H1787" s="50"/>
      <c r="I1787" s="50"/>
      <c r="J1787" s="38"/>
      <c r="K1787" s="38"/>
      <c r="L1787" s="38"/>
      <c r="M1787" s="38"/>
      <c r="N1787" s="38"/>
      <c r="O1787" s="38"/>
      <c r="P1787" s="38"/>
      <c r="Q1787" s="38"/>
    </row>
    <row r="1788" spans="1:17" x14ac:dyDescent="0.35">
      <c r="A1788" s="20"/>
      <c r="B1788" s="20"/>
      <c r="C1788" s="51"/>
      <c r="D1788" s="52"/>
      <c r="E1788" s="52"/>
      <c r="F1788" s="53"/>
      <c r="G1788" s="50"/>
      <c r="H1788" s="50"/>
      <c r="I1788" s="50"/>
      <c r="J1788" s="38"/>
      <c r="K1788" s="38"/>
      <c r="L1788" s="38"/>
      <c r="M1788" s="38"/>
      <c r="N1788" s="38"/>
      <c r="O1788" s="38"/>
      <c r="P1788" s="38"/>
      <c r="Q1788" s="38"/>
    </row>
    <row r="1789" spans="1:17" x14ac:dyDescent="0.35">
      <c r="A1789" s="20"/>
      <c r="B1789" s="20"/>
      <c r="C1789" s="51"/>
      <c r="D1789" s="52"/>
      <c r="E1789" s="52"/>
      <c r="F1789" s="53"/>
      <c r="G1789" s="50"/>
      <c r="H1789" s="50"/>
      <c r="I1789" s="50"/>
      <c r="J1789" s="38"/>
      <c r="K1789" s="38"/>
      <c r="L1789" s="38"/>
      <c r="M1789" s="38"/>
      <c r="N1789" s="38"/>
      <c r="O1789" s="38"/>
      <c r="P1789" s="38"/>
      <c r="Q1789" s="38"/>
    </row>
    <row r="1790" spans="1:17" x14ac:dyDescent="0.35">
      <c r="A1790" s="20"/>
      <c r="B1790" s="20"/>
      <c r="C1790" s="51"/>
      <c r="D1790" s="52"/>
      <c r="E1790" s="52"/>
      <c r="F1790" s="53"/>
      <c r="G1790" s="50"/>
      <c r="H1790" s="50"/>
      <c r="I1790" s="50"/>
      <c r="J1790" s="38"/>
      <c r="K1790" s="38"/>
      <c r="L1790" s="38"/>
      <c r="M1790" s="38"/>
      <c r="N1790" s="38"/>
      <c r="O1790" s="38"/>
      <c r="P1790" s="38"/>
      <c r="Q1790" s="38"/>
    </row>
    <row r="1791" spans="1:17" x14ac:dyDescent="0.35">
      <c r="A1791" s="20"/>
      <c r="B1791" s="20"/>
      <c r="C1791" s="51"/>
      <c r="D1791" s="52"/>
      <c r="E1791" s="52"/>
      <c r="F1791" s="53"/>
      <c r="G1791" s="50"/>
      <c r="H1791" s="50"/>
      <c r="I1791" s="50"/>
      <c r="J1791" s="38"/>
      <c r="K1791" s="38"/>
      <c r="L1791" s="38"/>
      <c r="M1791" s="38"/>
      <c r="N1791" s="38"/>
      <c r="O1791" s="38"/>
      <c r="P1791" s="38"/>
      <c r="Q1791" s="38"/>
    </row>
    <row r="1792" spans="1:17" x14ac:dyDescent="0.35">
      <c r="A1792" s="20"/>
      <c r="B1792" s="20"/>
      <c r="C1792" s="51"/>
      <c r="D1792" s="52"/>
      <c r="E1792" s="52"/>
      <c r="F1792" s="53"/>
      <c r="G1792" s="50"/>
      <c r="H1792" s="50"/>
      <c r="I1792" s="50"/>
      <c r="J1792" s="38"/>
      <c r="K1792" s="38"/>
      <c r="L1792" s="38"/>
      <c r="M1792" s="38"/>
      <c r="N1792" s="38"/>
      <c r="O1792" s="38"/>
      <c r="P1792" s="38"/>
      <c r="Q1792" s="38"/>
    </row>
    <row r="1793" spans="1:17" x14ac:dyDescent="0.35">
      <c r="A1793" s="20"/>
      <c r="B1793" s="20"/>
      <c r="C1793" s="51"/>
      <c r="D1793" s="52"/>
      <c r="E1793" s="52"/>
      <c r="F1793" s="53"/>
      <c r="G1793" s="50"/>
      <c r="H1793" s="50"/>
      <c r="I1793" s="50"/>
      <c r="J1793" s="38"/>
      <c r="K1793" s="38"/>
      <c r="L1793" s="38"/>
      <c r="M1793" s="38"/>
      <c r="N1793" s="38"/>
      <c r="O1793" s="38"/>
      <c r="P1793" s="38"/>
      <c r="Q1793" s="38"/>
    </row>
    <row r="1794" spans="1:17" x14ac:dyDescent="0.35">
      <c r="A1794" s="20"/>
      <c r="B1794" s="20"/>
      <c r="C1794" s="51"/>
      <c r="D1794" s="52"/>
      <c r="E1794" s="52"/>
      <c r="F1794" s="53"/>
      <c r="G1794" s="50"/>
      <c r="H1794" s="50"/>
      <c r="I1794" s="50"/>
      <c r="J1794" s="38"/>
      <c r="K1794" s="38"/>
      <c r="L1794" s="38"/>
      <c r="M1794" s="38"/>
      <c r="N1794" s="38"/>
      <c r="O1794" s="38"/>
      <c r="P1794" s="38"/>
      <c r="Q1794" s="38"/>
    </row>
    <row r="1795" spans="1:17" x14ac:dyDescent="0.35">
      <c r="A1795" s="20"/>
      <c r="B1795" s="20"/>
      <c r="C1795" s="51"/>
      <c r="D1795" s="52"/>
      <c r="E1795" s="52"/>
      <c r="F1795" s="53"/>
      <c r="G1795" s="50"/>
      <c r="H1795" s="50"/>
      <c r="I1795" s="50"/>
      <c r="J1795" s="38"/>
      <c r="K1795" s="38"/>
      <c r="L1795" s="38"/>
      <c r="M1795" s="38"/>
      <c r="N1795" s="38"/>
      <c r="O1795" s="38"/>
      <c r="P1795" s="38"/>
      <c r="Q1795" s="38"/>
    </row>
    <row r="1796" spans="1:17" x14ac:dyDescent="0.35">
      <c r="A1796" s="20"/>
      <c r="B1796" s="20"/>
      <c r="C1796" s="51"/>
      <c r="D1796" s="52"/>
      <c r="E1796" s="52"/>
      <c r="F1796" s="53"/>
      <c r="G1796" s="50"/>
      <c r="H1796" s="50"/>
      <c r="I1796" s="50"/>
      <c r="J1796" s="38"/>
      <c r="K1796" s="38"/>
      <c r="L1796" s="38"/>
      <c r="M1796" s="38"/>
      <c r="N1796" s="38"/>
      <c r="O1796" s="38"/>
      <c r="P1796" s="38"/>
      <c r="Q1796" s="38"/>
    </row>
    <row r="1797" spans="1:17" x14ac:dyDescent="0.35">
      <c r="A1797" s="20"/>
      <c r="B1797" s="20"/>
      <c r="C1797" s="51"/>
      <c r="D1797" s="52"/>
      <c r="E1797" s="52"/>
      <c r="F1797" s="53"/>
      <c r="G1797" s="50"/>
      <c r="H1797" s="50"/>
      <c r="I1797" s="50"/>
      <c r="J1797" s="38"/>
      <c r="K1797" s="38"/>
      <c r="L1797" s="38"/>
      <c r="M1797" s="38"/>
      <c r="N1797" s="38"/>
      <c r="O1797" s="38"/>
      <c r="P1797" s="38"/>
      <c r="Q1797" s="38"/>
    </row>
    <row r="1798" spans="1:17" x14ac:dyDescent="0.35">
      <c r="A1798" s="20"/>
      <c r="B1798" s="20"/>
      <c r="C1798" s="51"/>
      <c r="D1798" s="52"/>
      <c r="E1798" s="52"/>
      <c r="F1798" s="53"/>
      <c r="G1798" s="50"/>
      <c r="H1798" s="50"/>
      <c r="I1798" s="50"/>
      <c r="J1798" s="38"/>
      <c r="K1798" s="38"/>
      <c r="L1798" s="38"/>
      <c r="M1798" s="38"/>
      <c r="N1798" s="38"/>
      <c r="O1798" s="38"/>
      <c r="P1798" s="38"/>
      <c r="Q1798" s="38"/>
    </row>
    <row r="1799" spans="1:17" x14ac:dyDescent="0.35">
      <c r="A1799" s="20"/>
      <c r="B1799" s="20"/>
      <c r="C1799" s="51"/>
      <c r="D1799" s="52"/>
      <c r="E1799" s="52"/>
      <c r="F1799" s="53"/>
      <c r="G1799" s="50"/>
      <c r="H1799" s="50"/>
      <c r="I1799" s="50"/>
      <c r="J1799" s="38"/>
      <c r="K1799" s="38"/>
      <c r="L1799" s="38"/>
      <c r="M1799" s="38"/>
      <c r="N1799" s="38"/>
      <c r="O1799" s="38"/>
      <c r="P1799" s="38"/>
      <c r="Q1799" s="38"/>
    </row>
    <row r="1800" spans="1:17" x14ac:dyDescent="0.35">
      <c r="A1800" s="20"/>
      <c r="B1800" s="20"/>
      <c r="C1800" s="51"/>
      <c r="D1800" s="52"/>
      <c r="E1800" s="52"/>
      <c r="F1800" s="53"/>
      <c r="G1800" s="50"/>
      <c r="H1800" s="50"/>
      <c r="I1800" s="50"/>
      <c r="J1800" s="38"/>
      <c r="K1800" s="38"/>
      <c r="L1800" s="38"/>
      <c r="M1800" s="38"/>
      <c r="N1800" s="38"/>
      <c r="O1800" s="38"/>
      <c r="P1800" s="38"/>
      <c r="Q1800" s="38"/>
    </row>
    <row r="1801" spans="1:17" x14ac:dyDescent="0.35">
      <c r="A1801" s="20"/>
      <c r="B1801" s="20"/>
      <c r="C1801" s="51"/>
      <c r="D1801" s="52"/>
      <c r="E1801" s="52"/>
      <c r="F1801" s="53"/>
      <c r="G1801" s="50"/>
      <c r="H1801" s="50"/>
      <c r="I1801" s="50"/>
      <c r="J1801" s="38"/>
      <c r="K1801" s="38"/>
      <c r="L1801" s="38"/>
      <c r="M1801" s="38"/>
      <c r="N1801" s="38"/>
      <c r="O1801" s="38"/>
      <c r="P1801" s="38"/>
      <c r="Q1801" s="38"/>
    </row>
    <row r="1802" spans="1:17" x14ac:dyDescent="0.35">
      <c r="A1802" s="20"/>
      <c r="B1802" s="20"/>
      <c r="C1802" s="51"/>
      <c r="D1802" s="52"/>
      <c r="E1802" s="52"/>
      <c r="F1802" s="53"/>
      <c r="G1802" s="50"/>
      <c r="H1802" s="50"/>
      <c r="I1802" s="50"/>
      <c r="J1802" s="38"/>
      <c r="K1802" s="38"/>
      <c r="L1802" s="38"/>
      <c r="M1802" s="38"/>
      <c r="N1802" s="38"/>
      <c r="O1802" s="38"/>
      <c r="P1802" s="38"/>
      <c r="Q1802" s="38"/>
    </row>
    <row r="1803" spans="1:17" x14ac:dyDescent="0.35">
      <c r="A1803" s="20"/>
      <c r="B1803" s="20"/>
      <c r="C1803" s="51"/>
      <c r="D1803" s="52"/>
      <c r="E1803" s="52"/>
      <c r="F1803" s="53"/>
      <c r="G1803" s="50"/>
      <c r="H1803" s="50"/>
      <c r="I1803" s="50"/>
      <c r="J1803" s="38"/>
      <c r="K1803" s="38"/>
      <c r="L1803" s="38"/>
      <c r="M1803" s="38"/>
      <c r="N1803" s="38"/>
      <c r="O1803" s="38"/>
      <c r="P1803" s="38"/>
      <c r="Q1803" s="38"/>
    </row>
    <row r="1804" spans="1:17" x14ac:dyDescent="0.35">
      <c r="A1804" s="20"/>
      <c r="B1804" s="20"/>
      <c r="C1804" s="51"/>
      <c r="D1804" s="52"/>
      <c r="E1804" s="52"/>
      <c r="F1804" s="53"/>
      <c r="G1804" s="50"/>
      <c r="H1804" s="50"/>
      <c r="I1804" s="50"/>
      <c r="J1804" s="38"/>
      <c r="K1804" s="38"/>
      <c r="L1804" s="38"/>
      <c r="M1804" s="38"/>
      <c r="N1804" s="38"/>
      <c r="O1804" s="38"/>
      <c r="P1804" s="38"/>
      <c r="Q1804" s="38"/>
    </row>
    <row r="1805" spans="1:17" x14ac:dyDescent="0.35">
      <c r="A1805" s="20"/>
      <c r="B1805" s="20"/>
      <c r="C1805" s="51"/>
      <c r="D1805" s="52"/>
      <c r="E1805" s="52"/>
      <c r="F1805" s="53"/>
      <c r="G1805" s="50"/>
      <c r="H1805" s="50"/>
      <c r="I1805" s="50"/>
      <c r="J1805" s="38"/>
      <c r="K1805" s="38"/>
      <c r="L1805" s="38"/>
      <c r="M1805" s="38"/>
      <c r="N1805" s="38"/>
      <c r="O1805" s="38"/>
      <c r="P1805" s="38"/>
      <c r="Q1805" s="38"/>
    </row>
    <row r="1806" spans="1:17" x14ac:dyDescent="0.35">
      <c r="A1806" s="20"/>
      <c r="B1806" s="20"/>
      <c r="C1806" s="51"/>
      <c r="D1806" s="52"/>
      <c r="E1806" s="52"/>
      <c r="F1806" s="53"/>
      <c r="G1806" s="50"/>
      <c r="H1806" s="50"/>
      <c r="I1806" s="50"/>
      <c r="J1806" s="38"/>
      <c r="K1806" s="38"/>
      <c r="L1806" s="38"/>
      <c r="M1806" s="38"/>
      <c r="N1806" s="38"/>
      <c r="O1806" s="38"/>
      <c r="P1806" s="38"/>
      <c r="Q1806" s="38"/>
    </row>
    <row r="1807" spans="1:17" x14ac:dyDescent="0.35">
      <c r="A1807" s="20"/>
      <c r="B1807" s="20"/>
      <c r="C1807" s="51"/>
      <c r="D1807" s="52"/>
      <c r="E1807" s="52"/>
      <c r="F1807" s="53"/>
      <c r="G1807" s="50"/>
      <c r="H1807" s="50"/>
      <c r="I1807" s="50"/>
      <c r="J1807" s="38"/>
      <c r="K1807" s="38"/>
      <c r="L1807" s="38"/>
      <c r="M1807" s="38"/>
      <c r="N1807" s="38"/>
      <c r="O1807" s="38"/>
      <c r="P1807" s="38"/>
      <c r="Q1807" s="38"/>
    </row>
    <row r="1808" spans="1:17" x14ac:dyDescent="0.35">
      <c r="A1808" s="20"/>
      <c r="B1808" s="20"/>
      <c r="C1808" s="51"/>
      <c r="D1808" s="52"/>
      <c r="E1808" s="52"/>
      <c r="F1808" s="53"/>
      <c r="G1808" s="50"/>
      <c r="H1808" s="50"/>
      <c r="I1808" s="50"/>
      <c r="J1808" s="38"/>
      <c r="K1808" s="38"/>
      <c r="L1808" s="38"/>
      <c r="M1808" s="38"/>
      <c r="N1808" s="38"/>
      <c r="O1808" s="38"/>
      <c r="P1808" s="38"/>
      <c r="Q1808" s="38"/>
    </row>
    <row r="1809" spans="1:17" x14ac:dyDescent="0.35">
      <c r="A1809" s="20"/>
      <c r="B1809" s="20"/>
      <c r="C1809" s="51"/>
      <c r="D1809" s="52"/>
      <c r="E1809" s="52"/>
      <c r="F1809" s="53"/>
      <c r="G1809" s="50"/>
      <c r="H1809" s="50"/>
      <c r="I1809" s="50"/>
      <c r="J1809" s="38"/>
      <c r="K1809" s="38"/>
      <c r="L1809" s="38"/>
      <c r="M1809" s="38"/>
      <c r="N1809" s="38"/>
      <c r="O1809" s="38"/>
      <c r="P1809" s="38"/>
      <c r="Q1809" s="38"/>
    </row>
    <row r="1810" spans="1:17" x14ac:dyDescent="0.35">
      <c r="A1810" s="20"/>
      <c r="B1810" s="20"/>
      <c r="C1810" s="51"/>
      <c r="D1810" s="52"/>
      <c r="E1810" s="52"/>
      <c r="F1810" s="53"/>
      <c r="G1810" s="50"/>
      <c r="H1810" s="50"/>
      <c r="I1810" s="50"/>
      <c r="J1810" s="38"/>
      <c r="K1810" s="38"/>
      <c r="L1810" s="38"/>
      <c r="M1810" s="38"/>
      <c r="N1810" s="38"/>
      <c r="O1810" s="38"/>
      <c r="P1810" s="38"/>
      <c r="Q1810" s="38"/>
    </row>
    <row r="1811" spans="1:17" x14ac:dyDescent="0.35">
      <c r="A1811" s="20"/>
      <c r="B1811" s="20"/>
      <c r="C1811" s="51"/>
      <c r="D1811" s="52"/>
      <c r="E1811" s="52"/>
      <c r="F1811" s="53"/>
      <c r="G1811" s="50"/>
      <c r="H1811" s="50"/>
      <c r="I1811" s="50"/>
      <c r="J1811" s="38"/>
      <c r="K1811" s="38"/>
      <c r="L1811" s="38"/>
      <c r="M1811" s="38"/>
      <c r="N1811" s="38"/>
      <c r="O1811" s="38"/>
      <c r="P1811" s="38"/>
      <c r="Q1811" s="38"/>
    </row>
    <row r="1812" spans="1:17" x14ac:dyDescent="0.35">
      <c r="A1812" s="20"/>
      <c r="B1812" s="20"/>
      <c r="C1812" s="51"/>
      <c r="D1812" s="52"/>
      <c r="E1812" s="52"/>
      <c r="F1812" s="53"/>
      <c r="G1812" s="50"/>
      <c r="H1812" s="50"/>
      <c r="I1812" s="50"/>
      <c r="J1812" s="38"/>
      <c r="K1812" s="38"/>
      <c r="L1812" s="38"/>
      <c r="M1812" s="38"/>
      <c r="N1812" s="38"/>
      <c r="O1812" s="38"/>
      <c r="P1812" s="38"/>
      <c r="Q1812" s="38"/>
    </row>
    <row r="1813" spans="1:17" x14ac:dyDescent="0.35">
      <c r="A1813" s="20"/>
      <c r="B1813" s="20"/>
      <c r="C1813" s="51"/>
      <c r="D1813" s="52"/>
      <c r="E1813" s="52"/>
      <c r="F1813" s="53"/>
      <c r="G1813" s="50"/>
      <c r="H1813" s="50"/>
      <c r="I1813" s="50"/>
      <c r="J1813" s="38"/>
      <c r="K1813" s="38"/>
      <c r="L1813" s="38"/>
      <c r="M1813" s="38"/>
      <c r="N1813" s="38"/>
      <c r="O1813" s="38"/>
      <c r="P1813" s="38"/>
      <c r="Q1813" s="38"/>
    </row>
    <row r="1814" spans="1:17" x14ac:dyDescent="0.35">
      <c r="A1814" s="20"/>
      <c r="B1814" s="20"/>
      <c r="C1814" s="51"/>
      <c r="D1814" s="52"/>
      <c r="E1814" s="52"/>
      <c r="F1814" s="53"/>
      <c r="G1814" s="50"/>
      <c r="H1814" s="50"/>
      <c r="I1814" s="50"/>
      <c r="J1814" s="38"/>
      <c r="K1814" s="38"/>
      <c r="L1814" s="38"/>
      <c r="M1814" s="38"/>
      <c r="N1814" s="38"/>
      <c r="O1814" s="38"/>
      <c r="P1814" s="38"/>
      <c r="Q1814" s="38"/>
    </row>
    <row r="1815" spans="1:17" x14ac:dyDescent="0.35">
      <c r="A1815" s="20"/>
      <c r="B1815" s="20"/>
      <c r="C1815" s="51"/>
      <c r="D1815" s="52"/>
      <c r="E1815" s="52"/>
      <c r="F1815" s="53"/>
      <c r="G1815" s="50"/>
      <c r="H1815" s="50"/>
      <c r="I1815" s="50"/>
      <c r="J1815" s="38"/>
      <c r="K1815" s="38"/>
      <c r="L1815" s="38"/>
      <c r="M1815" s="38"/>
      <c r="N1815" s="38"/>
      <c r="O1815" s="38"/>
      <c r="P1815" s="38"/>
      <c r="Q1815" s="38"/>
    </row>
    <row r="1816" spans="1:17" x14ac:dyDescent="0.35">
      <c r="A1816" s="20"/>
      <c r="B1816" s="20"/>
      <c r="C1816" s="51"/>
      <c r="D1816" s="52"/>
      <c r="E1816" s="52"/>
      <c r="F1816" s="53"/>
      <c r="G1816" s="50"/>
      <c r="H1816" s="50"/>
      <c r="I1816" s="50"/>
      <c r="J1816" s="38"/>
      <c r="K1816" s="38"/>
      <c r="L1816" s="38"/>
      <c r="M1816" s="38"/>
      <c r="N1816" s="38"/>
      <c r="O1816" s="38"/>
      <c r="P1816" s="38"/>
      <c r="Q1816" s="38"/>
    </row>
    <row r="1817" spans="1:17" x14ac:dyDescent="0.35">
      <c r="A1817" s="20"/>
      <c r="B1817" s="20"/>
      <c r="C1817" s="51"/>
      <c r="D1817" s="52"/>
      <c r="E1817" s="52"/>
      <c r="F1817" s="53"/>
      <c r="G1817" s="50"/>
      <c r="H1817" s="50"/>
      <c r="I1817" s="50"/>
      <c r="J1817" s="38"/>
      <c r="K1817" s="38"/>
      <c r="L1817" s="38"/>
      <c r="M1817" s="38"/>
      <c r="N1817" s="38"/>
      <c r="O1817" s="38"/>
      <c r="P1817" s="38"/>
      <c r="Q1817" s="38"/>
    </row>
    <row r="1818" spans="1:17" x14ac:dyDescent="0.35">
      <c r="A1818" s="20"/>
      <c r="B1818" s="20"/>
      <c r="C1818" s="51"/>
      <c r="D1818" s="52"/>
      <c r="E1818" s="52"/>
      <c r="F1818" s="53"/>
      <c r="G1818" s="50"/>
      <c r="H1818" s="50"/>
      <c r="I1818" s="50"/>
      <c r="J1818" s="38"/>
      <c r="K1818" s="38"/>
      <c r="L1818" s="38"/>
      <c r="M1818" s="38"/>
      <c r="N1818" s="38"/>
      <c r="O1818" s="38"/>
      <c r="P1818" s="38"/>
      <c r="Q1818" s="38"/>
    </row>
    <row r="1819" spans="1:17" x14ac:dyDescent="0.35">
      <c r="A1819" s="20"/>
      <c r="B1819" s="20"/>
      <c r="C1819" s="51"/>
      <c r="D1819" s="52"/>
      <c r="E1819" s="52"/>
      <c r="F1819" s="53"/>
      <c r="G1819" s="50"/>
      <c r="H1819" s="50"/>
      <c r="I1819" s="50"/>
      <c r="J1819" s="38"/>
      <c r="K1819" s="38"/>
      <c r="L1819" s="38"/>
      <c r="M1819" s="38"/>
      <c r="N1819" s="38"/>
      <c r="O1819" s="38"/>
      <c r="P1819" s="38"/>
      <c r="Q1819" s="38"/>
    </row>
    <row r="1820" spans="1:17" x14ac:dyDescent="0.35">
      <c r="A1820" s="20"/>
      <c r="B1820" s="20"/>
      <c r="C1820" s="51"/>
      <c r="D1820" s="52"/>
      <c r="E1820" s="52"/>
      <c r="F1820" s="53"/>
      <c r="G1820" s="50"/>
      <c r="H1820" s="50"/>
      <c r="I1820" s="50"/>
      <c r="J1820" s="38"/>
      <c r="K1820" s="38"/>
      <c r="L1820" s="38"/>
      <c r="M1820" s="38"/>
      <c r="N1820" s="38"/>
      <c r="O1820" s="38"/>
      <c r="P1820" s="38"/>
      <c r="Q1820" s="38"/>
    </row>
    <row r="1821" spans="1:17" x14ac:dyDescent="0.35">
      <c r="A1821" s="20"/>
      <c r="B1821" s="20"/>
      <c r="C1821" s="51"/>
      <c r="D1821" s="52"/>
      <c r="E1821" s="52"/>
      <c r="F1821" s="53"/>
      <c r="G1821" s="50"/>
      <c r="H1821" s="50"/>
      <c r="I1821" s="50"/>
      <c r="J1821" s="38"/>
      <c r="K1821" s="38"/>
      <c r="L1821" s="38"/>
      <c r="M1821" s="38"/>
      <c r="N1821" s="38"/>
      <c r="O1821" s="38"/>
      <c r="P1821" s="38"/>
      <c r="Q1821" s="38"/>
    </row>
    <row r="1822" spans="1:17" x14ac:dyDescent="0.35">
      <c r="A1822" s="20"/>
      <c r="B1822" s="20"/>
      <c r="C1822" s="51"/>
      <c r="D1822" s="52"/>
      <c r="E1822" s="52"/>
      <c r="F1822" s="53"/>
      <c r="G1822" s="50"/>
      <c r="H1822" s="50"/>
      <c r="I1822" s="50"/>
      <c r="J1822" s="38"/>
      <c r="K1822" s="38"/>
      <c r="L1822" s="38"/>
      <c r="M1822" s="38"/>
      <c r="N1822" s="38"/>
      <c r="O1822" s="38"/>
      <c r="P1822" s="38"/>
      <c r="Q1822" s="38"/>
    </row>
    <row r="1823" spans="1:17" x14ac:dyDescent="0.35">
      <c r="A1823" s="20"/>
      <c r="B1823" s="20"/>
      <c r="C1823" s="51"/>
      <c r="D1823" s="52"/>
      <c r="E1823" s="52"/>
      <c r="F1823" s="53"/>
      <c r="G1823" s="50"/>
      <c r="H1823" s="50"/>
      <c r="I1823" s="50"/>
      <c r="J1823" s="38"/>
      <c r="K1823" s="38"/>
      <c r="L1823" s="38"/>
      <c r="M1823" s="38"/>
      <c r="N1823" s="38"/>
      <c r="O1823" s="38"/>
      <c r="P1823" s="38"/>
      <c r="Q1823" s="38"/>
    </row>
    <row r="1824" spans="1:17" x14ac:dyDescent="0.35">
      <c r="A1824" s="20"/>
      <c r="B1824" s="20"/>
      <c r="C1824" s="51"/>
      <c r="D1824" s="52"/>
      <c r="E1824" s="52"/>
      <c r="F1824" s="53"/>
      <c r="G1824" s="50"/>
      <c r="H1824" s="50"/>
      <c r="I1824" s="50"/>
      <c r="J1824" s="38"/>
      <c r="K1824" s="38"/>
      <c r="L1824" s="38"/>
      <c r="M1824" s="38"/>
      <c r="N1824" s="38"/>
      <c r="O1824" s="38"/>
      <c r="P1824" s="38"/>
      <c r="Q1824" s="38"/>
    </row>
    <row r="1825" spans="1:17" x14ac:dyDescent="0.35">
      <c r="A1825" s="20"/>
      <c r="B1825" s="20"/>
      <c r="C1825" s="51"/>
      <c r="D1825" s="52"/>
      <c r="E1825" s="52"/>
      <c r="F1825" s="53"/>
      <c r="G1825" s="50"/>
      <c r="H1825" s="50"/>
      <c r="I1825" s="50"/>
      <c r="J1825" s="38"/>
      <c r="K1825" s="38"/>
      <c r="L1825" s="38"/>
      <c r="M1825" s="38"/>
      <c r="N1825" s="38"/>
      <c r="O1825" s="38"/>
      <c r="P1825" s="38"/>
      <c r="Q1825" s="38"/>
    </row>
    <row r="1826" spans="1:17" x14ac:dyDescent="0.35">
      <c r="A1826" s="20"/>
      <c r="B1826" s="20"/>
      <c r="C1826" s="51"/>
      <c r="D1826" s="52"/>
      <c r="E1826" s="52"/>
      <c r="F1826" s="53"/>
      <c r="G1826" s="50"/>
      <c r="H1826" s="50"/>
      <c r="I1826" s="50"/>
      <c r="J1826" s="38"/>
      <c r="K1826" s="38"/>
      <c r="L1826" s="38"/>
      <c r="M1826" s="38"/>
      <c r="N1826" s="38"/>
      <c r="O1826" s="38"/>
      <c r="P1826" s="38"/>
      <c r="Q1826" s="38"/>
    </row>
    <row r="1827" spans="1:17" x14ac:dyDescent="0.35">
      <c r="A1827" s="20"/>
      <c r="B1827" s="20"/>
      <c r="C1827" s="51"/>
      <c r="D1827" s="52"/>
      <c r="E1827" s="52"/>
      <c r="F1827" s="53"/>
      <c r="G1827" s="50"/>
      <c r="H1827" s="50"/>
      <c r="I1827" s="50"/>
      <c r="J1827" s="38"/>
      <c r="K1827" s="38"/>
      <c r="L1827" s="38"/>
      <c r="M1827" s="38"/>
      <c r="N1827" s="38"/>
      <c r="O1827" s="38"/>
      <c r="P1827" s="38"/>
      <c r="Q1827" s="38"/>
    </row>
    <row r="1828" spans="1:17" x14ac:dyDescent="0.35">
      <c r="A1828" s="20"/>
      <c r="B1828" s="20"/>
      <c r="C1828" s="51"/>
      <c r="D1828" s="52"/>
      <c r="E1828" s="52"/>
      <c r="F1828" s="53"/>
      <c r="G1828" s="50"/>
      <c r="H1828" s="50"/>
      <c r="I1828" s="50"/>
      <c r="J1828" s="38"/>
      <c r="K1828" s="38"/>
      <c r="L1828" s="38"/>
      <c r="M1828" s="38"/>
      <c r="N1828" s="38"/>
      <c r="O1828" s="38"/>
      <c r="P1828" s="38"/>
      <c r="Q1828" s="38"/>
    </row>
    <row r="1829" spans="1:17" x14ac:dyDescent="0.35">
      <c r="A1829" s="20"/>
      <c r="B1829" s="20"/>
      <c r="C1829" s="51"/>
      <c r="D1829" s="52"/>
      <c r="E1829" s="52"/>
      <c r="F1829" s="53"/>
      <c r="G1829" s="50"/>
      <c r="H1829" s="50"/>
      <c r="I1829" s="50"/>
      <c r="J1829" s="38"/>
      <c r="K1829" s="38"/>
      <c r="L1829" s="38"/>
      <c r="M1829" s="38"/>
      <c r="N1829" s="38"/>
      <c r="O1829" s="38"/>
      <c r="P1829" s="38"/>
      <c r="Q1829" s="38"/>
    </row>
    <row r="1830" spans="1:17" x14ac:dyDescent="0.35">
      <c r="A1830" s="20"/>
      <c r="B1830" s="20"/>
      <c r="C1830" s="51"/>
      <c r="D1830" s="52"/>
      <c r="E1830" s="52"/>
      <c r="F1830" s="53"/>
      <c r="G1830" s="50"/>
      <c r="H1830" s="50"/>
      <c r="I1830" s="50"/>
      <c r="J1830" s="38"/>
      <c r="K1830" s="38"/>
      <c r="L1830" s="38"/>
      <c r="M1830" s="38"/>
      <c r="N1830" s="38"/>
      <c r="O1830" s="38"/>
      <c r="P1830" s="38"/>
      <c r="Q1830" s="38"/>
    </row>
    <row r="1831" spans="1:17" x14ac:dyDescent="0.35">
      <c r="A1831" s="20"/>
      <c r="B1831" s="20"/>
      <c r="C1831" s="51"/>
      <c r="D1831" s="52"/>
      <c r="E1831" s="52"/>
      <c r="F1831" s="53"/>
      <c r="G1831" s="50"/>
      <c r="H1831" s="50"/>
      <c r="I1831" s="50"/>
      <c r="J1831" s="38"/>
      <c r="K1831" s="38"/>
      <c r="L1831" s="38"/>
      <c r="M1831" s="38"/>
      <c r="N1831" s="38"/>
      <c r="O1831" s="38"/>
      <c r="P1831" s="38"/>
      <c r="Q1831" s="38"/>
    </row>
    <row r="1832" spans="1:17" x14ac:dyDescent="0.35">
      <c r="A1832" s="20"/>
      <c r="B1832" s="20"/>
      <c r="C1832" s="51"/>
      <c r="D1832" s="52"/>
      <c r="E1832" s="52"/>
      <c r="F1832" s="53"/>
      <c r="G1832" s="50"/>
      <c r="H1832" s="50"/>
      <c r="I1832" s="50"/>
      <c r="J1832" s="38"/>
      <c r="K1832" s="38"/>
      <c r="L1832" s="38"/>
      <c r="M1832" s="38"/>
      <c r="N1832" s="38"/>
      <c r="O1832" s="38"/>
      <c r="P1832" s="38"/>
      <c r="Q1832" s="38"/>
    </row>
    <row r="1833" spans="1:17" x14ac:dyDescent="0.35">
      <c r="A1833" s="20"/>
      <c r="B1833" s="20"/>
      <c r="C1833" s="51"/>
      <c r="D1833" s="52"/>
      <c r="E1833" s="52"/>
      <c r="F1833" s="53"/>
      <c r="G1833" s="50"/>
      <c r="H1833" s="50"/>
      <c r="I1833" s="50"/>
      <c r="J1833" s="38"/>
      <c r="K1833" s="38"/>
      <c r="L1833" s="38"/>
      <c r="M1833" s="38"/>
      <c r="N1833" s="38"/>
      <c r="O1833" s="38"/>
      <c r="P1833" s="38"/>
      <c r="Q1833" s="38"/>
    </row>
    <row r="1834" spans="1:17" x14ac:dyDescent="0.35">
      <c r="A1834" s="20"/>
      <c r="B1834" s="20"/>
      <c r="C1834" s="51"/>
      <c r="D1834" s="52"/>
      <c r="E1834" s="52"/>
      <c r="F1834" s="53"/>
      <c r="G1834" s="50"/>
      <c r="H1834" s="50"/>
      <c r="I1834" s="50"/>
      <c r="J1834" s="38"/>
      <c r="K1834" s="38"/>
      <c r="L1834" s="38"/>
      <c r="M1834" s="38"/>
      <c r="N1834" s="38"/>
      <c r="O1834" s="38"/>
      <c r="P1834" s="38"/>
      <c r="Q1834" s="38"/>
    </row>
    <row r="1835" spans="1:17" x14ac:dyDescent="0.35">
      <c r="A1835" s="20"/>
      <c r="B1835" s="20"/>
      <c r="C1835" s="51"/>
      <c r="D1835" s="52"/>
      <c r="E1835" s="52"/>
      <c r="F1835" s="53"/>
      <c r="G1835" s="50"/>
      <c r="H1835" s="50"/>
      <c r="I1835" s="50"/>
      <c r="J1835" s="38"/>
      <c r="K1835" s="38"/>
      <c r="L1835" s="38"/>
      <c r="M1835" s="38"/>
      <c r="N1835" s="38"/>
      <c r="O1835" s="38"/>
      <c r="P1835" s="38"/>
      <c r="Q1835" s="38"/>
    </row>
    <row r="1836" spans="1:17" x14ac:dyDescent="0.35">
      <c r="A1836" s="20"/>
      <c r="B1836" s="20"/>
      <c r="C1836" s="51"/>
      <c r="D1836" s="52"/>
      <c r="E1836" s="52"/>
      <c r="F1836" s="53"/>
      <c r="G1836" s="50"/>
      <c r="H1836" s="50"/>
      <c r="I1836" s="50"/>
      <c r="J1836" s="38"/>
      <c r="K1836" s="38"/>
      <c r="L1836" s="38"/>
      <c r="M1836" s="38"/>
      <c r="N1836" s="38"/>
      <c r="O1836" s="38"/>
      <c r="P1836" s="38"/>
      <c r="Q1836" s="38"/>
    </row>
    <row r="1837" spans="1:17" x14ac:dyDescent="0.35">
      <c r="A1837" s="20"/>
      <c r="B1837" s="20"/>
      <c r="C1837" s="51"/>
      <c r="D1837" s="52"/>
      <c r="E1837" s="52"/>
      <c r="F1837" s="53"/>
      <c r="G1837" s="50"/>
      <c r="H1837" s="50"/>
      <c r="I1837" s="50"/>
      <c r="J1837" s="38"/>
      <c r="K1837" s="38"/>
      <c r="L1837" s="38"/>
      <c r="M1837" s="38"/>
      <c r="N1837" s="38"/>
      <c r="O1837" s="38"/>
      <c r="P1837" s="38"/>
      <c r="Q1837" s="38"/>
    </row>
    <row r="1838" spans="1:17" x14ac:dyDescent="0.35">
      <c r="A1838" s="20"/>
      <c r="B1838" s="20"/>
      <c r="C1838" s="51"/>
      <c r="D1838" s="52"/>
      <c r="E1838" s="52"/>
      <c r="F1838" s="53"/>
      <c r="G1838" s="50"/>
      <c r="H1838" s="50"/>
      <c r="I1838" s="50"/>
      <c r="J1838" s="38"/>
      <c r="K1838" s="38"/>
      <c r="L1838" s="38"/>
      <c r="M1838" s="38"/>
      <c r="N1838" s="38"/>
      <c r="O1838" s="38"/>
      <c r="P1838" s="38"/>
      <c r="Q1838" s="38"/>
    </row>
    <row r="1839" spans="1:17" x14ac:dyDescent="0.35">
      <c r="A1839" s="20"/>
      <c r="B1839" s="20"/>
      <c r="C1839" s="51"/>
      <c r="D1839" s="52"/>
      <c r="E1839" s="52"/>
      <c r="F1839" s="53"/>
      <c r="G1839" s="50"/>
      <c r="H1839" s="50"/>
      <c r="I1839" s="50"/>
      <c r="J1839" s="38"/>
      <c r="K1839" s="38"/>
      <c r="L1839" s="38"/>
      <c r="M1839" s="38"/>
      <c r="N1839" s="38"/>
      <c r="O1839" s="38"/>
      <c r="P1839" s="38"/>
      <c r="Q1839" s="38"/>
    </row>
    <row r="1840" spans="1:17" x14ac:dyDescent="0.35">
      <c r="A1840" s="20"/>
      <c r="B1840" s="20"/>
      <c r="C1840" s="51"/>
      <c r="D1840" s="52"/>
      <c r="E1840" s="52"/>
      <c r="F1840" s="53"/>
      <c r="G1840" s="50"/>
      <c r="H1840" s="50"/>
      <c r="I1840" s="50"/>
      <c r="J1840" s="38"/>
      <c r="K1840" s="38"/>
      <c r="L1840" s="38"/>
      <c r="M1840" s="38"/>
      <c r="N1840" s="38"/>
      <c r="O1840" s="38"/>
      <c r="P1840" s="38"/>
      <c r="Q1840" s="38"/>
    </row>
    <row r="1841" spans="1:17" x14ac:dyDescent="0.35">
      <c r="A1841" s="20"/>
      <c r="B1841" s="20"/>
      <c r="C1841" s="51"/>
      <c r="D1841" s="52"/>
      <c r="E1841" s="52"/>
      <c r="F1841" s="53"/>
      <c r="G1841" s="50"/>
      <c r="H1841" s="50"/>
      <c r="I1841" s="50"/>
      <c r="J1841" s="38"/>
      <c r="K1841" s="38"/>
      <c r="L1841" s="38"/>
      <c r="M1841" s="38"/>
      <c r="N1841" s="38"/>
      <c r="O1841" s="38"/>
      <c r="P1841" s="38"/>
      <c r="Q1841" s="38"/>
    </row>
    <row r="1842" spans="1:17" x14ac:dyDescent="0.35">
      <c r="A1842" s="20"/>
      <c r="B1842" s="20"/>
      <c r="C1842" s="51"/>
      <c r="D1842" s="52"/>
      <c r="E1842" s="52"/>
      <c r="F1842" s="53"/>
      <c r="G1842" s="50"/>
      <c r="H1842" s="50"/>
      <c r="I1842" s="50"/>
      <c r="J1842" s="38"/>
      <c r="K1842" s="38"/>
      <c r="L1842" s="38"/>
      <c r="M1842" s="38"/>
      <c r="N1842" s="38"/>
      <c r="O1842" s="38"/>
      <c r="P1842" s="38"/>
      <c r="Q1842" s="38"/>
    </row>
    <row r="1843" spans="1:17" x14ac:dyDescent="0.35">
      <c r="A1843" s="20"/>
      <c r="B1843" s="20"/>
      <c r="C1843" s="51"/>
      <c r="D1843" s="52"/>
      <c r="E1843" s="52"/>
      <c r="F1843" s="53"/>
      <c r="G1843" s="50"/>
      <c r="H1843" s="50"/>
      <c r="I1843" s="50"/>
      <c r="J1843" s="38"/>
      <c r="K1843" s="38"/>
      <c r="L1843" s="38"/>
      <c r="M1843" s="38"/>
      <c r="N1843" s="38"/>
      <c r="O1843" s="38"/>
      <c r="P1843" s="38"/>
      <c r="Q1843" s="38"/>
    </row>
    <row r="1844" spans="1:17" x14ac:dyDescent="0.35">
      <c r="A1844" s="20"/>
      <c r="B1844" s="20"/>
      <c r="C1844" s="51"/>
      <c r="D1844" s="52"/>
      <c r="E1844" s="52"/>
      <c r="F1844" s="53"/>
      <c r="G1844" s="50"/>
      <c r="H1844" s="50"/>
      <c r="I1844" s="50"/>
      <c r="J1844" s="38"/>
      <c r="K1844" s="38"/>
      <c r="L1844" s="38"/>
      <c r="M1844" s="38"/>
      <c r="N1844" s="38"/>
      <c r="O1844" s="38"/>
      <c r="P1844" s="38"/>
      <c r="Q1844" s="38"/>
    </row>
    <row r="1845" spans="1:17" x14ac:dyDescent="0.35">
      <c r="A1845" s="20"/>
      <c r="B1845" s="20"/>
      <c r="C1845" s="51"/>
      <c r="D1845" s="52"/>
      <c r="E1845" s="52"/>
      <c r="F1845" s="53"/>
      <c r="G1845" s="50"/>
      <c r="H1845" s="50"/>
      <c r="I1845" s="50"/>
      <c r="J1845" s="38"/>
      <c r="K1845" s="38"/>
      <c r="L1845" s="38"/>
      <c r="M1845" s="38"/>
      <c r="N1845" s="38"/>
      <c r="O1845" s="38"/>
      <c r="P1845" s="38"/>
      <c r="Q1845" s="38"/>
    </row>
    <row r="1846" spans="1:17" x14ac:dyDescent="0.35">
      <c r="A1846" s="20"/>
      <c r="B1846" s="20"/>
      <c r="C1846" s="51"/>
      <c r="D1846" s="52"/>
      <c r="E1846" s="52"/>
      <c r="F1846" s="53"/>
      <c r="G1846" s="50"/>
      <c r="H1846" s="50"/>
      <c r="I1846" s="50"/>
      <c r="J1846" s="38"/>
      <c r="K1846" s="38"/>
      <c r="L1846" s="38"/>
      <c r="M1846" s="38"/>
      <c r="N1846" s="38"/>
      <c r="O1846" s="38"/>
      <c r="P1846" s="38"/>
      <c r="Q1846" s="38"/>
    </row>
    <row r="1847" spans="1:17" x14ac:dyDescent="0.35">
      <c r="A1847" s="20"/>
      <c r="B1847" s="20"/>
      <c r="C1847" s="51"/>
      <c r="D1847" s="52"/>
      <c r="E1847" s="52"/>
      <c r="F1847" s="53"/>
      <c r="G1847" s="50"/>
      <c r="H1847" s="50"/>
      <c r="I1847" s="50"/>
      <c r="J1847" s="38"/>
      <c r="K1847" s="38"/>
      <c r="L1847" s="38"/>
      <c r="M1847" s="38"/>
      <c r="N1847" s="38"/>
      <c r="O1847" s="38"/>
      <c r="P1847" s="38"/>
      <c r="Q1847" s="38"/>
    </row>
    <row r="1848" spans="1:17" x14ac:dyDescent="0.35">
      <c r="A1848" s="20"/>
      <c r="B1848" s="20"/>
      <c r="C1848" s="51"/>
      <c r="D1848" s="52"/>
      <c r="E1848" s="52"/>
      <c r="F1848" s="53"/>
      <c r="G1848" s="50"/>
      <c r="H1848" s="50"/>
      <c r="I1848" s="50"/>
      <c r="J1848" s="38"/>
      <c r="K1848" s="38"/>
      <c r="L1848" s="38"/>
      <c r="M1848" s="38"/>
      <c r="N1848" s="38"/>
      <c r="O1848" s="38"/>
      <c r="P1848" s="38"/>
      <c r="Q1848" s="38"/>
    </row>
    <row r="1849" spans="1:17" x14ac:dyDescent="0.35">
      <c r="A1849" s="20"/>
      <c r="B1849" s="20"/>
      <c r="C1849" s="51"/>
      <c r="D1849" s="52"/>
      <c r="E1849" s="52"/>
      <c r="F1849" s="53"/>
      <c r="G1849" s="50"/>
      <c r="H1849" s="50"/>
      <c r="I1849" s="50"/>
      <c r="J1849" s="38"/>
      <c r="K1849" s="38"/>
      <c r="L1849" s="38"/>
      <c r="M1849" s="38"/>
      <c r="N1849" s="38"/>
      <c r="O1849" s="38"/>
      <c r="P1849" s="38"/>
      <c r="Q1849" s="38"/>
    </row>
    <row r="1850" spans="1:17" x14ac:dyDescent="0.35">
      <c r="A1850" s="20"/>
      <c r="B1850" s="20"/>
      <c r="C1850" s="51"/>
      <c r="D1850" s="52"/>
      <c r="E1850" s="52"/>
      <c r="F1850" s="53"/>
      <c r="G1850" s="50"/>
      <c r="H1850" s="50"/>
      <c r="I1850" s="50"/>
      <c r="J1850" s="38"/>
      <c r="K1850" s="38"/>
      <c r="L1850" s="38"/>
      <c r="M1850" s="38"/>
      <c r="N1850" s="38"/>
      <c r="O1850" s="38"/>
      <c r="P1850" s="38"/>
      <c r="Q1850" s="38"/>
    </row>
    <row r="1851" spans="1:17" x14ac:dyDescent="0.35">
      <c r="A1851" s="20"/>
      <c r="B1851" s="20"/>
      <c r="C1851" s="51"/>
      <c r="D1851" s="52"/>
      <c r="E1851" s="52"/>
      <c r="F1851" s="53"/>
      <c r="G1851" s="50"/>
      <c r="H1851" s="50"/>
      <c r="I1851" s="50"/>
      <c r="J1851" s="38"/>
      <c r="K1851" s="38"/>
      <c r="L1851" s="38"/>
      <c r="M1851" s="38"/>
      <c r="N1851" s="38"/>
      <c r="O1851" s="38"/>
      <c r="P1851" s="38"/>
      <c r="Q1851" s="38"/>
    </row>
    <row r="1852" spans="1:17" x14ac:dyDescent="0.35">
      <c r="A1852" s="20"/>
      <c r="B1852" s="20"/>
      <c r="C1852" s="51"/>
      <c r="D1852" s="52"/>
      <c r="E1852" s="52"/>
      <c r="F1852" s="53"/>
      <c r="G1852" s="50"/>
      <c r="H1852" s="50"/>
      <c r="I1852" s="50"/>
      <c r="J1852" s="38"/>
      <c r="K1852" s="38"/>
      <c r="L1852" s="38"/>
      <c r="M1852" s="38"/>
      <c r="N1852" s="38"/>
      <c r="O1852" s="38"/>
      <c r="P1852" s="38"/>
      <c r="Q1852" s="38"/>
    </row>
    <row r="1853" spans="1:17" x14ac:dyDescent="0.35">
      <c r="A1853" s="20"/>
      <c r="B1853" s="20"/>
      <c r="C1853" s="51"/>
      <c r="D1853" s="52"/>
      <c r="E1853" s="52"/>
      <c r="F1853" s="53"/>
      <c r="G1853" s="50"/>
      <c r="H1853" s="50"/>
      <c r="I1853" s="50"/>
      <c r="J1853" s="38"/>
      <c r="K1853" s="38"/>
      <c r="L1853" s="38"/>
      <c r="M1853" s="38"/>
      <c r="N1853" s="38"/>
      <c r="O1853" s="38"/>
      <c r="P1853" s="38"/>
      <c r="Q1853" s="38"/>
    </row>
    <row r="1854" spans="1:17" x14ac:dyDescent="0.35">
      <c r="A1854" s="20"/>
      <c r="B1854" s="20"/>
      <c r="C1854" s="51"/>
      <c r="D1854" s="52"/>
      <c r="E1854" s="52"/>
      <c r="F1854" s="53"/>
      <c r="G1854" s="50"/>
      <c r="H1854" s="50"/>
      <c r="I1854" s="50"/>
      <c r="J1854" s="38"/>
      <c r="K1854" s="38"/>
      <c r="L1854" s="38"/>
      <c r="M1854" s="38"/>
      <c r="N1854" s="38"/>
      <c r="O1854" s="38"/>
      <c r="P1854" s="38"/>
      <c r="Q1854" s="38"/>
    </row>
    <row r="1855" spans="1:17" x14ac:dyDescent="0.35">
      <c r="A1855" s="20"/>
      <c r="B1855" s="20"/>
      <c r="C1855" s="51"/>
      <c r="D1855" s="52"/>
      <c r="E1855" s="52"/>
      <c r="F1855" s="53"/>
      <c r="G1855" s="50"/>
      <c r="H1855" s="50"/>
      <c r="I1855" s="50"/>
      <c r="J1855" s="38"/>
      <c r="K1855" s="38"/>
      <c r="L1855" s="38"/>
      <c r="M1855" s="38"/>
      <c r="N1855" s="38"/>
      <c r="O1855" s="38"/>
      <c r="P1855" s="38"/>
      <c r="Q1855" s="38"/>
    </row>
    <row r="1856" spans="1:17" x14ac:dyDescent="0.35">
      <c r="A1856" s="20"/>
      <c r="B1856" s="20"/>
      <c r="C1856" s="51"/>
      <c r="D1856" s="52"/>
      <c r="E1856" s="52"/>
      <c r="F1856" s="53"/>
      <c r="G1856" s="50"/>
      <c r="H1856" s="50"/>
      <c r="I1856" s="50"/>
      <c r="J1856" s="38"/>
      <c r="K1856" s="38"/>
      <c r="L1856" s="38"/>
      <c r="M1856" s="38"/>
      <c r="N1856" s="38"/>
      <c r="O1856" s="38"/>
      <c r="P1856" s="38"/>
      <c r="Q1856" s="38"/>
    </row>
    <row r="1857" spans="1:17" x14ac:dyDescent="0.35">
      <c r="A1857" s="20"/>
      <c r="B1857" s="20"/>
      <c r="C1857" s="51"/>
      <c r="D1857" s="52"/>
      <c r="E1857" s="52"/>
      <c r="F1857" s="53"/>
      <c r="G1857" s="50"/>
      <c r="H1857" s="50"/>
      <c r="I1857" s="50"/>
      <c r="J1857" s="38"/>
      <c r="K1857" s="38"/>
      <c r="L1857" s="38"/>
      <c r="M1857" s="38"/>
      <c r="N1857" s="38"/>
      <c r="O1857" s="38"/>
      <c r="P1857" s="38"/>
      <c r="Q1857" s="38"/>
    </row>
    <row r="1858" spans="1:17" x14ac:dyDescent="0.35">
      <c r="A1858" s="20"/>
      <c r="B1858" s="20"/>
      <c r="C1858" s="51"/>
      <c r="D1858" s="52"/>
      <c r="E1858" s="52"/>
      <c r="F1858" s="53"/>
      <c r="G1858" s="50"/>
      <c r="H1858" s="50"/>
      <c r="I1858" s="50"/>
      <c r="J1858" s="38"/>
      <c r="K1858" s="38"/>
      <c r="L1858" s="38"/>
      <c r="M1858" s="38"/>
      <c r="N1858" s="38"/>
      <c r="O1858" s="38"/>
      <c r="P1858" s="38"/>
      <c r="Q1858" s="38"/>
    </row>
    <row r="1859" spans="1:17" x14ac:dyDescent="0.35">
      <c r="A1859" s="20"/>
      <c r="B1859" s="20"/>
      <c r="C1859" s="51"/>
      <c r="D1859" s="52"/>
      <c r="E1859" s="52"/>
      <c r="F1859" s="53"/>
      <c r="G1859" s="50"/>
      <c r="H1859" s="50"/>
      <c r="I1859" s="50"/>
      <c r="J1859" s="38"/>
      <c r="K1859" s="38"/>
      <c r="L1859" s="38"/>
      <c r="M1859" s="38"/>
      <c r="N1859" s="38"/>
      <c r="O1859" s="38"/>
      <c r="P1859" s="38"/>
      <c r="Q1859" s="38"/>
    </row>
    <row r="1860" spans="1:17" x14ac:dyDescent="0.35">
      <c r="A1860" s="20"/>
      <c r="B1860" s="20"/>
      <c r="C1860" s="51"/>
      <c r="D1860" s="52"/>
      <c r="E1860" s="52"/>
      <c r="F1860" s="53"/>
      <c r="G1860" s="50"/>
      <c r="H1860" s="50"/>
      <c r="I1860" s="50"/>
      <c r="J1860" s="38"/>
      <c r="K1860" s="38"/>
      <c r="L1860" s="38"/>
      <c r="M1860" s="38"/>
      <c r="N1860" s="38"/>
      <c r="O1860" s="38"/>
      <c r="P1860" s="38"/>
      <c r="Q1860" s="38"/>
    </row>
    <row r="1861" spans="1:17" x14ac:dyDescent="0.35">
      <c r="A1861" s="20"/>
      <c r="B1861" s="20"/>
      <c r="C1861" s="51"/>
      <c r="D1861" s="52"/>
      <c r="E1861" s="52"/>
      <c r="F1861" s="53"/>
      <c r="G1861" s="50"/>
      <c r="H1861" s="50"/>
      <c r="I1861" s="50"/>
      <c r="J1861" s="38"/>
      <c r="K1861" s="38"/>
      <c r="L1861" s="38"/>
      <c r="M1861" s="38"/>
      <c r="N1861" s="38"/>
      <c r="O1861" s="38"/>
      <c r="P1861" s="38"/>
      <c r="Q1861" s="38"/>
    </row>
    <row r="1862" spans="1:17" x14ac:dyDescent="0.35">
      <c r="A1862" s="20"/>
      <c r="B1862" s="20"/>
      <c r="C1862" s="51"/>
      <c r="D1862" s="52"/>
      <c r="E1862" s="52"/>
      <c r="F1862" s="53"/>
      <c r="G1862" s="50"/>
      <c r="H1862" s="50"/>
      <c r="I1862" s="50"/>
      <c r="J1862" s="38"/>
      <c r="K1862" s="38"/>
      <c r="L1862" s="38"/>
      <c r="M1862" s="38"/>
      <c r="N1862" s="38"/>
      <c r="O1862" s="38"/>
      <c r="P1862" s="38"/>
      <c r="Q1862" s="38"/>
    </row>
    <row r="1863" spans="1:17" x14ac:dyDescent="0.35">
      <c r="A1863" s="20"/>
      <c r="B1863" s="20"/>
      <c r="C1863" s="51"/>
      <c r="D1863" s="52"/>
      <c r="E1863" s="52"/>
      <c r="F1863" s="53"/>
      <c r="G1863" s="50"/>
      <c r="H1863" s="50"/>
      <c r="I1863" s="50"/>
      <c r="J1863" s="38"/>
      <c r="K1863" s="38"/>
      <c r="L1863" s="38"/>
      <c r="M1863" s="38"/>
      <c r="N1863" s="38"/>
      <c r="O1863" s="38"/>
      <c r="P1863" s="38"/>
      <c r="Q1863" s="38"/>
    </row>
    <row r="1864" spans="1:17" x14ac:dyDescent="0.35">
      <c r="A1864" s="20"/>
      <c r="B1864" s="20"/>
      <c r="C1864" s="51"/>
      <c r="D1864" s="52"/>
      <c r="E1864" s="52"/>
      <c r="F1864" s="53"/>
      <c r="G1864" s="50"/>
      <c r="H1864" s="50"/>
      <c r="I1864" s="50"/>
      <c r="J1864" s="38"/>
      <c r="K1864" s="38"/>
      <c r="L1864" s="38"/>
      <c r="M1864" s="38"/>
      <c r="N1864" s="38"/>
      <c r="O1864" s="38"/>
      <c r="P1864" s="38"/>
      <c r="Q1864" s="38"/>
    </row>
    <row r="1865" spans="1:17" x14ac:dyDescent="0.35">
      <c r="A1865" s="20"/>
      <c r="B1865" s="20"/>
      <c r="C1865" s="51"/>
      <c r="D1865" s="52"/>
      <c r="E1865" s="52"/>
      <c r="F1865" s="53"/>
      <c r="G1865" s="50"/>
      <c r="H1865" s="50"/>
      <c r="I1865" s="50"/>
      <c r="J1865" s="38"/>
      <c r="K1865" s="38"/>
      <c r="L1865" s="38"/>
      <c r="M1865" s="38"/>
      <c r="N1865" s="38"/>
      <c r="O1865" s="38"/>
      <c r="P1865" s="38"/>
      <c r="Q1865" s="38"/>
    </row>
    <row r="1866" spans="1:17" x14ac:dyDescent="0.35">
      <c r="A1866" s="20"/>
      <c r="B1866" s="20"/>
      <c r="C1866" s="51"/>
      <c r="D1866" s="52"/>
      <c r="E1866" s="52"/>
      <c r="F1866" s="53"/>
      <c r="G1866" s="50"/>
      <c r="H1866" s="50"/>
      <c r="I1866" s="50"/>
      <c r="J1866" s="38"/>
      <c r="K1866" s="38"/>
      <c r="L1866" s="38"/>
      <c r="M1866" s="38"/>
      <c r="N1866" s="38"/>
      <c r="O1866" s="38"/>
      <c r="P1866" s="38"/>
      <c r="Q1866" s="38"/>
    </row>
    <row r="1867" spans="1:17" x14ac:dyDescent="0.35">
      <c r="A1867" s="20"/>
      <c r="B1867" s="20"/>
      <c r="C1867" s="51"/>
      <c r="D1867" s="52"/>
      <c r="E1867" s="52"/>
      <c r="F1867" s="53"/>
      <c r="G1867" s="50"/>
      <c r="H1867" s="50"/>
      <c r="I1867" s="50"/>
      <c r="J1867" s="38"/>
      <c r="K1867" s="38"/>
      <c r="L1867" s="38"/>
      <c r="M1867" s="38"/>
      <c r="N1867" s="38"/>
      <c r="O1867" s="38"/>
      <c r="P1867" s="38"/>
      <c r="Q1867" s="38"/>
    </row>
    <row r="1868" spans="1:17" x14ac:dyDescent="0.35">
      <c r="A1868" s="20"/>
      <c r="B1868" s="20"/>
      <c r="C1868" s="51"/>
      <c r="D1868" s="52"/>
      <c r="E1868" s="52"/>
      <c r="F1868" s="53"/>
      <c r="G1868" s="50"/>
      <c r="H1868" s="50"/>
      <c r="I1868" s="50"/>
      <c r="J1868" s="38"/>
      <c r="K1868" s="38"/>
      <c r="L1868" s="38"/>
      <c r="M1868" s="38"/>
      <c r="N1868" s="38"/>
      <c r="O1868" s="38"/>
      <c r="P1868" s="38"/>
      <c r="Q1868" s="38"/>
    </row>
    <row r="1869" spans="1:17" x14ac:dyDescent="0.35">
      <c r="A1869" s="20"/>
      <c r="B1869" s="20"/>
      <c r="C1869" s="51"/>
      <c r="D1869" s="52"/>
      <c r="E1869" s="52"/>
      <c r="F1869" s="53"/>
      <c r="G1869" s="50"/>
      <c r="H1869" s="50"/>
      <c r="I1869" s="50"/>
      <c r="J1869" s="38"/>
      <c r="K1869" s="38"/>
      <c r="L1869" s="38"/>
      <c r="M1869" s="38"/>
      <c r="N1869" s="38"/>
      <c r="O1869" s="38"/>
      <c r="P1869" s="38"/>
      <c r="Q1869" s="38"/>
    </row>
    <row r="1870" spans="1:17" x14ac:dyDescent="0.35">
      <c r="A1870" s="20"/>
      <c r="B1870" s="20"/>
      <c r="C1870" s="51"/>
      <c r="D1870" s="52"/>
      <c r="E1870" s="52"/>
      <c r="F1870" s="53"/>
      <c r="G1870" s="50"/>
      <c r="H1870" s="50"/>
      <c r="I1870" s="50"/>
      <c r="J1870" s="38"/>
      <c r="K1870" s="38"/>
      <c r="L1870" s="38"/>
      <c r="M1870" s="38"/>
      <c r="N1870" s="38"/>
      <c r="O1870" s="38"/>
      <c r="P1870" s="38"/>
      <c r="Q1870" s="38"/>
    </row>
    <row r="1871" spans="1:17" x14ac:dyDescent="0.35">
      <c r="A1871" s="20"/>
      <c r="B1871" s="20"/>
      <c r="C1871" s="51"/>
      <c r="D1871" s="52"/>
      <c r="E1871" s="52"/>
      <c r="F1871" s="53"/>
      <c r="G1871" s="50"/>
      <c r="H1871" s="50"/>
      <c r="I1871" s="50"/>
      <c r="J1871" s="38"/>
      <c r="K1871" s="38"/>
      <c r="L1871" s="38"/>
      <c r="M1871" s="38"/>
      <c r="N1871" s="38"/>
      <c r="O1871" s="38"/>
      <c r="P1871" s="38"/>
      <c r="Q1871" s="38"/>
    </row>
    <row r="1872" spans="1:17" x14ac:dyDescent="0.35">
      <c r="A1872" s="20"/>
      <c r="B1872" s="20"/>
      <c r="C1872" s="51"/>
      <c r="D1872" s="52"/>
      <c r="E1872" s="52"/>
      <c r="F1872" s="53"/>
      <c r="G1872" s="50"/>
      <c r="H1872" s="50"/>
      <c r="I1872" s="50"/>
      <c r="J1872" s="38"/>
      <c r="K1872" s="38"/>
      <c r="L1872" s="38"/>
      <c r="M1872" s="38"/>
      <c r="N1872" s="38"/>
      <c r="O1872" s="38"/>
      <c r="P1872" s="38"/>
      <c r="Q1872" s="38"/>
    </row>
    <row r="1873" spans="1:17" x14ac:dyDescent="0.35">
      <c r="A1873" s="20"/>
      <c r="B1873" s="20"/>
      <c r="C1873" s="51"/>
      <c r="D1873" s="52"/>
      <c r="E1873" s="52"/>
      <c r="F1873" s="53"/>
      <c r="G1873" s="50"/>
      <c r="H1873" s="50"/>
      <c r="I1873" s="50"/>
      <c r="J1873" s="38"/>
      <c r="K1873" s="38"/>
      <c r="L1873" s="38"/>
      <c r="M1873" s="38"/>
      <c r="N1873" s="38"/>
      <c r="O1873" s="38"/>
      <c r="P1873" s="38"/>
      <c r="Q1873" s="38"/>
    </row>
    <row r="1874" spans="1:17" x14ac:dyDescent="0.35">
      <c r="A1874" s="20"/>
      <c r="B1874" s="20"/>
      <c r="C1874" s="51"/>
      <c r="D1874" s="52"/>
      <c r="E1874" s="52"/>
      <c r="F1874" s="53"/>
      <c r="G1874" s="50"/>
      <c r="H1874" s="50"/>
      <c r="I1874" s="50"/>
      <c r="J1874" s="38"/>
      <c r="K1874" s="38"/>
      <c r="L1874" s="38"/>
      <c r="M1874" s="38"/>
      <c r="N1874" s="38"/>
      <c r="O1874" s="38"/>
      <c r="P1874" s="38"/>
      <c r="Q1874" s="38"/>
    </row>
    <row r="1875" spans="1:17" x14ac:dyDescent="0.35">
      <c r="A1875" s="20"/>
      <c r="B1875" s="20"/>
      <c r="C1875" s="51"/>
      <c r="D1875" s="52"/>
      <c r="E1875" s="52"/>
      <c r="F1875" s="53"/>
      <c r="G1875" s="50"/>
      <c r="H1875" s="50"/>
      <c r="I1875" s="50"/>
      <c r="J1875" s="38"/>
      <c r="K1875" s="38"/>
      <c r="L1875" s="38"/>
      <c r="M1875" s="38"/>
      <c r="N1875" s="38"/>
      <c r="O1875" s="38"/>
      <c r="P1875" s="38"/>
      <c r="Q1875" s="38"/>
    </row>
    <row r="1876" spans="1:17" x14ac:dyDescent="0.35">
      <c r="A1876" s="20"/>
      <c r="B1876" s="20"/>
      <c r="C1876" s="51"/>
      <c r="D1876" s="52"/>
      <c r="E1876" s="52"/>
      <c r="F1876" s="53"/>
      <c r="G1876" s="50"/>
      <c r="H1876" s="50"/>
      <c r="I1876" s="50"/>
      <c r="J1876" s="38"/>
      <c r="K1876" s="38"/>
      <c r="L1876" s="38"/>
      <c r="M1876" s="38"/>
      <c r="N1876" s="38"/>
      <c r="O1876" s="38"/>
      <c r="P1876" s="38"/>
      <c r="Q1876" s="38"/>
    </row>
    <row r="1877" spans="1:17" x14ac:dyDescent="0.35">
      <c r="A1877" s="20"/>
      <c r="B1877" s="20"/>
      <c r="C1877" s="51"/>
      <c r="D1877" s="52"/>
      <c r="E1877" s="52"/>
      <c r="F1877" s="53"/>
      <c r="G1877" s="50"/>
      <c r="H1877" s="50"/>
      <c r="I1877" s="50"/>
      <c r="J1877" s="38"/>
      <c r="K1877" s="38"/>
      <c r="L1877" s="38"/>
      <c r="M1877" s="38"/>
      <c r="N1877" s="38"/>
      <c r="O1877" s="38"/>
      <c r="P1877" s="38"/>
      <c r="Q1877" s="38"/>
    </row>
    <row r="1878" spans="1:17" x14ac:dyDescent="0.35">
      <c r="A1878" s="20"/>
      <c r="B1878" s="20"/>
      <c r="C1878" s="51"/>
      <c r="D1878" s="52"/>
      <c r="E1878" s="52"/>
      <c r="F1878" s="53"/>
      <c r="G1878" s="50"/>
      <c r="H1878" s="50"/>
      <c r="I1878" s="50"/>
      <c r="J1878" s="38"/>
      <c r="K1878" s="38"/>
      <c r="L1878" s="38"/>
      <c r="M1878" s="38"/>
      <c r="N1878" s="38"/>
      <c r="O1878" s="38"/>
      <c r="P1878" s="38"/>
      <c r="Q1878" s="38"/>
    </row>
    <row r="1879" spans="1:17" x14ac:dyDescent="0.35">
      <c r="A1879" s="20"/>
      <c r="B1879" s="20"/>
      <c r="C1879" s="51"/>
      <c r="D1879" s="52"/>
      <c r="E1879" s="52"/>
      <c r="F1879" s="53"/>
      <c r="G1879" s="50"/>
      <c r="H1879" s="50"/>
      <c r="I1879" s="50"/>
      <c r="J1879" s="38"/>
      <c r="K1879" s="38"/>
      <c r="L1879" s="38"/>
      <c r="M1879" s="38"/>
      <c r="N1879" s="38"/>
      <c r="O1879" s="38"/>
      <c r="P1879" s="38"/>
      <c r="Q1879" s="38"/>
    </row>
    <row r="1880" spans="1:17" x14ac:dyDescent="0.35">
      <c r="A1880" s="20"/>
      <c r="B1880" s="20"/>
      <c r="C1880" s="51"/>
      <c r="D1880" s="52"/>
      <c r="E1880" s="52"/>
      <c r="F1880" s="53"/>
      <c r="G1880" s="50"/>
      <c r="H1880" s="50"/>
      <c r="I1880" s="50"/>
      <c r="J1880" s="38"/>
      <c r="K1880" s="38"/>
      <c r="L1880" s="38"/>
      <c r="M1880" s="38"/>
      <c r="N1880" s="38"/>
      <c r="O1880" s="38"/>
      <c r="P1880" s="38"/>
      <c r="Q1880" s="38"/>
    </row>
    <row r="1881" spans="1:17" x14ac:dyDescent="0.35">
      <c r="A1881" s="20"/>
      <c r="B1881" s="20"/>
      <c r="C1881" s="51"/>
      <c r="D1881" s="52"/>
      <c r="E1881" s="52"/>
      <c r="F1881" s="53"/>
      <c r="G1881" s="50"/>
      <c r="H1881" s="50"/>
      <c r="I1881" s="50"/>
      <c r="J1881" s="38"/>
      <c r="K1881" s="38"/>
      <c r="L1881" s="38"/>
      <c r="M1881" s="38"/>
      <c r="N1881" s="38"/>
      <c r="O1881" s="38"/>
      <c r="P1881" s="38"/>
      <c r="Q1881" s="38"/>
    </row>
    <row r="1882" spans="1:17" x14ac:dyDescent="0.35">
      <c r="A1882" s="20"/>
      <c r="B1882" s="20"/>
      <c r="C1882" s="51"/>
      <c r="D1882" s="52"/>
      <c r="E1882" s="52"/>
      <c r="F1882" s="53"/>
      <c r="G1882" s="50"/>
      <c r="H1882" s="50"/>
      <c r="I1882" s="50"/>
      <c r="J1882" s="38"/>
      <c r="K1882" s="38"/>
      <c r="L1882" s="38"/>
      <c r="M1882" s="38"/>
      <c r="N1882" s="38"/>
      <c r="O1882" s="38"/>
      <c r="P1882" s="38"/>
      <c r="Q1882" s="38"/>
    </row>
    <row r="1883" spans="1:17" x14ac:dyDescent="0.35">
      <c r="A1883" s="20"/>
      <c r="B1883" s="20"/>
      <c r="C1883" s="51"/>
      <c r="D1883" s="52"/>
      <c r="E1883" s="52"/>
      <c r="F1883" s="53"/>
      <c r="G1883" s="50"/>
      <c r="H1883" s="50"/>
      <c r="I1883" s="50"/>
      <c r="J1883" s="38"/>
      <c r="K1883" s="38"/>
      <c r="L1883" s="38"/>
      <c r="M1883" s="38"/>
      <c r="N1883" s="38"/>
      <c r="O1883" s="38"/>
      <c r="P1883" s="38"/>
      <c r="Q1883" s="38"/>
    </row>
    <row r="1884" spans="1:17" x14ac:dyDescent="0.35">
      <c r="A1884" s="20"/>
      <c r="B1884" s="20"/>
      <c r="C1884" s="51"/>
      <c r="D1884" s="52"/>
      <c r="E1884" s="52"/>
      <c r="F1884" s="53"/>
      <c r="G1884" s="50"/>
      <c r="H1884" s="50"/>
      <c r="I1884" s="50"/>
      <c r="J1884" s="38"/>
      <c r="K1884" s="38"/>
      <c r="L1884" s="38"/>
      <c r="M1884" s="38"/>
      <c r="N1884" s="38"/>
      <c r="O1884" s="38"/>
      <c r="P1884" s="38"/>
      <c r="Q1884" s="38"/>
    </row>
    <row r="1885" spans="1:17" x14ac:dyDescent="0.35">
      <c r="A1885" s="20"/>
      <c r="B1885" s="20"/>
      <c r="C1885" s="51"/>
      <c r="D1885" s="52"/>
      <c r="E1885" s="52"/>
      <c r="F1885" s="53"/>
      <c r="G1885" s="50"/>
      <c r="H1885" s="50"/>
      <c r="I1885" s="50"/>
      <c r="J1885" s="38"/>
      <c r="K1885" s="38"/>
      <c r="L1885" s="38"/>
      <c r="M1885" s="38"/>
      <c r="N1885" s="38"/>
      <c r="O1885" s="38"/>
      <c r="P1885" s="38"/>
      <c r="Q1885" s="38"/>
    </row>
    <row r="1886" spans="1:17" x14ac:dyDescent="0.35">
      <c r="A1886" s="20"/>
      <c r="B1886" s="20"/>
      <c r="C1886" s="51"/>
      <c r="D1886" s="52"/>
      <c r="E1886" s="52"/>
      <c r="F1886" s="53"/>
      <c r="G1886" s="50"/>
      <c r="H1886" s="50"/>
      <c r="I1886" s="50"/>
      <c r="J1886" s="38"/>
      <c r="K1886" s="38"/>
      <c r="L1886" s="38"/>
      <c r="M1886" s="38"/>
      <c r="N1886" s="38"/>
      <c r="O1886" s="38"/>
      <c r="P1886" s="38"/>
      <c r="Q1886" s="38"/>
    </row>
    <row r="1887" spans="1:17" x14ac:dyDescent="0.35">
      <c r="A1887" s="20"/>
      <c r="B1887" s="20"/>
      <c r="C1887" s="51"/>
      <c r="D1887" s="52"/>
      <c r="E1887" s="52"/>
      <c r="F1887" s="53"/>
      <c r="G1887" s="50"/>
      <c r="H1887" s="50"/>
      <c r="I1887" s="50"/>
      <c r="J1887" s="38"/>
      <c r="K1887" s="38"/>
      <c r="L1887" s="38"/>
      <c r="M1887" s="38"/>
      <c r="N1887" s="38"/>
      <c r="O1887" s="38"/>
      <c r="P1887" s="38"/>
      <c r="Q1887" s="38"/>
    </row>
    <row r="1888" spans="1:17" x14ac:dyDescent="0.35">
      <c r="A1888" s="20"/>
      <c r="B1888" s="20"/>
      <c r="C1888" s="51"/>
      <c r="D1888" s="52"/>
      <c r="E1888" s="52"/>
      <c r="F1888" s="53"/>
      <c r="G1888" s="50"/>
      <c r="H1888" s="50"/>
      <c r="I1888" s="50"/>
      <c r="J1888" s="38"/>
      <c r="K1888" s="38"/>
      <c r="L1888" s="38"/>
      <c r="M1888" s="38"/>
      <c r="N1888" s="38"/>
      <c r="O1888" s="38"/>
      <c r="P1888" s="38"/>
      <c r="Q1888" s="38"/>
    </row>
    <row r="1889" spans="1:17" x14ac:dyDescent="0.35">
      <c r="A1889" s="20"/>
      <c r="B1889" s="20"/>
      <c r="C1889" s="51"/>
      <c r="D1889" s="52"/>
      <c r="E1889" s="52"/>
      <c r="F1889" s="53"/>
      <c r="G1889" s="50"/>
      <c r="H1889" s="50"/>
      <c r="I1889" s="50"/>
      <c r="J1889" s="38"/>
      <c r="K1889" s="38"/>
      <c r="L1889" s="38"/>
      <c r="M1889" s="38"/>
      <c r="N1889" s="38"/>
      <c r="O1889" s="38"/>
      <c r="P1889" s="38"/>
      <c r="Q1889" s="38"/>
    </row>
    <row r="1890" spans="1:17" x14ac:dyDescent="0.35">
      <c r="A1890" s="20"/>
      <c r="B1890" s="20"/>
      <c r="C1890" s="51"/>
      <c r="D1890" s="52"/>
      <c r="E1890" s="52"/>
      <c r="F1890" s="53"/>
      <c r="G1890" s="50"/>
      <c r="H1890" s="50"/>
      <c r="I1890" s="50"/>
      <c r="J1890" s="38"/>
      <c r="K1890" s="38"/>
      <c r="L1890" s="38"/>
      <c r="M1890" s="38"/>
      <c r="N1890" s="38"/>
      <c r="O1890" s="38"/>
      <c r="P1890" s="38"/>
      <c r="Q1890" s="38"/>
    </row>
    <row r="1891" spans="1:17" x14ac:dyDescent="0.35">
      <c r="A1891" s="20"/>
      <c r="B1891" s="20"/>
      <c r="C1891" s="51"/>
      <c r="D1891" s="52"/>
      <c r="E1891" s="52"/>
      <c r="F1891" s="53"/>
      <c r="G1891" s="50"/>
      <c r="H1891" s="50"/>
      <c r="I1891" s="50"/>
      <c r="J1891" s="38"/>
      <c r="K1891" s="38"/>
      <c r="L1891" s="38"/>
      <c r="M1891" s="38"/>
      <c r="N1891" s="38"/>
      <c r="O1891" s="38"/>
      <c r="P1891" s="38"/>
      <c r="Q1891" s="38"/>
    </row>
    <row r="1892" spans="1:17" x14ac:dyDescent="0.35">
      <c r="A1892" s="20"/>
      <c r="B1892" s="20"/>
      <c r="C1892" s="51"/>
      <c r="D1892" s="52"/>
      <c r="E1892" s="52"/>
      <c r="F1892" s="53"/>
      <c r="G1892" s="50"/>
      <c r="H1892" s="50"/>
      <c r="I1892" s="50"/>
      <c r="J1892" s="38"/>
      <c r="K1892" s="38"/>
      <c r="L1892" s="38"/>
      <c r="M1892" s="38"/>
      <c r="N1892" s="38"/>
      <c r="O1892" s="38"/>
      <c r="P1892" s="38"/>
      <c r="Q1892" s="38"/>
    </row>
    <row r="1893" spans="1:17" x14ac:dyDescent="0.35">
      <c r="A1893" s="20"/>
      <c r="B1893" s="20"/>
      <c r="C1893" s="51"/>
      <c r="D1893" s="52"/>
      <c r="E1893" s="52"/>
      <c r="F1893" s="53"/>
      <c r="G1893" s="50"/>
      <c r="H1893" s="50"/>
      <c r="I1893" s="50"/>
      <c r="J1893" s="38"/>
      <c r="K1893" s="38"/>
      <c r="L1893" s="38"/>
      <c r="M1893" s="38"/>
      <c r="N1893" s="38"/>
      <c r="O1893" s="38"/>
      <c r="P1893" s="38"/>
      <c r="Q1893" s="38"/>
    </row>
    <row r="1894" spans="1:17" x14ac:dyDescent="0.35">
      <c r="A1894" s="20"/>
      <c r="B1894" s="20"/>
      <c r="C1894" s="51"/>
      <c r="D1894" s="52"/>
      <c r="E1894" s="52"/>
      <c r="F1894" s="53"/>
      <c r="G1894" s="50"/>
      <c r="H1894" s="50"/>
      <c r="I1894" s="50"/>
      <c r="J1894" s="38"/>
      <c r="K1894" s="38"/>
      <c r="L1894" s="38"/>
      <c r="M1894" s="38"/>
      <c r="N1894" s="38"/>
      <c r="O1894" s="38"/>
      <c r="P1894" s="38"/>
      <c r="Q1894" s="38"/>
    </row>
    <row r="1895" spans="1:17" x14ac:dyDescent="0.35">
      <c r="A1895" s="20"/>
      <c r="B1895" s="20"/>
      <c r="C1895" s="51"/>
      <c r="D1895" s="52"/>
      <c r="E1895" s="52"/>
      <c r="F1895" s="53"/>
      <c r="G1895" s="50"/>
      <c r="H1895" s="50"/>
      <c r="I1895" s="50"/>
      <c r="J1895" s="38"/>
      <c r="K1895" s="38"/>
      <c r="L1895" s="38"/>
      <c r="M1895" s="38"/>
      <c r="N1895" s="38"/>
      <c r="O1895" s="38"/>
      <c r="P1895" s="38"/>
      <c r="Q1895" s="38"/>
    </row>
    <row r="1896" spans="1:17" x14ac:dyDescent="0.35">
      <c r="A1896" s="20"/>
      <c r="B1896" s="20"/>
      <c r="C1896" s="51"/>
      <c r="D1896" s="52"/>
      <c r="E1896" s="52"/>
      <c r="F1896" s="53"/>
      <c r="G1896" s="50"/>
      <c r="H1896" s="50"/>
      <c r="I1896" s="50"/>
      <c r="J1896" s="38"/>
      <c r="K1896" s="38"/>
      <c r="L1896" s="38"/>
      <c r="M1896" s="38"/>
      <c r="N1896" s="38"/>
      <c r="O1896" s="38"/>
      <c r="P1896" s="38"/>
      <c r="Q1896" s="38"/>
    </row>
    <row r="1897" spans="1:17" x14ac:dyDescent="0.35">
      <c r="A1897" s="20"/>
      <c r="B1897" s="20"/>
      <c r="C1897" s="51"/>
      <c r="D1897" s="52"/>
      <c r="E1897" s="52"/>
      <c r="F1897" s="53"/>
      <c r="G1897" s="50"/>
      <c r="H1897" s="50"/>
      <c r="I1897" s="50"/>
      <c r="J1897" s="38"/>
      <c r="K1897" s="38"/>
      <c r="L1897" s="38"/>
      <c r="M1897" s="38"/>
      <c r="N1897" s="38"/>
      <c r="O1897" s="38"/>
      <c r="P1897" s="38"/>
      <c r="Q1897" s="38"/>
    </row>
    <row r="1898" spans="1:17" x14ac:dyDescent="0.35">
      <c r="A1898" s="20"/>
      <c r="B1898" s="20"/>
      <c r="C1898" s="51"/>
      <c r="D1898" s="52"/>
      <c r="E1898" s="52"/>
      <c r="F1898" s="53"/>
      <c r="G1898" s="50"/>
      <c r="H1898" s="50"/>
      <c r="I1898" s="50"/>
      <c r="J1898" s="38"/>
      <c r="K1898" s="38"/>
      <c r="L1898" s="38"/>
      <c r="M1898" s="38"/>
      <c r="N1898" s="38"/>
      <c r="O1898" s="38"/>
      <c r="P1898" s="38"/>
      <c r="Q1898" s="38"/>
    </row>
    <row r="1899" spans="1:17" x14ac:dyDescent="0.35">
      <c r="A1899" s="20"/>
      <c r="B1899" s="20"/>
      <c r="C1899" s="51"/>
      <c r="D1899" s="52"/>
      <c r="E1899" s="52"/>
      <c r="F1899" s="53"/>
      <c r="G1899" s="50"/>
      <c r="H1899" s="50"/>
      <c r="I1899" s="50"/>
      <c r="J1899" s="38"/>
      <c r="K1899" s="38"/>
      <c r="L1899" s="38"/>
      <c r="M1899" s="38"/>
      <c r="N1899" s="38"/>
      <c r="O1899" s="38"/>
      <c r="P1899" s="38"/>
      <c r="Q1899" s="38"/>
    </row>
    <row r="1900" spans="1:17" x14ac:dyDescent="0.35">
      <c r="A1900" s="20"/>
      <c r="B1900" s="20"/>
      <c r="C1900" s="51"/>
      <c r="D1900" s="52"/>
      <c r="E1900" s="52"/>
      <c r="F1900" s="53"/>
      <c r="G1900" s="50"/>
      <c r="H1900" s="50"/>
      <c r="I1900" s="50"/>
      <c r="J1900" s="38"/>
      <c r="K1900" s="38"/>
      <c r="L1900" s="38"/>
      <c r="M1900" s="38"/>
      <c r="N1900" s="38"/>
      <c r="O1900" s="38"/>
      <c r="P1900" s="38"/>
      <c r="Q1900" s="38"/>
    </row>
    <row r="1901" spans="1:17" x14ac:dyDescent="0.35">
      <c r="A1901" s="20"/>
      <c r="B1901" s="20"/>
      <c r="C1901" s="51"/>
      <c r="D1901" s="52"/>
      <c r="E1901" s="52"/>
      <c r="F1901" s="53"/>
      <c r="G1901" s="50"/>
      <c r="H1901" s="50"/>
      <c r="I1901" s="50"/>
      <c r="J1901" s="38"/>
      <c r="K1901" s="38"/>
      <c r="L1901" s="38"/>
      <c r="M1901" s="38"/>
      <c r="N1901" s="38"/>
      <c r="O1901" s="38"/>
      <c r="P1901" s="38"/>
      <c r="Q1901" s="38"/>
    </row>
    <row r="1902" spans="1:17" x14ac:dyDescent="0.35">
      <c r="A1902" s="20"/>
      <c r="B1902" s="20"/>
      <c r="C1902" s="51"/>
      <c r="D1902" s="52"/>
      <c r="E1902" s="52"/>
      <c r="F1902" s="53"/>
      <c r="G1902" s="50"/>
      <c r="H1902" s="50"/>
      <c r="I1902" s="50"/>
      <c r="J1902" s="38"/>
      <c r="K1902" s="38"/>
      <c r="L1902" s="38"/>
      <c r="M1902" s="38"/>
      <c r="N1902" s="38"/>
      <c r="O1902" s="38"/>
      <c r="P1902" s="38"/>
      <c r="Q1902" s="38"/>
    </row>
    <row r="1903" spans="1:17" x14ac:dyDescent="0.35">
      <c r="A1903" s="20"/>
      <c r="B1903" s="20"/>
      <c r="C1903" s="51"/>
      <c r="D1903" s="52"/>
      <c r="E1903" s="52"/>
      <c r="F1903" s="53"/>
      <c r="G1903" s="50"/>
      <c r="H1903" s="50"/>
      <c r="I1903" s="50"/>
      <c r="J1903" s="38"/>
      <c r="K1903" s="38"/>
      <c r="L1903" s="38"/>
      <c r="M1903" s="38"/>
      <c r="N1903" s="38"/>
      <c r="O1903" s="38"/>
      <c r="P1903" s="38"/>
      <c r="Q1903" s="38"/>
    </row>
    <row r="1904" spans="1:17" x14ac:dyDescent="0.35">
      <c r="A1904" s="20"/>
      <c r="B1904" s="20"/>
      <c r="C1904" s="51"/>
      <c r="D1904" s="52"/>
      <c r="E1904" s="52"/>
      <c r="F1904" s="53"/>
      <c r="G1904" s="50"/>
      <c r="H1904" s="50"/>
      <c r="I1904" s="50"/>
      <c r="J1904" s="38"/>
      <c r="K1904" s="38"/>
      <c r="L1904" s="38"/>
      <c r="M1904" s="38"/>
      <c r="N1904" s="38"/>
      <c r="O1904" s="38"/>
      <c r="P1904" s="38"/>
      <c r="Q1904" s="38"/>
    </row>
    <row r="1905" spans="1:17" x14ac:dyDescent="0.35">
      <c r="A1905" s="20"/>
      <c r="B1905" s="20"/>
      <c r="C1905" s="51"/>
      <c r="D1905" s="52"/>
      <c r="E1905" s="52"/>
      <c r="F1905" s="53"/>
      <c r="G1905" s="50"/>
      <c r="H1905" s="50"/>
      <c r="I1905" s="50"/>
      <c r="J1905" s="38"/>
      <c r="K1905" s="38"/>
      <c r="L1905" s="38"/>
      <c r="M1905" s="38"/>
      <c r="N1905" s="38"/>
      <c r="O1905" s="38"/>
      <c r="P1905" s="38"/>
      <c r="Q1905" s="38"/>
    </row>
    <row r="1906" spans="1:17" x14ac:dyDescent="0.35">
      <c r="A1906" s="20"/>
      <c r="B1906" s="20"/>
      <c r="C1906" s="51"/>
      <c r="D1906" s="52"/>
      <c r="E1906" s="52"/>
      <c r="F1906" s="53"/>
      <c r="G1906" s="50"/>
      <c r="H1906" s="50"/>
      <c r="I1906" s="50"/>
      <c r="J1906" s="38"/>
      <c r="K1906" s="38"/>
      <c r="L1906" s="38"/>
      <c r="M1906" s="38"/>
      <c r="N1906" s="38"/>
      <c r="O1906" s="38"/>
      <c r="P1906" s="38"/>
      <c r="Q1906" s="38"/>
    </row>
    <row r="1907" spans="1:17" x14ac:dyDescent="0.35">
      <c r="A1907" s="20"/>
      <c r="B1907" s="20"/>
      <c r="C1907" s="51"/>
      <c r="D1907" s="52"/>
      <c r="E1907" s="52"/>
      <c r="F1907" s="53"/>
      <c r="G1907" s="50"/>
      <c r="H1907" s="50"/>
      <c r="I1907" s="50"/>
      <c r="J1907" s="38"/>
      <c r="K1907" s="38"/>
      <c r="L1907" s="38"/>
      <c r="M1907" s="38"/>
      <c r="N1907" s="38"/>
      <c r="O1907" s="38"/>
      <c r="P1907" s="38"/>
      <c r="Q1907" s="38"/>
    </row>
    <row r="1908" spans="1:17" x14ac:dyDescent="0.35">
      <c r="A1908" s="20"/>
      <c r="B1908" s="20"/>
      <c r="C1908" s="51"/>
      <c r="D1908" s="52"/>
      <c r="E1908" s="52"/>
      <c r="F1908" s="53"/>
      <c r="G1908" s="50"/>
      <c r="H1908" s="50"/>
      <c r="I1908" s="50"/>
      <c r="J1908" s="38"/>
      <c r="K1908" s="38"/>
      <c r="L1908" s="38"/>
      <c r="M1908" s="38"/>
      <c r="N1908" s="38"/>
      <c r="O1908" s="38"/>
      <c r="P1908" s="38"/>
      <c r="Q1908" s="38"/>
    </row>
    <row r="1909" spans="1:17" x14ac:dyDescent="0.35">
      <c r="A1909" s="20"/>
      <c r="B1909" s="20"/>
      <c r="C1909" s="51"/>
      <c r="D1909" s="52"/>
      <c r="E1909" s="52"/>
      <c r="F1909" s="53"/>
      <c r="G1909" s="50"/>
      <c r="H1909" s="50"/>
      <c r="I1909" s="50"/>
      <c r="J1909" s="38"/>
      <c r="K1909" s="38"/>
      <c r="L1909" s="38"/>
      <c r="M1909" s="38"/>
      <c r="N1909" s="38"/>
      <c r="O1909" s="38"/>
      <c r="P1909" s="38"/>
      <c r="Q1909" s="38"/>
    </row>
    <row r="1910" spans="1:17" x14ac:dyDescent="0.35">
      <c r="A1910" s="20"/>
      <c r="B1910" s="20"/>
      <c r="C1910" s="51"/>
      <c r="D1910" s="52"/>
      <c r="E1910" s="52"/>
      <c r="F1910" s="53"/>
      <c r="G1910" s="50"/>
      <c r="H1910" s="50"/>
      <c r="I1910" s="50"/>
      <c r="J1910" s="38"/>
      <c r="K1910" s="38"/>
      <c r="L1910" s="38"/>
      <c r="M1910" s="38"/>
      <c r="N1910" s="38"/>
      <c r="O1910" s="38"/>
      <c r="P1910" s="38"/>
      <c r="Q1910" s="38"/>
    </row>
    <row r="1911" spans="1:17" x14ac:dyDescent="0.35">
      <c r="A1911" s="20"/>
      <c r="B1911" s="20"/>
      <c r="C1911" s="51"/>
      <c r="D1911" s="52"/>
      <c r="E1911" s="52"/>
      <c r="F1911" s="53"/>
      <c r="G1911" s="50"/>
      <c r="H1911" s="50"/>
      <c r="I1911" s="50"/>
      <c r="J1911" s="38"/>
      <c r="K1911" s="38"/>
      <c r="L1911" s="38"/>
      <c r="M1911" s="38"/>
      <c r="N1911" s="38"/>
      <c r="O1911" s="38"/>
      <c r="P1911" s="38"/>
      <c r="Q1911" s="38"/>
    </row>
    <row r="1912" spans="1:17" x14ac:dyDescent="0.35">
      <c r="A1912" s="20"/>
      <c r="B1912" s="20"/>
      <c r="C1912" s="51"/>
      <c r="D1912" s="52"/>
      <c r="E1912" s="52"/>
      <c r="F1912" s="53"/>
      <c r="G1912" s="50"/>
      <c r="H1912" s="50"/>
      <c r="I1912" s="50"/>
      <c r="J1912" s="38"/>
      <c r="K1912" s="38"/>
      <c r="L1912" s="38"/>
      <c r="M1912" s="38"/>
      <c r="N1912" s="38"/>
      <c r="O1912" s="38"/>
      <c r="P1912" s="38"/>
      <c r="Q1912" s="38"/>
    </row>
    <row r="1913" spans="1:17" x14ac:dyDescent="0.35">
      <c r="A1913" s="20"/>
      <c r="B1913" s="20"/>
      <c r="C1913" s="51"/>
      <c r="D1913" s="52"/>
      <c r="E1913" s="52"/>
      <c r="F1913" s="53"/>
      <c r="G1913" s="50"/>
      <c r="H1913" s="50"/>
      <c r="I1913" s="50"/>
      <c r="J1913" s="38"/>
      <c r="K1913" s="38"/>
      <c r="L1913" s="38"/>
      <c r="M1913" s="38"/>
      <c r="N1913" s="38"/>
      <c r="O1913" s="38"/>
      <c r="P1913" s="38"/>
      <c r="Q1913" s="38"/>
    </row>
    <row r="1914" spans="1:17" x14ac:dyDescent="0.35">
      <c r="A1914" s="20"/>
      <c r="B1914" s="20"/>
      <c r="C1914" s="51"/>
      <c r="D1914" s="52"/>
      <c r="E1914" s="52"/>
      <c r="F1914" s="53"/>
      <c r="G1914" s="50"/>
      <c r="H1914" s="50"/>
      <c r="I1914" s="50"/>
      <c r="J1914" s="38"/>
      <c r="K1914" s="38"/>
      <c r="L1914" s="38"/>
      <c r="M1914" s="38"/>
      <c r="N1914" s="38"/>
      <c r="O1914" s="38"/>
      <c r="P1914" s="38"/>
      <c r="Q1914" s="38"/>
    </row>
    <row r="1915" spans="1:17" x14ac:dyDescent="0.35">
      <c r="A1915" s="20"/>
      <c r="B1915" s="20"/>
      <c r="C1915" s="51"/>
      <c r="D1915" s="52"/>
      <c r="E1915" s="52"/>
      <c r="F1915" s="53"/>
      <c r="G1915" s="50"/>
      <c r="H1915" s="50"/>
      <c r="I1915" s="50"/>
      <c r="J1915" s="38"/>
      <c r="K1915" s="38"/>
      <c r="L1915" s="38"/>
      <c r="M1915" s="38"/>
      <c r="N1915" s="38"/>
      <c r="O1915" s="38"/>
      <c r="P1915" s="38"/>
      <c r="Q1915" s="38"/>
    </row>
    <row r="1916" spans="1:17" x14ac:dyDescent="0.35">
      <c r="A1916" s="20"/>
      <c r="B1916" s="20"/>
      <c r="C1916" s="51"/>
      <c r="D1916" s="52"/>
      <c r="E1916" s="52"/>
      <c r="F1916" s="53"/>
      <c r="G1916" s="50"/>
      <c r="H1916" s="50"/>
      <c r="I1916" s="50"/>
      <c r="J1916" s="38"/>
      <c r="K1916" s="38"/>
      <c r="L1916" s="38"/>
      <c r="M1916" s="38"/>
      <c r="N1916" s="38"/>
      <c r="O1916" s="38"/>
      <c r="P1916" s="38"/>
      <c r="Q1916" s="38"/>
    </row>
    <row r="1917" spans="1:17" x14ac:dyDescent="0.35">
      <c r="A1917" s="20"/>
      <c r="B1917" s="20"/>
      <c r="C1917" s="51"/>
      <c r="D1917" s="52"/>
      <c r="E1917" s="52"/>
      <c r="F1917" s="53"/>
      <c r="G1917" s="50"/>
      <c r="H1917" s="50"/>
      <c r="I1917" s="50"/>
      <c r="J1917" s="38"/>
      <c r="K1917" s="38"/>
      <c r="L1917" s="38"/>
      <c r="M1917" s="38"/>
      <c r="N1917" s="38"/>
      <c r="O1917" s="38"/>
      <c r="P1917" s="38"/>
      <c r="Q1917" s="38"/>
    </row>
    <row r="1918" spans="1:17" x14ac:dyDescent="0.35">
      <c r="A1918" s="20"/>
      <c r="B1918" s="20"/>
      <c r="C1918" s="51"/>
      <c r="D1918" s="52"/>
      <c r="E1918" s="52"/>
      <c r="F1918" s="53"/>
      <c r="G1918" s="50"/>
      <c r="H1918" s="50"/>
      <c r="I1918" s="50"/>
      <c r="J1918" s="38"/>
      <c r="K1918" s="38"/>
      <c r="L1918" s="38"/>
      <c r="M1918" s="38"/>
      <c r="N1918" s="38"/>
      <c r="O1918" s="38"/>
      <c r="P1918" s="38"/>
      <c r="Q1918" s="38"/>
    </row>
    <row r="1919" spans="1:17" x14ac:dyDescent="0.35">
      <c r="A1919" s="20"/>
      <c r="B1919" s="20"/>
      <c r="C1919" s="51"/>
      <c r="D1919" s="52"/>
      <c r="E1919" s="52"/>
      <c r="F1919" s="53"/>
      <c r="G1919" s="50"/>
      <c r="H1919" s="50"/>
      <c r="I1919" s="50"/>
      <c r="J1919" s="38"/>
      <c r="K1919" s="38"/>
      <c r="L1919" s="38"/>
      <c r="M1919" s="38"/>
      <c r="N1919" s="38"/>
      <c r="O1919" s="38"/>
      <c r="P1919" s="38"/>
      <c r="Q1919" s="38"/>
    </row>
    <row r="1920" spans="1:17" x14ac:dyDescent="0.35">
      <c r="A1920" s="20"/>
      <c r="B1920" s="20"/>
      <c r="C1920" s="51"/>
      <c r="D1920" s="52"/>
      <c r="E1920" s="52"/>
      <c r="F1920" s="53"/>
      <c r="G1920" s="50"/>
      <c r="H1920" s="50"/>
      <c r="I1920" s="50"/>
      <c r="J1920" s="38"/>
      <c r="K1920" s="38"/>
      <c r="L1920" s="38"/>
      <c r="M1920" s="38"/>
      <c r="N1920" s="38"/>
      <c r="O1920" s="38"/>
      <c r="P1920" s="38"/>
      <c r="Q1920" s="38"/>
    </row>
    <row r="1921" spans="1:17" x14ac:dyDescent="0.35">
      <c r="A1921" s="20"/>
      <c r="B1921" s="20"/>
      <c r="C1921" s="51"/>
      <c r="D1921" s="52"/>
      <c r="E1921" s="52"/>
      <c r="F1921" s="53"/>
      <c r="G1921" s="50"/>
      <c r="H1921" s="50"/>
      <c r="I1921" s="50"/>
      <c r="J1921" s="38"/>
      <c r="K1921" s="38"/>
      <c r="L1921" s="38"/>
      <c r="M1921" s="38"/>
      <c r="N1921" s="38"/>
      <c r="O1921" s="38"/>
      <c r="P1921" s="38"/>
      <c r="Q1921" s="38"/>
    </row>
    <row r="1922" spans="1:17" x14ac:dyDescent="0.35">
      <c r="A1922" s="20"/>
      <c r="B1922" s="20"/>
      <c r="C1922" s="51"/>
      <c r="D1922" s="52"/>
      <c r="E1922" s="52"/>
      <c r="F1922" s="53"/>
      <c r="G1922" s="50"/>
      <c r="H1922" s="50"/>
      <c r="I1922" s="50"/>
      <c r="J1922" s="38"/>
      <c r="K1922" s="38"/>
      <c r="L1922" s="38"/>
      <c r="M1922" s="38"/>
      <c r="N1922" s="38"/>
      <c r="O1922" s="38"/>
      <c r="P1922" s="38"/>
      <c r="Q1922" s="38"/>
    </row>
    <row r="1923" spans="1:17" x14ac:dyDescent="0.35">
      <c r="A1923" s="20"/>
      <c r="B1923" s="20"/>
      <c r="C1923" s="51"/>
      <c r="D1923" s="52"/>
      <c r="E1923" s="52"/>
      <c r="F1923" s="53"/>
      <c r="G1923" s="50"/>
      <c r="H1923" s="50"/>
      <c r="I1923" s="50"/>
      <c r="J1923" s="38"/>
      <c r="K1923" s="38"/>
      <c r="L1923" s="38"/>
      <c r="M1923" s="38"/>
      <c r="N1923" s="38"/>
      <c r="O1923" s="38"/>
      <c r="P1923" s="38"/>
      <c r="Q1923" s="38"/>
    </row>
    <row r="1924" spans="1:17" x14ac:dyDescent="0.35">
      <c r="A1924" s="20"/>
      <c r="B1924" s="20"/>
      <c r="C1924" s="51"/>
      <c r="D1924" s="52"/>
      <c r="E1924" s="52"/>
      <c r="F1924" s="53"/>
      <c r="G1924" s="50"/>
      <c r="H1924" s="50"/>
      <c r="I1924" s="50"/>
      <c r="J1924" s="38"/>
      <c r="K1924" s="38"/>
      <c r="L1924" s="38"/>
      <c r="M1924" s="38"/>
      <c r="N1924" s="38"/>
      <c r="O1924" s="38"/>
      <c r="P1924" s="38"/>
      <c r="Q1924" s="38"/>
    </row>
    <row r="1925" spans="1:17" x14ac:dyDescent="0.35">
      <c r="A1925" s="20"/>
      <c r="B1925" s="20"/>
      <c r="C1925" s="51"/>
      <c r="D1925" s="52"/>
      <c r="E1925" s="52"/>
      <c r="F1925" s="53"/>
      <c r="G1925" s="50"/>
      <c r="H1925" s="50"/>
      <c r="I1925" s="50"/>
      <c r="J1925" s="38"/>
      <c r="K1925" s="38"/>
      <c r="L1925" s="38"/>
      <c r="M1925" s="38"/>
      <c r="N1925" s="38"/>
      <c r="O1925" s="38"/>
      <c r="P1925" s="38"/>
      <c r="Q1925" s="38"/>
    </row>
    <row r="1926" spans="1:17" x14ac:dyDescent="0.35">
      <c r="A1926" s="20"/>
      <c r="B1926" s="20"/>
      <c r="C1926" s="51"/>
      <c r="D1926" s="52"/>
      <c r="E1926" s="52"/>
      <c r="F1926" s="53"/>
      <c r="G1926" s="50"/>
      <c r="H1926" s="50"/>
      <c r="I1926" s="50"/>
      <c r="J1926" s="38"/>
      <c r="K1926" s="38"/>
      <c r="L1926" s="38"/>
      <c r="M1926" s="38"/>
      <c r="N1926" s="38"/>
      <c r="O1926" s="38"/>
      <c r="P1926" s="38"/>
      <c r="Q1926" s="38"/>
    </row>
    <row r="1927" spans="1:17" x14ac:dyDescent="0.35">
      <c r="A1927" s="20"/>
      <c r="B1927" s="20"/>
      <c r="C1927" s="51"/>
      <c r="D1927" s="52"/>
      <c r="E1927" s="52"/>
      <c r="F1927" s="53"/>
      <c r="G1927" s="50"/>
      <c r="H1927" s="50"/>
      <c r="I1927" s="50"/>
      <c r="J1927" s="38"/>
      <c r="K1927" s="38"/>
      <c r="L1927" s="38"/>
      <c r="M1927" s="38"/>
      <c r="N1927" s="38"/>
      <c r="O1927" s="38"/>
      <c r="P1927" s="38"/>
      <c r="Q1927" s="38"/>
    </row>
    <row r="1928" spans="1:17" x14ac:dyDescent="0.35">
      <c r="A1928" s="20"/>
      <c r="B1928" s="20"/>
      <c r="C1928" s="51"/>
      <c r="D1928" s="52"/>
      <c r="E1928" s="52"/>
      <c r="F1928" s="53"/>
      <c r="G1928" s="50"/>
      <c r="H1928" s="50"/>
      <c r="I1928" s="50"/>
      <c r="J1928" s="38"/>
      <c r="K1928" s="38"/>
      <c r="L1928" s="38"/>
      <c r="M1928" s="38"/>
      <c r="N1928" s="38"/>
      <c r="O1928" s="38"/>
      <c r="P1928" s="38"/>
      <c r="Q1928" s="38"/>
    </row>
    <row r="1929" spans="1:17" x14ac:dyDescent="0.35">
      <c r="A1929" s="20"/>
      <c r="B1929" s="20"/>
      <c r="C1929" s="51"/>
      <c r="D1929" s="52"/>
      <c r="E1929" s="52"/>
      <c r="F1929" s="53"/>
      <c r="G1929" s="50"/>
      <c r="H1929" s="50"/>
      <c r="I1929" s="50"/>
      <c r="J1929" s="38"/>
      <c r="K1929" s="38"/>
      <c r="L1929" s="38"/>
      <c r="M1929" s="38"/>
      <c r="N1929" s="38"/>
      <c r="O1929" s="38"/>
      <c r="P1929" s="38"/>
      <c r="Q1929" s="38"/>
    </row>
    <row r="1930" spans="1:17" x14ac:dyDescent="0.35">
      <c r="A1930" s="20"/>
      <c r="B1930" s="20"/>
      <c r="C1930" s="51"/>
      <c r="D1930" s="52"/>
      <c r="E1930" s="52"/>
      <c r="F1930" s="53"/>
      <c r="G1930" s="50"/>
      <c r="H1930" s="50"/>
      <c r="I1930" s="50"/>
      <c r="J1930" s="38"/>
      <c r="K1930" s="38"/>
      <c r="L1930" s="38"/>
      <c r="M1930" s="38"/>
      <c r="N1930" s="38"/>
      <c r="O1930" s="38"/>
      <c r="P1930" s="38"/>
      <c r="Q1930" s="38"/>
    </row>
    <row r="1931" spans="1:17" x14ac:dyDescent="0.35">
      <c r="A1931" s="20"/>
      <c r="B1931" s="20"/>
      <c r="C1931" s="51"/>
      <c r="D1931" s="52"/>
      <c r="E1931" s="52"/>
      <c r="F1931" s="53"/>
      <c r="G1931" s="50"/>
      <c r="H1931" s="50"/>
      <c r="I1931" s="50"/>
      <c r="J1931" s="38"/>
      <c r="K1931" s="38"/>
      <c r="L1931" s="38"/>
      <c r="M1931" s="38"/>
      <c r="N1931" s="38"/>
      <c r="O1931" s="38"/>
      <c r="P1931" s="38"/>
      <c r="Q1931" s="38"/>
    </row>
    <row r="1932" spans="1:17" x14ac:dyDescent="0.35">
      <c r="A1932" s="20"/>
      <c r="B1932" s="20"/>
      <c r="C1932" s="51"/>
      <c r="D1932" s="52"/>
      <c r="E1932" s="52"/>
      <c r="F1932" s="53"/>
      <c r="G1932" s="50"/>
      <c r="H1932" s="50"/>
      <c r="I1932" s="50"/>
      <c r="J1932" s="38"/>
      <c r="K1932" s="38"/>
      <c r="L1932" s="38"/>
      <c r="M1932" s="38"/>
      <c r="N1932" s="38"/>
      <c r="O1932" s="38"/>
      <c r="P1932" s="38"/>
      <c r="Q1932" s="38"/>
    </row>
    <row r="1933" spans="1:17" x14ac:dyDescent="0.35">
      <c r="A1933" s="20"/>
      <c r="B1933" s="20"/>
      <c r="C1933" s="51"/>
      <c r="D1933" s="52"/>
      <c r="E1933" s="52"/>
      <c r="F1933" s="53"/>
      <c r="G1933" s="50"/>
      <c r="H1933" s="50"/>
      <c r="I1933" s="50"/>
      <c r="J1933" s="38"/>
      <c r="K1933" s="38"/>
      <c r="L1933" s="38"/>
      <c r="M1933" s="38"/>
      <c r="N1933" s="38"/>
      <c r="O1933" s="38"/>
      <c r="P1933" s="38"/>
      <c r="Q1933" s="38"/>
    </row>
    <row r="1934" spans="1:17" x14ac:dyDescent="0.35">
      <c r="A1934" s="20"/>
      <c r="B1934" s="20"/>
      <c r="C1934" s="51"/>
      <c r="D1934" s="52"/>
      <c r="E1934" s="52"/>
      <c r="F1934" s="53"/>
      <c r="G1934" s="50"/>
      <c r="H1934" s="50"/>
      <c r="I1934" s="50"/>
      <c r="J1934" s="38"/>
      <c r="K1934" s="38"/>
      <c r="L1934" s="38"/>
      <c r="M1934" s="38"/>
      <c r="N1934" s="38"/>
      <c r="O1934" s="38"/>
      <c r="P1934" s="38"/>
      <c r="Q1934" s="38"/>
    </row>
    <row r="1935" spans="1:17" x14ac:dyDescent="0.35">
      <c r="A1935" s="20"/>
      <c r="B1935" s="20"/>
      <c r="C1935" s="51"/>
      <c r="D1935" s="52"/>
      <c r="E1935" s="52"/>
      <c r="F1935" s="53"/>
      <c r="G1935" s="50"/>
      <c r="H1935" s="50"/>
      <c r="I1935" s="50"/>
      <c r="J1935" s="38"/>
      <c r="K1935" s="38"/>
      <c r="L1935" s="38"/>
      <c r="M1935" s="38"/>
      <c r="N1935" s="38"/>
      <c r="O1935" s="38"/>
      <c r="P1935" s="38"/>
      <c r="Q1935" s="38"/>
    </row>
    <row r="1936" spans="1:17" x14ac:dyDescent="0.35">
      <c r="A1936" s="20"/>
      <c r="B1936" s="20"/>
      <c r="C1936" s="51"/>
      <c r="D1936" s="52"/>
      <c r="E1936" s="52"/>
      <c r="F1936" s="53"/>
      <c r="G1936" s="50"/>
      <c r="H1936" s="50"/>
      <c r="I1936" s="50"/>
      <c r="J1936" s="38"/>
      <c r="K1936" s="38"/>
      <c r="L1936" s="38"/>
      <c r="M1936" s="38"/>
      <c r="N1936" s="38"/>
      <c r="O1936" s="38"/>
      <c r="P1936" s="38"/>
      <c r="Q1936" s="38"/>
    </row>
    <row r="1937" spans="1:17" x14ac:dyDescent="0.35">
      <c r="A1937" s="20"/>
      <c r="B1937" s="20"/>
      <c r="C1937" s="51"/>
      <c r="D1937" s="52"/>
      <c r="E1937" s="52"/>
      <c r="F1937" s="53"/>
      <c r="G1937" s="50"/>
      <c r="H1937" s="50"/>
      <c r="I1937" s="50"/>
      <c r="J1937" s="38"/>
      <c r="K1937" s="38"/>
      <c r="L1937" s="38"/>
      <c r="M1937" s="38"/>
      <c r="N1937" s="38"/>
      <c r="O1937" s="38"/>
      <c r="P1937" s="38"/>
      <c r="Q1937" s="38"/>
    </row>
    <row r="1938" spans="1:17" x14ac:dyDescent="0.35">
      <c r="A1938" s="20"/>
      <c r="B1938" s="20"/>
      <c r="C1938" s="51"/>
      <c r="D1938" s="52"/>
      <c r="E1938" s="52"/>
      <c r="F1938" s="53"/>
      <c r="G1938" s="50"/>
      <c r="H1938" s="50"/>
      <c r="I1938" s="50"/>
      <c r="J1938" s="38"/>
      <c r="K1938" s="38"/>
      <c r="L1938" s="38"/>
      <c r="M1938" s="38"/>
      <c r="N1938" s="38"/>
      <c r="O1938" s="38"/>
      <c r="P1938" s="38"/>
      <c r="Q1938" s="38"/>
    </row>
    <row r="1939" spans="1:17" x14ac:dyDescent="0.35">
      <c r="A1939" s="20"/>
      <c r="B1939" s="20"/>
      <c r="C1939" s="51"/>
      <c r="D1939" s="52"/>
      <c r="E1939" s="52"/>
      <c r="F1939" s="53"/>
      <c r="G1939" s="50"/>
      <c r="H1939" s="50"/>
      <c r="I1939" s="50"/>
      <c r="J1939" s="38"/>
      <c r="K1939" s="38"/>
      <c r="L1939" s="38"/>
      <c r="M1939" s="38"/>
      <c r="N1939" s="38"/>
      <c r="O1939" s="38"/>
      <c r="P1939" s="38"/>
      <c r="Q1939" s="38"/>
    </row>
    <row r="1940" spans="1:17" x14ac:dyDescent="0.35">
      <c r="A1940" s="20"/>
      <c r="B1940" s="20"/>
      <c r="C1940" s="51"/>
      <c r="D1940" s="52"/>
      <c r="E1940" s="52"/>
      <c r="F1940" s="53"/>
      <c r="G1940" s="50"/>
      <c r="H1940" s="50"/>
      <c r="I1940" s="50"/>
      <c r="J1940" s="38"/>
      <c r="K1940" s="38"/>
      <c r="L1940" s="38"/>
      <c r="M1940" s="38"/>
      <c r="N1940" s="38"/>
      <c r="O1940" s="38"/>
      <c r="P1940" s="38"/>
      <c r="Q1940" s="38"/>
    </row>
    <row r="1941" spans="1:17" x14ac:dyDescent="0.35">
      <c r="A1941" s="20"/>
      <c r="B1941" s="20"/>
      <c r="C1941" s="51"/>
      <c r="D1941" s="52"/>
      <c r="E1941" s="52"/>
      <c r="F1941" s="53"/>
      <c r="G1941" s="50"/>
      <c r="H1941" s="50"/>
      <c r="I1941" s="50"/>
      <c r="J1941" s="38"/>
      <c r="K1941" s="38"/>
      <c r="L1941" s="38"/>
      <c r="M1941" s="38"/>
      <c r="N1941" s="38"/>
      <c r="O1941" s="38"/>
      <c r="P1941" s="38"/>
      <c r="Q1941" s="38"/>
    </row>
    <row r="1942" spans="1:17" x14ac:dyDescent="0.35">
      <c r="A1942" s="20"/>
      <c r="B1942" s="20"/>
      <c r="C1942" s="51"/>
      <c r="D1942" s="52"/>
      <c r="E1942" s="52"/>
      <c r="F1942" s="53"/>
      <c r="G1942" s="50"/>
      <c r="H1942" s="50"/>
      <c r="I1942" s="50"/>
      <c r="J1942" s="38"/>
      <c r="K1942" s="38"/>
      <c r="L1942" s="38"/>
      <c r="M1942" s="38"/>
      <c r="N1942" s="38"/>
      <c r="O1942" s="38"/>
      <c r="P1942" s="38"/>
      <c r="Q1942" s="38"/>
    </row>
    <row r="1943" spans="1:17" x14ac:dyDescent="0.35">
      <c r="A1943" s="20"/>
      <c r="B1943" s="20"/>
      <c r="C1943" s="51"/>
      <c r="D1943" s="52"/>
      <c r="E1943" s="52"/>
      <c r="F1943" s="53"/>
      <c r="G1943" s="50"/>
      <c r="H1943" s="50"/>
      <c r="I1943" s="50"/>
      <c r="J1943" s="38"/>
      <c r="K1943" s="38"/>
      <c r="L1943" s="38"/>
      <c r="M1943" s="38"/>
      <c r="N1943" s="38"/>
      <c r="O1943" s="38"/>
      <c r="P1943" s="38"/>
      <c r="Q1943" s="38"/>
    </row>
    <row r="1944" spans="1:17" x14ac:dyDescent="0.35">
      <c r="A1944" s="20"/>
      <c r="B1944" s="20"/>
      <c r="C1944" s="51"/>
      <c r="D1944" s="52"/>
      <c r="E1944" s="52"/>
      <c r="F1944" s="53"/>
      <c r="G1944" s="50"/>
      <c r="H1944" s="50"/>
      <c r="I1944" s="50"/>
      <c r="J1944" s="38"/>
      <c r="K1944" s="38"/>
      <c r="L1944" s="38"/>
      <c r="M1944" s="38"/>
      <c r="N1944" s="38"/>
      <c r="O1944" s="38"/>
      <c r="P1944" s="38"/>
      <c r="Q1944" s="38"/>
    </row>
    <row r="1945" spans="1:17" x14ac:dyDescent="0.35">
      <c r="A1945" s="20"/>
      <c r="B1945" s="20"/>
      <c r="C1945" s="51"/>
      <c r="D1945" s="52"/>
      <c r="E1945" s="52"/>
      <c r="F1945" s="53"/>
      <c r="G1945" s="50"/>
      <c r="H1945" s="50"/>
      <c r="I1945" s="50"/>
      <c r="J1945" s="38"/>
      <c r="K1945" s="38"/>
      <c r="L1945" s="38"/>
      <c r="M1945" s="38"/>
      <c r="N1945" s="38"/>
      <c r="O1945" s="38"/>
      <c r="P1945" s="38"/>
      <c r="Q1945" s="38"/>
    </row>
    <row r="1946" spans="1:17" x14ac:dyDescent="0.35">
      <c r="A1946" s="20"/>
      <c r="B1946" s="20"/>
      <c r="C1946" s="51"/>
      <c r="D1946" s="52"/>
      <c r="E1946" s="52"/>
      <c r="F1946" s="53"/>
      <c r="G1946" s="50"/>
      <c r="H1946" s="50"/>
      <c r="I1946" s="50"/>
      <c r="J1946" s="38"/>
      <c r="K1946" s="38"/>
      <c r="L1946" s="38"/>
      <c r="M1946" s="38"/>
      <c r="N1946" s="38"/>
      <c r="O1946" s="38"/>
      <c r="P1946" s="38"/>
      <c r="Q1946" s="38"/>
    </row>
    <row r="1947" spans="1:17" x14ac:dyDescent="0.35">
      <c r="A1947" s="20"/>
      <c r="B1947" s="20"/>
      <c r="C1947" s="51"/>
      <c r="D1947" s="52"/>
      <c r="E1947" s="52"/>
      <c r="F1947" s="53"/>
      <c r="G1947" s="50"/>
      <c r="H1947" s="50"/>
      <c r="I1947" s="50"/>
      <c r="J1947" s="38"/>
      <c r="K1947" s="38"/>
      <c r="L1947" s="38"/>
      <c r="M1947" s="38"/>
      <c r="N1947" s="38"/>
      <c r="O1947" s="38"/>
      <c r="P1947" s="38"/>
      <c r="Q1947" s="38"/>
    </row>
    <row r="1948" spans="1:17" x14ac:dyDescent="0.35">
      <c r="A1948" s="20"/>
      <c r="B1948" s="20"/>
      <c r="C1948" s="51"/>
      <c r="D1948" s="52"/>
      <c r="E1948" s="52"/>
      <c r="F1948" s="53"/>
      <c r="G1948" s="50"/>
      <c r="H1948" s="50"/>
      <c r="I1948" s="50"/>
      <c r="J1948" s="38"/>
      <c r="K1948" s="38"/>
      <c r="L1948" s="38"/>
      <c r="M1948" s="38"/>
      <c r="N1948" s="38"/>
      <c r="O1948" s="38"/>
      <c r="P1948" s="38"/>
      <c r="Q1948" s="38"/>
    </row>
    <row r="1949" spans="1:17" x14ac:dyDescent="0.35">
      <c r="A1949" s="20"/>
      <c r="B1949" s="20"/>
      <c r="C1949" s="51"/>
      <c r="D1949" s="52"/>
      <c r="E1949" s="52"/>
      <c r="F1949" s="53"/>
      <c r="G1949" s="50"/>
      <c r="H1949" s="50"/>
      <c r="I1949" s="50"/>
      <c r="J1949" s="38"/>
      <c r="K1949" s="38"/>
      <c r="L1949" s="38"/>
      <c r="M1949" s="38"/>
      <c r="N1949" s="38"/>
      <c r="O1949" s="38"/>
      <c r="P1949" s="38"/>
      <c r="Q1949" s="38"/>
    </row>
    <row r="1950" spans="1:17" x14ac:dyDescent="0.35">
      <c r="A1950" s="20"/>
      <c r="B1950" s="20"/>
      <c r="C1950" s="51"/>
      <c r="D1950" s="52"/>
      <c r="E1950" s="52"/>
      <c r="F1950" s="53"/>
      <c r="G1950" s="50"/>
      <c r="H1950" s="50"/>
      <c r="I1950" s="50"/>
      <c r="J1950" s="38"/>
      <c r="K1950" s="38"/>
      <c r="L1950" s="38"/>
      <c r="M1950" s="38"/>
      <c r="N1950" s="38"/>
      <c r="O1950" s="38"/>
      <c r="P1950" s="38"/>
      <c r="Q1950" s="38"/>
    </row>
    <row r="1951" spans="1:17" x14ac:dyDescent="0.35">
      <c r="A1951" s="20"/>
      <c r="B1951" s="20"/>
      <c r="C1951" s="51"/>
      <c r="D1951" s="52"/>
      <c r="E1951" s="52"/>
      <c r="F1951" s="53"/>
      <c r="G1951" s="50"/>
      <c r="H1951" s="50"/>
      <c r="I1951" s="50"/>
      <c r="J1951" s="38"/>
      <c r="K1951" s="38"/>
      <c r="L1951" s="38"/>
      <c r="M1951" s="38"/>
      <c r="N1951" s="38"/>
      <c r="O1951" s="38"/>
      <c r="P1951" s="38"/>
      <c r="Q1951" s="38"/>
    </row>
    <row r="1952" spans="1:17" x14ac:dyDescent="0.35">
      <c r="A1952" s="20"/>
      <c r="B1952" s="20"/>
      <c r="C1952" s="51"/>
      <c r="D1952" s="52"/>
      <c r="E1952" s="52"/>
      <c r="F1952" s="53"/>
      <c r="G1952" s="50"/>
      <c r="H1952" s="50"/>
      <c r="I1952" s="50"/>
      <c r="J1952" s="38"/>
      <c r="K1952" s="38"/>
      <c r="L1952" s="38"/>
      <c r="M1952" s="38"/>
      <c r="N1952" s="38"/>
      <c r="O1952" s="38"/>
      <c r="P1952" s="38"/>
      <c r="Q1952" s="38"/>
    </row>
    <row r="1953" spans="1:17" x14ac:dyDescent="0.35">
      <c r="A1953" s="20"/>
      <c r="B1953" s="20"/>
      <c r="C1953" s="51"/>
      <c r="D1953" s="52"/>
      <c r="E1953" s="52"/>
      <c r="F1953" s="53"/>
      <c r="G1953" s="50"/>
      <c r="H1953" s="50"/>
      <c r="I1953" s="50"/>
      <c r="J1953" s="38"/>
      <c r="K1953" s="38"/>
      <c r="L1953" s="38"/>
      <c r="M1953" s="38"/>
      <c r="N1953" s="38"/>
      <c r="O1953" s="38"/>
      <c r="P1953" s="38"/>
      <c r="Q1953" s="38"/>
    </row>
    <row r="1954" spans="1:17" x14ac:dyDescent="0.35">
      <c r="A1954" s="20"/>
      <c r="B1954" s="20"/>
      <c r="C1954" s="51"/>
      <c r="D1954" s="52"/>
      <c r="E1954" s="52"/>
      <c r="F1954" s="53"/>
      <c r="G1954" s="50"/>
      <c r="H1954" s="50"/>
      <c r="I1954" s="50"/>
      <c r="J1954" s="38"/>
      <c r="K1954" s="38"/>
      <c r="L1954" s="38"/>
      <c r="M1954" s="38"/>
      <c r="N1954" s="38"/>
      <c r="O1954" s="38"/>
      <c r="P1954" s="38"/>
      <c r="Q1954" s="38"/>
    </row>
    <row r="1955" spans="1:17" x14ac:dyDescent="0.35">
      <c r="A1955" s="20"/>
      <c r="B1955" s="20"/>
      <c r="C1955" s="51"/>
      <c r="D1955" s="52"/>
      <c r="E1955" s="52"/>
      <c r="F1955" s="53"/>
      <c r="G1955" s="50"/>
      <c r="H1955" s="50"/>
      <c r="I1955" s="50"/>
      <c r="J1955" s="38"/>
      <c r="K1955" s="38"/>
      <c r="L1955" s="38"/>
      <c r="M1955" s="38"/>
      <c r="N1955" s="38"/>
      <c r="O1955" s="38"/>
      <c r="P1955" s="38"/>
      <c r="Q1955" s="38"/>
    </row>
    <row r="1956" spans="1:17" x14ac:dyDescent="0.35">
      <c r="A1956" s="20"/>
      <c r="B1956" s="20"/>
      <c r="C1956" s="51"/>
      <c r="D1956" s="52"/>
      <c r="E1956" s="52"/>
      <c r="F1956" s="53"/>
      <c r="G1956" s="50"/>
      <c r="H1956" s="50"/>
      <c r="I1956" s="50"/>
      <c r="J1956" s="38"/>
      <c r="K1956" s="38"/>
      <c r="L1956" s="38"/>
      <c r="M1956" s="38"/>
      <c r="N1956" s="38"/>
      <c r="O1956" s="38"/>
      <c r="P1956" s="38"/>
      <c r="Q1956" s="38"/>
    </row>
    <row r="1957" spans="1:17" x14ac:dyDescent="0.35">
      <c r="A1957" s="20"/>
      <c r="B1957" s="20"/>
      <c r="C1957" s="51"/>
      <c r="D1957" s="52"/>
      <c r="E1957" s="52"/>
      <c r="F1957" s="53"/>
      <c r="G1957" s="50"/>
      <c r="H1957" s="50"/>
      <c r="I1957" s="50"/>
      <c r="J1957" s="38"/>
      <c r="K1957" s="38"/>
      <c r="L1957" s="38"/>
      <c r="M1957" s="38"/>
      <c r="N1957" s="38"/>
      <c r="O1957" s="38"/>
      <c r="P1957" s="38"/>
      <c r="Q1957" s="38"/>
    </row>
    <row r="1958" spans="1:17" x14ac:dyDescent="0.35">
      <c r="A1958" s="20"/>
      <c r="B1958" s="20"/>
      <c r="C1958" s="51"/>
      <c r="D1958" s="52"/>
      <c r="E1958" s="52"/>
      <c r="F1958" s="53"/>
      <c r="G1958" s="50"/>
      <c r="H1958" s="50"/>
      <c r="I1958" s="50"/>
      <c r="J1958" s="38"/>
      <c r="K1958" s="38"/>
      <c r="L1958" s="38"/>
      <c r="M1958" s="38"/>
      <c r="N1958" s="38"/>
      <c r="O1958" s="38"/>
      <c r="P1958" s="38"/>
      <c r="Q1958" s="38"/>
    </row>
    <row r="1959" spans="1:17" x14ac:dyDescent="0.35">
      <c r="A1959" s="20"/>
      <c r="B1959" s="20"/>
      <c r="C1959" s="51"/>
      <c r="D1959" s="52"/>
      <c r="E1959" s="52"/>
      <c r="F1959" s="53"/>
      <c r="G1959" s="50"/>
      <c r="H1959" s="50"/>
      <c r="I1959" s="50"/>
      <c r="J1959" s="38"/>
      <c r="K1959" s="38"/>
      <c r="L1959" s="38"/>
      <c r="M1959" s="38"/>
      <c r="N1959" s="38"/>
      <c r="O1959" s="38"/>
      <c r="P1959" s="38"/>
      <c r="Q1959" s="38"/>
    </row>
    <row r="1960" spans="1:17" x14ac:dyDescent="0.35">
      <c r="A1960" s="20"/>
      <c r="B1960" s="20"/>
      <c r="C1960" s="51"/>
      <c r="D1960" s="52"/>
      <c r="E1960" s="52"/>
      <c r="F1960" s="53"/>
      <c r="G1960" s="50"/>
      <c r="H1960" s="50"/>
      <c r="I1960" s="50"/>
      <c r="J1960" s="38"/>
      <c r="K1960" s="38"/>
      <c r="L1960" s="38"/>
      <c r="M1960" s="38"/>
      <c r="N1960" s="38"/>
      <c r="O1960" s="38"/>
      <c r="P1960" s="38"/>
      <c r="Q1960" s="38"/>
    </row>
    <row r="1961" spans="1:17" x14ac:dyDescent="0.35">
      <c r="A1961" s="20"/>
      <c r="B1961" s="20"/>
      <c r="C1961" s="51"/>
      <c r="D1961" s="52"/>
      <c r="E1961" s="52"/>
      <c r="F1961" s="53"/>
      <c r="G1961" s="50"/>
      <c r="H1961" s="50"/>
      <c r="I1961" s="50"/>
      <c r="J1961" s="38"/>
      <c r="K1961" s="38"/>
      <c r="L1961" s="38"/>
      <c r="M1961" s="38"/>
      <c r="N1961" s="38"/>
      <c r="O1961" s="38"/>
      <c r="P1961" s="38"/>
      <c r="Q1961" s="38"/>
    </row>
    <row r="1962" spans="1:17" x14ac:dyDescent="0.35">
      <c r="A1962" s="20"/>
      <c r="B1962" s="20"/>
      <c r="C1962" s="51"/>
      <c r="D1962" s="52"/>
      <c r="E1962" s="52"/>
      <c r="F1962" s="53"/>
      <c r="G1962" s="50"/>
      <c r="H1962" s="50"/>
      <c r="I1962" s="50"/>
      <c r="J1962" s="38"/>
      <c r="K1962" s="38"/>
      <c r="L1962" s="38"/>
      <c r="M1962" s="38"/>
      <c r="N1962" s="38"/>
      <c r="O1962" s="38"/>
      <c r="P1962" s="38"/>
      <c r="Q1962" s="38"/>
    </row>
    <row r="1963" spans="1:17" x14ac:dyDescent="0.35">
      <c r="A1963" s="20"/>
      <c r="B1963" s="20"/>
      <c r="C1963" s="51"/>
      <c r="D1963" s="52"/>
      <c r="E1963" s="52"/>
      <c r="F1963" s="53"/>
      <c r="G1963" s="50"/>
      <c r="H1963" s="50"/>
      <c r="I1963" s="50"/>
      <c r="J1963" s="38"/>
      <c r="K1963" s="38"/>
      <c r="L1963" s="38"/>
      <c r="M1963" s="38"/>
      <c r="N1963" s="38"/>
      <c r="O1963" s="38"/>
      <c r="P1963" s="38"/>
      <c r="Q1963" s="38"/>
    </row>
    <row r="1964" spans="1:17" x14ac:dyDescent="0.35">
      <c r="A1964" s="20"/>
      <c r="B1964" s="20"/>
      <c r="C1964" s="51"/>
      <c r="D1964" s="52"/>
      <c r="E1964" s="52"/>
      <c r="F1964" s="53"/>
      <c r="G1964" s="50"/>
      <c r="H1964" s="50"/>
      <c r="I1964" s="50"/>
      <c r="J1964" s="38"/>
      <c r="K1964" s="38"/>
      <c r="L1964" s="38"/>
      <c r="M1964" s="38"/>
      <c r="N1964" s="38"/>
      <c r="O1964" s="38"/>
      <c r="P1964" s="38"/>
      <c r="Q1964" s="38"/>
    </row>
    <row r="1965" spans="1:17" x14ac:dyDescent="0.35">
      <c r="A1965" s="20"/>
      <c r="B1965" s="20"/>
      <c r="C1965" s="51"/>
      <c r="D1965" s="52"/>
      <c r="E1965" s="52"/>
      <c r="F1965" s="53"/>
      <c r="G1965" s="50"/>
      <c r="H1965" s="50"/>
      <c r="I1965" s="50"/>
      <c r="J1965" s="38"/>
      <c r="K1965" s="38"/>
      <c r="L1965" s="38"/>
      <c r="M1965" s="38"/>
      <c r="N1965" s="38"/>
      <c r="O1965" s="38"/>
      <c r="P1965" s="38"/>
      <c r="Q1965" s="38"/>
    </row>
    <row r="1966" spans="1:17" x14ac:dyDescent="0.35">
      <c r="A1966" s="20"/>
      <c r="B1966" s="20"/>
      <c r="C1966" s="51"/>
      <c r="D1966" s="52"/>
      <c r="E1966" s="52"/>
      <c r="F1966" s="53"/>
      <c r="G1966" s="50"/>
      <c r="H1966" s="50"/>
      <c r="I1966" s="50"/>
      <c r="J1966" s="38"/>
      <c r="K1966" s="38"/>
      <c r="L1966" s="38"/>
      <c r="M1966" s="38"/>
      <c r="N1966" s="38"/>
      <c r="O1966" s="38"/>
      <c r="P1966" s="38"/>
      <c r="Q1966" s="38"/>
    </row>
    <row r="1967" spans="1:17" x14ac:dyDescent="0.35">
      <c r="A1967" s="20"/>
      <c r="B1967" s="20"/>
      <c r="C1967" s="51"/>
      <c r="D1967" s="52"/>
      <c r="E1967" s="52"/>
      <c r="F1967" s="53"/>
      <c r="G1967" s="50"/>
      <c r="H1967" s="50"/>
      <c r="I1967" s="50"/>
      <c r="J1967" s="38"/>
      <c r="K1967" s="38"/>
      <c r="L1967" s="38"/>
      <c r="M1967" s="38"/>
      <c r="N1967" s="38"/>
      <c r="O1967" s="38"/>
      <c r="P1967" s="38"/>
      <c r="Q1967" s="38"/>
    </row>
    <row r="1968" spans="1:17" x14ac:dyDescent="0.35">
      <c r="A1968" s="20"/>
      <c r="B1968" s="20"/>
      <c r="C1968" s="51"/>
      <c r="D1968" s="52"/>
      <c r="E1968" s="52"/>
      <c r="F1968" s="53"/>
      <c r="G1968" s="50"/>
      <c r="H1968" s="50"/>
      <c r="I1968" s="50"/>
      <c r="J1968" s="38"/>
      <c r="K1968" s="38"/>
      <c r="L1968" s="38"/>
      <c r="M1968" s="38"/>
      <c r="N1968" s="38"/>
      <c r="O1968" s="38"/>
      <c r="P1968" s="38"/>
      <c r="Q1968" s="38"/>
    </row>
    <row r="1969" spans="1:17" x14ac:dyDescent="0.35">
      <c r="A1969" s="20"/>
      <c r="B1969" s="20"/>
      <c r="C1969" s="51"/>
      <c r="D1969" s="52"/>
      <c r="E1969" s="52"/>
      <c r="F1969" s="53"/>
      <c r="G1969" s="50"/>
      <c r="H1969" s="50"/>
      <c r="I1969" s="50"/>
      <c r="J1969" s="38"/>
      <c r="K1969" s="38"/>
      <c r="L1969" s="38"/>
      <c r="M1969" s="38"/>
      <c r="N1969" s="38"/>
      <c r="O1969" s="38"/>
      <c r="P1969" s="38"/>
      <c r="Q1969" s="38"/>
    </row>
    <row r="1970" spans="1:17" x14ac:dyDescent="0.35">
      <c r="A1970" s="20"/>
      <c r="B1970" s="20"/>
      <c r="C1970" s="51"/>
      <c r="D1970" s="52"/>
      <c r="E1970" s="52"/>
      <c r="F1970" s="53"/>
      <c r="G1970" s="50"/>
      <c r="H1970" s="50"/>
      <c r="I1970" s="50"/>
      <c r="J1970" s="38"/>
      <c r="K1970" s="38"/>
      <c r="L1970" s="38"/>
      <c r="M1970" s="38"/>
      <c r="N1970" s="38"/>
      <c r="O1970" s="38"/>
      <c r="P1970" s="38"/>
      <c r="Q1970" s="38"/>
    </row>
    <row r="1971" spans="1:17" x14ac:dyDescent="0.35">
      <c r="A1971" s="20"/>
      <c r="B1971" s="20"/>
      <c r="C1971" s="51"/>
      <c r="D1971" s="52"/>
      <c r="E1971" s="52"/>
      <c r="F1971" s="53"/>
      <c r="G1971" s="50"/>
      <c r="H1971" s="50"/>
      <c r="I1971" s="50"/>
      <c r="J1971" s="38"/>
      <c r="K1971" s="38"/>
      <c r="L1971" s="38"/>
      <c r="M1971" s="38"/>
      <c r="N1971" s="38"/>
      <c r="O1971" s="38"/>
      <c r="P1971" s="38"/>
      <c r="Q1971" s="38"/>
    </row>
    <row r="1972" spans="1:17" x14ac:dyDescent="0.35">
      <c r="A1972" s="20"/>
      <c r="B1972" s="20"/>
      <c r="C1972" s="51"/>
      <c r="D1972" s="52"/>
      <c r="E1972" s="52"/>
      <c r="F1972" s="53"/>
      <c r="G1972" s="50"/>
      <c r="H1972" s="50"/>
      <c r="I1972" s="50"/>
      <c r="J1972" s="38"/>
      <c r="K1972" s="38"/>
      <c r="L1972" s="38"/>
      <c r="M1972" s="38"/>
      <c r="N1972" s="38"/>
      <c r="O1972" s="38"/>
      <c r="P1972" s="38"/>
      <c r="Q1972" s="38"/>
    </row>
    <row r="1973" spans="1:17" x14ac:dyDescent="0.35">
      <c r="A1973" s="20"/>
      <c r="B1973" s="20"/>
      <c r="C1973" s="51"/>
      <c r="D1973" s="52"/>
      <c r="E1973" s="52"/>
      <c r="F1973" s="53"/>
      <c r="G1973" s="50"/>
      <c r="H1973" s="50"/>
      <c r="I1973" s="50"/>
      <c r="J1973" s="38"/>
      <c r="K1973" s="38"/>
      <c r="L1973" s="38"/>
      <c r="M1973" s="38"/>
      <c r="N1973" s="38"/>
      <c r="O1973" s="38"/>
      <c r="P1973" s="38"/>
      <c r="Q1973" s="38"/>
    </row>
    <row r="1974" spans="1:17" x14ac:dyDescent="0.35">
      <c r="A1974" s="20"/>
      <c r="B1974" s="20"/>
      <c r="C1974" s="51"/>
      <c r="D1974" s="52"/>
      <c r="E1974" s="52"/>
      <c r="F1974" s="53"/>
      <c r="G1974" s="50"/>
      <c r="H1974" s="50"/>
      <c r="I1974" s="50"/>
      <c r="J1974" s="38"/>
      <c r="K1974" s="38"/>
      <c r="L1974" s="38"/>
      <c r="M1974" s="38"/>
      <c r="N1974" s="38"/>
      <c r="O1974" s="38"/>
      <c r="P1974" s="38"/>
      <c r="Q1974" s="38"/>
    </row>
    <row r="1975" spans="1:17" x14ac:dyDescent="0.35">
      <c r="A1975" s="20"/>
      <c r="B1975" s="20"/>
      <c r="C1975" s="51"/>
      <c r="D1975" s="52"/>
      <c r="E1975" s="52"/>
      <c r="F1975" s="53"/>
      <c r="G1975" s="50"/>
      <c r="H1975" s="50"/>
      <c r="I1975" s="50"/>
      <c r="J1975" s="38"/>
      <c r="K1975" s="38"/>
      <c r="L1975" s="38"/>
      <c r="M1975" s="38"/>
      <c r="N1975" s="38"/>
      <c r="O1975" s="38"/>
      <c r="P1975" s="38"/>
      <c r="Q1975" s="38"/>
    </row>
    <row r="1976" spans="1:17" x14ac:dyDescent="0.35">
      <c r="A1976" s="20"/>
      <c r="B1976" s="20"/>
      <c r="C1976" s="51"/>
      <c r="D1976" s="52"/>
      <c r="E1976" s="52"/>
      <c r="F1976" s="53"/>
      <c r="G1976" s="50"/>
      <c r="H1976" s="50"/>
      <c r="I1976" s="50"/>
      <c r="J1976" s="38"/>
      <c r="K1976" s="38"/>
      <c r="L1976" s="38"/>
      <c r="M1976" s="38"/>
      <c r="N1976" s="38"/>
      <c r="O1976" s="38"/>
      <c r="P1976" s="38"/>
      <c r="Q1976" s="38"/>
    </row>
    <row r="1977" spans="1:17" x14ac:dyDescent="0.35">
      <c r="A1977" s="20"/>
      <c r="B1977" s="20"/>
      <c r="C1977" s="51"/>
      <c r="D1977" s="52"/>
      <c r="E1977" s="52"/>
      <c r="F1977" s="53"/>
      <c r="G1977" s="50"/>
      <c r="H1977" s="50"/>
      <c r="I1977" s="50"/>
      <c r="J1977" s="38"/>
      <c r="K1977" s="38"/>
      <c r="L1977" s="38"/>
      <c r="M1977" s="38"/>
      <c r="N1977" s="38"/>
      <c r="O1977" s="38"/>
      <c r="P1977" s="38"/>
      <c r="Q1977" s="38"/>
    </row>
    <row r="1978" spans="1:17" x14ac:dyDescent="0.35">
      <c r="A1978" s="20"/>
      <c r="B1978" s="20"/>
      <c r="C1978" s="51"/>
      <c r="D1978" s="52"/>
      <c r="E1978" s="52"/>
      <c r="F1978" s="53"/>
      <c r="G1978" s="50"/>
      <c r="H1978" s="50"/>
      <c r="I1978" s="50"/>
      <c r="J1978" s="38"/>
      <c r="K1978" s="38"/>
      <c r="L1978" s="38"/>
      <c r="M1978" s="38"/>
      <c r="N1978" s="38"/>
      <c r="O1978" s="38"/>
      <c r="P1978" s="38"/>
      <c r="Q1978" s="38"/>
    </row>
    <row r="1979" spans="1:17" x14ac:dyDescent="0.35">
      <c r="A1979" s="20"/>
      <c r="B1979" s="20"/>
      <c r="C1979" s="51"/>
      <c r="D1979" s="52"/>
      <c r="E1979" s="52"/>
      <c r="F1979" s="53"/>
      <c r="G1979" s="50"/>
      <c r="H1979" s="50"/>
      <c r="I1979" s="50"/>
      <c r="J1979" s="38"/>
      <c r="K1979" s="38"/>
      <c r="L1979" s="38"/>
      <c r="M1979" s="38"/>
      <c r="N1979" s="38"/>
      <c r="O1979" s="38"/>
      <c r="P1979" s="38"/>
      <c r="Q1979" s="38"/>
    </row>
    <row r="1980" spans="1:17" x14ac:dyDescent="0.35">
      <c r="A1980" s="20"/>
      <c r="B1980" s="20"/>
      <c r="C1980" s="51"/>
      <c r="D1980" s="52"/>
      <c r="E1980" s="52"/>
      <c r="F1980" s="53"/>
      <c r="G1980" s="50"/>
      <c r="H1980" s="50"/>
      <c r="I1980" s="50"/>
      <c r="J1980" s="38"/>
      <c r="K1980" s="38"/>
      <c r="L1980" s="38"/>
      <c r="M1980" s="38"/>
      <c r="N1980" s="38"/>
      <c r="O1980" s="38"/>
      <c r="P1980" s="38"/>
      <c r="Q1980" s="38"/>
    </row>
    <row r="1981" spans="1:17" x14ac:dyDescent="0.35">
      <c r="A1981" s="20"/>
      <c r="B1981" s="20"/>
      <c r="C1981" s="51"/>
      <c r="D1981" s="52"/>
      <c r="E1981" s="52"/>
      <c r="F1981" s="53"/>
      <c r="G1981" s="50"/>
      <c r="H1981" s="50"/>
      <c r="I1981" s="50"/>
      <c r="J1981" s="38"/>
      <c r="K1981" s="38"/>
      <c r="L1981" s="38"/>
      <c r="M1981" s="38"/>
      <c r="N1981" s="38"/>
      <c r="O1981" s="38"/>
      <c r="P1981" s="38"/>
      <c r="Q1981" s="38"/>
    </row>
    <row r="1982" spans="1:17" x14ac:dyDescent="0.35">
      <c r="A1982" s="20"/>
      <c r="B1982" s="20"/>
      <c r="C1982" s="51"/>
      <c r="D1982" s="52"/>
      <c r="E1982" s="52"/>
      <c r="F1982" s="53"/>
      <c r="G1982" s="50"/>
      <c r="H1982" s="50"/>
      <c r="I1982" s="50"/>
      <c r="J1982" s="38"/>
      <c r="K1982" s="38"/>
      <c r="L1982" s="38"/>
      <c r="M1982" s="38"/>
      <c r="N1982" s="38"/>
      <c r="O1982" s="38"/>
      <c r="P1982" s="38"/>
      <c r="Q1982" s="38"/>
    </row>
    <row r="1983" spans="1:17" x14ac:dyDescent="0.35">
      <c r="A1983" s="20"/>
      <c r="B1983" s="20"/>
      <c r="C1983" s="51"/>
      <c r="D1983" s="52"/>
      <c r="E1983" s="52"/>
      <c r="F1983" s="53"/>
      <c r="G1983" s="50"/>
      <c r="H1983" s="50"/>
      <c r="I1983" s="50"/>
      <c r="J1983" s="38"/>
      <c r="K1983" s="38"/>
      <c r="L1983" s="38"/>
      <c r="M1983" s="38"/>
      <c r="N1983" s="38"/>
      <c r="O1983" s="38"/>
      <c r="P1983" s="38"/>
      <c r="Q1983" s="38"/>
    </row>
    <row r="1984" spans="1:17" x14ac:dyDescent="0.35">
      <c r="A1984" s="20"/>
      <c r="B1984" s="20"/>
      <c r="C1984" s="51"/>
      <c r="D1984" s="52"/>
      <c r="E1984" s="52"/>
      <c r="F1984" s="53"/>
      <c r="G1984" s="50"/>
      <c r="H1984" s="50"/>
      <c r="I1984" s="50"/>
      <c r="J1984" s="38"/>
      <c r="K1984" s="38"/>
      <c r="L1984" s="38"/>
      <c r="M1984" s="38"/>
      <c r="N1984" s="38"/>
      <c r="O1984" s="38"/>
      <c r="P1984" s="38"/>
      <c r="Q1984" s="38"/>
    </row>
    <row r="1985" spans="1:17" x14ac:dyDescent="0.35">
      <c r="A1985" s="20"/>
      <c r="B1985" s="20"/>
      <c r="C1985" s="51"/>
      <c r="D1985" s="52"/>
      <c r="E1985" s="52"/>
      <c r="F1985" s="53"/>
      <c r="G1985" s="50"/>
      <c r="H1985" s="50"/>
      <c r="I1985" s="50"/>
      <c r="J1985" s="38"/>
      <c r="K1985" s="38"/>
      <c r="L1985" s="38"/>
      <c r="M1985" s="38"/>
      <c r="N1985" s="38"/>
      <c r="O1985" s="38"/>
      <c r="P1985" s="38"/>
      <c r="Q1985" s="38"/>
    </row>
    <row r="1986" spans="1:17" x14ac:dyDescent="0.35">
      <c r="A1986" s="20"/>
      <c r="B1986" s="20"/>
      <c r="C1986" s="51"/>
      <c r="D1986" s="52"/>
      <c r="E1986" s="52"/>
      <c r="F1986" s="53"/>
      <c r="G1986" s="50"/>
      <c r="H1986" s="50"/>
      <c r="I1986" s="50"/>
      <c r="J1986" s="38"/>
      <c r="K1986" s="38"/>
      <c r="L1986" s="38"/>
      <c r="M1986" s="38"/>
      <c r="N1986" s="38"/>
      <c r="O1986" s="38"/>
      <c r="P1986" s="38"/>
      <c r="Q1986" s="38"/>
    </row>
    <row r="1987" spans="1:17" x14ac:dyDescent="0.35">
      <c r="A1987" s="20"/>
      <c r="B1987" s="20"/>
      <c r="C1987" s="51"/>
      <c r="D1987" s="52"/>
      <c r="E1987" s="52"/>
      <c r="F1987" s="53"/>
      <c r="G1987" s="50"/>
      <c r="H1987" s="50"/>
      <c r="I1987" s="50"/>
      <c r="J1987" s="38"/>
      <c r="K1987" s="38"/>
      <c r="L1987" s="38"/>
      <c r="M1987" s="38"/>
      <c r="N1987" s="38"/>
      <c r="O1987" s="38"/>
      <c r="P1987" s="38"/>
      <c r="Q1987" s="38"/>
    </row>
    <row r="1988" spans="1:17" x14ac:dyDescent="0.35">
      <c r="A1988" s="20"/>
      <c r="B1988" s="20"/>
      <c r="C1988" s="51"/>
      <c r="D1988" s="52"/>
      <c r="E1988" s="52"/>
      <c r="F1988" s="53"/>
      <c r="G1988" s="50"/>
      <c r="H1988" s="50"/>
      <c r="I1988" s="50"/>
      <c r="J1988" s="38"/>
      <c r="K1988" s="38"/>
      <c r="L1988" s="38"/>
      <c r="M1988" s="38"/>
      <c r="N1988" s="38"/>
      <c r="O1988" s="38"/>
      <c r="P1988" s="38"/>
      <c r="Q1988" s="38"/>
    </row>
    <row r="1989" spans="1:17" x14ac:dyDescent="0.35">
      <c r="A1989" s="20"/>
      <c r="B1989" s="20"/>
      <c r="C1989" s="51"/>
      <c r="D1989" s="52"/>
      <c r="E1989" s="52"/>
      <c r="F1989" s="53"/>
      <c r="G1989" s="50"/>
      <c r="H1989" s="50"/>
      <c r="I1989" s="50"/>
      <c r="J1989" s="38"/>
      <c r="K1989" s="38"/>
      <c r="L1989" s="38"/>
      <c r="M1989" s="38"/>
      <c r="N1989" s="38"/>
      <c r="O1989" s="38"/>
      <c r="P1989" s="38"/>
      <c r="Q1989" s="38"/>
    </row>
    <row r="1990" spans="1:17" x14ac:dyDescent="0.35">
      <c r="A1990" s="20"/>
      <c r="B1990" s="20"/>
      <c r="C1990" s="51"/>
      <c r="D1990" s="52"/>
      <c r="E1990" s="52"/>
      <c r="F1990" s="53"/>
      <c r="G1990" s="50"/>
      <c r="H1990" s="50"/>
      <c r="I1990" s="50"/>
      <c r="J1990" s="38"/>
      <c r="K1990" s="38"/>
      <c r="L1990" s="38"/>
      <c r="M1990" s="38"/>
      <c r="N1990" s="38"/>
      <c r="O1990" s="38"/>
      <c r="P1990" s="38"/>
      <c r="Q1990" s="38"/>
    </row>
    <row r="1991" spans="1:17" x14ac:dyDescent="0.35">
      <c r="A1991" s="20"/>
      <c r="B1991" s="20"/>
      <c r="C1991" s="51"/>
      <c r="D1991" s="52"/>
      <c r="E1991" s="52"/>
      <c r="F1991" s="53"/>
      <c r="G1991" s="50"/>
      <c r="H1991" s="50"/>
      <c r="I1991" s="50"/>
      <c r="J1991" s="38"/>
      <c r="K1991" s="38"/>
      <c r="L1991" s="38"/>
      <c r="M1991" s="38"/>
      <c r="N1991" s="38"/>
      <c r="O1991" s="38"/>
      <c r="P1991" s="38"/>
      <c r="Q1991" s="38"/>
    </row>
    <row r="1992" spans="1:17" x14ac:dyDescent="0.35">
      <c r="A1992" s="20"/>
      <c r="B1992" s="20"/>
      <c r="C1992" s="51"/>
      <c r="D1992" s="52"/>
      <c r="E1992" s="52"/>
      <c r="F1992" s="53"/>
      <c r="G1992" s="50"/>
      <c r="H1992" s="50"/>
      <c r="I1992" s="50"/>
      <c r="J1992" s="38"/>
      <c r="K1992" s="38"/>
      <c r="L1992" s="38"/>
      <c r="M1992" s="38"/>
      <c r="N1992" s="38"/>
      <c r="O1992" s="38"/>
      <c r="P1992" s="38"/>
      <c r="Q1992" s="38"/>
    </row>
    <row r="1993" spans="1:17" x14ac:dyDescent="0.35">
      <c r="A1993" s="20"/>
      <c r="B1993" s="20"/>
      <c r="C1993" s="51"/>
      <c r="D1993" s="52"/>
      <c r="E1993" s="52"/>
      <c r="F1993" s="53"/>
      <c r="G1993" s="50"/>
      <c r="H1993" s="50"/>
      <c r="I1993" s="50"/>
      <c r="J1993" s="38"/>
      <c r="K1993" s="38"/>
      <c r="L1993" s="38"/>
      <c r="M1993" s="38"/>
      <c r="N1993" s="38"/>
      <c r="O1993" s="38"/>
      <c r="P1993" s="38"/>
      <c r="Q1993" s="38"/>
    </row>
    <row r="1994" spans="1:17" x14ac:dyDescent="0.35">
      <c r="A1994" s="20"/>
      <c r="B1994" s="20"/>
      <c r="C1994" s="51"/>
      <c r="D1994" s="52"/>
      <c r="E1994" s="52"/>
      <c r="F1994" s="53"/>
      <c r="G1994" s="50"/>
      <c r="H1994" s="50"/>
      <c r="I1994" s="50"/>
      <c r="J1994" s="38"/>
      <c r="K1994" s="38"/>
      <c r="L1994" s="38"/>
      <c r="M1994" s="38"/>
      <c r="N1994" s="38"/>
      <c r="O1994" s="38"/>
      <c r="P1994" s="38"/>
      <c r="Q1994" s="38"/>
    </row>
    <row r="1995" spans="1:17" x14ac:dyDescent="0.35">
      <c r="A1995" s="20"/>
      <c r="B1995" s="20"/>
      <c r="C1995" s="51"/>
      <c r="D1995" s="52"/>
      <c r="E1995" s="52"/>
      <c r="F1995" s="53"/>
      <c r="G1995" s="50"/>
      <c r="H1995" s="50"/>
      <c r="I1995" s="50"/>
      <c r="J1995" s="38"/>
      <c r="K1995" s="38"/>
      <c r="L1995" s="38"/>
      <c r="M1995" s="38"/>
      <c r="N1995" s="38"/>
      <c r="O1995" s="38"/>
      <c r="P1995" s="38"/>
      <c r="Q1995" s="38"/>
    </row>
    <row r="1996" spans="1:17" x14ac:dyDescent="0.35">
      <c r="A1996" s="20"/>
      <c r="B1996" s="20"/>
      <c r="C1996" s="51"/>
      <c r="D1996" s="52"/>
      <c r="E1996" s="52"/>
      <c r="F1996" s="53"/>
      <c r="G1996" s="50"/>
      <c r="H1996" s="50"/>
      <c r="I1996" s="50"/>
      <c r="J1996" s="38"/>
      <c r="K1996" s="38"/>
      <c r="L1996" s="38"/>
      <c r="M1996" s="38"/>
      <c r="N1996" s="38"/>
      <c r="O1996" s="38"/>
      <c r="P1996" s="38"/>
      <c r="Q1996" s="38"/>
    </row>
    <row r="1997" spans="1:17" x14ac:dyDescent="0.35">
      <c r="A1997" s="20"/>
      <c r="B1997" s="20"/>
      <c r="C1997" s="51"/>
      <c r="D1997" s="52"/>
      <c r="E1997" s="52"/>
      <c r="F1997" s="53"/>
      <c r="G1997" s="50"/>
      <c r="H1997" s="50"/>
      <c r="I1997" s="50"/>
      <c r="J1997" s="38"/>
      <c r="K1997" s="38"/>
      <c r="L1997" s="38"/>
      <c r="M1997" s="38"/>
      <c r="N1997" s="38"/>
      <c r="O1997" s="38"/>
      <c r="P1997" s="38"/>
      <c r="Q1997" s="38"/>
    </row>
    <row r="1998" spans="1:17" x14ac:dyDescent="0.35">
      <c r="A1998" s="20"/>
      <c r="B1998" s="20"/>
      <c r="C1998" s="51"/>
      <c r="D1998" s="52"/>
      <c r="E1998" s="52"/>
      <c r="F1998" s="53"/>
      <c r="G1998" s="50"/>
      <c r="H1998" s="50"/>
      <c r="I1998" s="50"/>
      <c r="J1998" s="38"/>
      <c r="K1998" s="38"/>
      <c r="L1998" s="38"/>
      <c r="M1998" s="38"/>
      <c r="N1998" s="38"/>
      <c r="O1998" s="38"/>
      <c r="P1998" s="38"/>
      <c r="Q1998" s="38"/>
    </row>
    <row r="1999" spans="1:17" x14ac:dyDescent="0.35">
      <c r="A1999" s="20"/>
      <c r="B1999" s="20"/>
      <c r="C1999" s="51"/>
      <c r="D1999" s="52"/>
      <c r="E1999" s="52"/>
      <c r="F1999" s="53"/>
      <c r="G1999" s="50"/>
      <c r="H1999" s="50"/>
      <c r="I1999" s="50"/>
      <c r="J1999" s="38"/>
      <c r="K1999" s="38"/>
      <c r="L1999" s="38"/>
      <c r="M1999" s="38"/>
      <c r="N1999" s="38"/>
      <c r="O1999" s="38"/>
      <c r="P1999" s="38"/>
      <c r="Q1999" s="38"/>
    </row>
    <row r="2000" spans="1:17" x14ac:dyDescent="0.35">
      <c r="A2000" s="20"/>
      <c r="B2000" s="20"/>
      <c r="C2000" s="51"/>
      <c r="D2000" s="52"/>
      <c r="E2000" s="52"/>
      <c r="F2000" s="53"/>
      <c r="G2000" s="50"/>
      <c r="H2000" s="50"/>
      <c r="I2000" s="50"/>
      <c r="J2000" s="38"/>
      <c r="K2000" s="38"/>
      <c r="L2000" s="38"/>
      <c r="M2000" s="38"/>
      <c r="N2000" s="38"/>
      <c r="O2000" s="38"/>
      <c r="P2000" s="38"/>
      <c r="Q2000" s="38"/>
    </row>
    <row r="2001" spans="1:17" x14ac:dyDescent="0.35">
      <c r="A2001" s="20"/>
      <c r="B2001" s="20"/>
      <c r="C2001" s="51"/>
      <c r="D2001" s="52"/>
      <c r="E2001" s="52"/>
      <c r="F2001" s="53"/>
      <c r="G2001" s="50"/>
      <c r="H2001" s="50"/>
      <c r="I2001" s="50"/>
      <c r="J2001" s="38"/>
      <c r="K2001" s="38"/>
      <c r="L2001" s="38"/>
      <c r="M2001" s="38"/>
      <c r="N2001" s="38"/>
      <c r="O2001" s="38"/>
      <c r="P2001" s="38"/>
      <c r="Q2001" s="38"/>
    </row>
    <row r="2002" spans="1:17" x14ac:dyDescent="0.35">
      <c r="A2002" s="20"/>
      <c r="B2002" s="20"/>
      <c r="C2002" s="51"/>
      <c r="D2002" s="52"/>
      <c r="E2002" s="52"/>
      <c r="F2002" s="53"/>
      <c r="G2002" s="50"/>
      <c r="H2002" s="50"/>
      <c r="I2002" s="50"/>
      <c r="J2002" s="38"/>
      <c r="K2002" s="38"/>
      <c r="L2002" s="38"/>
      <c r="M2002" s="38"/>
      <c r="N2002" s="38"/>
      <c r="O2002" s="38"/>
      <c r="P2002" s="38"/>
      <c r="Q2002" s="38"/>
    </row>
    <row r="2003" spans="1:17" x14ac:dyDescent="0.35">
      <c r="A2003" s="20"/>
      <c r="B2003" s="20"/>
      <c r="C2003" s="51"/>
      <c r="D2003" s="52"/>
      <c r="E2003" s="52"/>
      <c r="F2003" s="53"/>
      <c r="G2003" s="50"/>
      <c r="H2003" s="50"/>
      <c r="I2003" s="50"/>
      <c r="J2003" s="38"/>
      <c r="K2003" s="38"/>
      <c r="L2003" s="38"/>
      <c r="M2003" s="38"/>
      <c r="N2003" s="38"/>
      <c r="O2003" s="38"/>
      <c r="P2003" s="38"/>
      <c r="Q2003" s="38"/>
    </row>
    <row r="2004" spans="1:17" x14ac:dyDescent="0.35">
      <c r="A2004" s="20"/>
      <c r="B2004" s="20"/>
      <c r="C2004" s="51"/>
      <c r="D2004" s="52"/>
      <c r="E2004" s="52"/>
      <c r="F2004" s="53"/>
      <c r="G2004" s="50"/>
      <c r="H2004" s="50"/>
      <c r="I2004" s="50"/>
      <c r="J2004" s="38"/>
      <c r="K2004" s="38"/>
      <c r="L2004" s="38"/>
      <c r="M2004" s="38"/>
      <c r="N2004" s="38"/>
      <c r="O2004" s="38"/>
      <c r="P2004" s="38"/>
      <c r="Q2004" s="38"/>
    </row>
    <row r="2005" spans="1:17" x14ac:dyDescent="0.35">
      <c r="A2005" s="20"/>
      <c r="B2005" s="20"/>
      <c r="C2005" s="51"/>
      <c r="D2005" s="52"/>
      <c r="E2005" s="52"/>
      <c r="F2005" s="53"/>
      <c r="G2005" s="50"/>
      <c r="H2005" s="50"/>
      <c r="I2005" s="50"/>
      <c r="J2005" s="38"/>
      <c r="K2005" s="38"/>
      <c r="L2005" s="38"/>
      <c r="M2005" s="38"/>
      <c r="N2005" s="38"/>
      <c r="O2005" s="38"/>
      <c r="P2005" s="38"/>
      <c r="Q2005" s="38"/>
    </row>
    <row r="2006" spans="1:17" x14ac:dyDescent="0.35">
      <c r="A2006" s="20"/>
      <c r="B2006" s="20"/>
      <c r="C2006" s="51"/>
      <c r="D2006" s="52"/>
      <c r="E2006" s="52"/>
      <c r="F2006" s="53"/>
      <c r="G2006" s="50"/>
      <c r="H2006" s="50"/>
      <c r="I2006" s="50"/>
      <c r="J2006" s="38"/>
      <c r="K2006" s="38"/>
      <c r="L2006" s="38"/>
      <c r="M2006" s="38"/>
      <c r="N2006" s="38"/>
      <c r="O2006" s="38"/>
      <c r="P2006" s="38"/>
      <c r="Q2006" s="38"/>
    </row>
    <row r="2007" spans="1:17" x14ac:dyDescent="0.35">
      <c r="A2007" s="20"/>
      <c r="B2007" s="20"/>
      <c r="C2007" s="51"/>
      <c r="D2007" s="52"/>
      <c r="E2007" s="52"/>
      <c r="F2007" s="53"/>
      <c r="G2007" s="50"/>
      <c r="H2007" s="50"/>
      <c r="I2007" s="50"/>
      <c r="J2007" s="38"/>
      <c r="K2007" s="38"/>
      <c r="L2007" s="38"/>
      <c r="M2007" s="38"/>
      <c r="N2007" s="38"/>
      <c r="O2007" s="38"/>
      <c r="P2007" s="38"/>
      <c r="Q2007" s="38"/>
    </row>
    <row r="2008" spans="1:17" x14ac:dyDescent="0.35">
      <c r="A2008" s="20"/>
      <c r="B2008" s="20"/>
      <c r="C2008" s="51"/>
      <c r="D2008" s="52"/>
      <c r="E2008" s="52"/>
      <c r="F2008" s="53"/>
      <c r="G2008" s="50"/>
      <c r="H2008" s="50"/>
      <c r="I2008" s="50"/>
      <c r="J2008" s="38"/>
      <c r="K2008" s="38"/>
      <c r="L2008" s="38"/>
      <c r="M2008" s="38"/>
      <c r="N2008" s="38"/>
      <c r="O2008" s="38"/>
      <c r="P2008" s="38"/>
      <c r="Q2008" s="38"/>
    </row>
    <row r="2009" spans="1:17" x14ac:dyDescent="0.35">
      <c r="A2009" s="20"/>
      <c r="B2009" s="20"/>
      <c r="C2009" s="51"/>
      <c r="D2009" s="52"/>
      <c r="E2009" s="52"/>
      <c r="F2009" s="53"/>
      <c r="G2009" s="50"/>
      <c r="H2009" s="50"/>
      <c r="I2009" s="50"/>
      <c r="J2009" s="38"/>
      <c r="K2009" s="38"/>
      <c r="L2009" s="38"/>
      <c r="M2009" s="38"/>
      <c r="N2009" s="38"/>
      <c r="O2009" s="38"/>
      <c r="P2009" s="38"/>
      <c r="Q2009" s="38"/>
    </row>
    <row r="2010" spans="1:17" x14ac:dyDescent="0.35">
      <c r="A2010" s="20"/>
      <c r="B2010" s="20"/>
      <c r="C2010" s="51"/>
      <c r="D2010" s="52"/>
      <c r="E2010" s="52"/>
      <c r="F2010" s="53"/>
      <c r="G2010" s="50"/>
      <c r="H2010" s="50"/>
      <c r="I2010" s="50"/>
      <c r="J2010" s="38"/>
      <c r="K2010" s="38"/>
      <c r="L2010" s="38"/>
      <c r="M2010" s="38"/>
      <c r="N2010" s="38"/>
      <c r="O2010" s="38"/>
      <c r="P2010" s="38"/>
      <c r="Q2010" s="38"/>
    </row>
    <row r="2011" spans="1:17" x14ac:dyDescent="0.35">
      <c r="A2011" s="20"/>
      <c r="B2011" s="20"/>
      <c r="C2011" s="51"/>
      <c r="D2011" s="52"/>
      <c r="E2011" s="52"/>
      <c r="F2011" s="53"/>
      <c r="G2011" s="50"/>
      <c r="H2011" s="50"/>
      <c r="I2011" s="50"/>
      <c r="J2011" s="38"/>
      <c r="K2011" s="38"/>
      <c r="L2011" s="38"/>
      <c r="M2011" s="38"/>
      <c r="N2011" s="38"/>
      <c r="O2011" s="38"/>
      <c r="P2011" s="38"/>
      <c r="Q2011" s="38"/>
    </row>
    <row r="2012" spans="1:17" x14ac:dyDescent="0.35">
      <c r="A2012" s="20"/>
      <c r="B2012" s="20"/>
      <c r="C2012" s="51"/>
      <c r="D2012" s="52"/>
      <c r="E2012" s="52"/>
      <c r="F2012" s="53"/>
      <c r="G2012" s="50"/>
      <c r="H2012" s="50"/>
      <c r="I2012" s="50"/>
      <c r="J2012" s="38"/>
      <c r="K2012" s="38"/>
      <c r="L2012" s="38"/>
      <c r="M2012" s="38"/>
      <c r="N2012" s="38"/>
      <c r="O2012" s="38"/>
      <c r="P2012" s="38"/>
      <c r="Q2012" s="38"/>
    </row>
    <row r="2013" spans="1:17" x14ac:dyDescent="0.35">
      <c r="A2013" s="20"/>
      <c r="B2013" s="20"/>
      <c r="C2013" s="51"/>
      <c r="D2013" s="52"/>
      <c r="E2013" s="52"/>
      <c r="F2013" s="53"/>
      <c r="G2013" s="50"/>
      <c r="H2013" s="50"/>
      <c r="I2013" s="50"/>
      <c r="J2013" s="38"/>
      <c r="K2013" s="38"/>
      <c r="L2013" s="38"/>
      <c r="M2013" s="38"/>
      <c r="N2013" s="38"/>
      <c r="O2013" s="38"/>
      <c r="P2013" s="38"/>
      <c r="Q2013" s="38"/>
    </row>
    <row r="2014" spans="1:17" x14ac:dyDescent="0.35">
      <c r="A2014" s="20"/>
      <c r="B2014" s="20"/>
      <c r="C2014" s="51"/>
      <c r="D2014" s="52"/>
      <c r="E2014" s="52"/>
      <c r="F2014" s="53"/>
      <c r="G2014" s="50"/>
      <c r="H2014" s="50"/>
      <c r="I2014" s="50"/>
      <c r="J2014" s="38"/>
      <c r="K2014" s="38"/>
      <c r="L2014" s="38"/>
      <c r="M2014" s="38"/>
      <c r="N2014" s="38"/>
      <c r="O2014" s="38"/>
      <c r="P2014" s="38"/>
      <c r="Q2014" s="38"/>
    </row>
    <row r="2015" spans="1:17" x14ac:dyDescent="0.35">
      <c r="A2015" s="20"/>
      <c r="B2015" s="20"/>
      <c r="C2015" s="51"/>
      <c r="D2015" s="52"/>
      <c r="E2015" s="52"/>
      <c r="F2015" s="53"/>
      <c r="G2015" s="50"/>
      <c r="H2015" s="50"/>
      <c r="I2015" s="50"/>
      <c r="J2015" s="38"/>
      <c r="K2015" s="38"/>
      <c r="L2015" s="38"/>
      <c r="M2015" s="38"/>
      <c r="N2015" s="38"/>
      <c r="O2015" s="38"/>
      <c r="P2015" s="38"/>
      <c r="Q2015" s="38"/>
    </row>
    <row r="2016" spans="1:17" x14ac:dyDescent="0.35">
      <c r="A2016" s="20"/>
      <c r="B2016" s="20"/>
      <c r="C2016" s="51"/>
      <c r="D2016" s="52"/>
      <c r="E2016" s="52"/>
      <c r="F2016" s="53"/>
      <c r="G2016" s="50"/>
      <c r="H2016" s="50"/>
      <c r="I2016" s="50"/>
      <c r="J2016" s="38"/>
      <c r="K2016" s="38"/>
      <c r="L2016" s="38"/>
      <c r="M2016" s="38"/>
      <c r="N2016" s="38"/>
      <c r="O2016" s="38"/>
      <c r="P2016" s="38"/>
      <c r="Q2016" s="38"/>
    </row>
    <row r="2017" spans="1:17" x14ac:dyDescent="0.35">
      <c r="A2017" s="20"/>
      <c r="B2017" s="20"/>
      <c r="C2017" s="51"/>
      <c r="D2017" s="52"/>
      <c r="E2017" s="52"/>
      <c r="F2017" s="53"/>
      <c r="G2017" s="50"/>
      <c r="H2017" s="50"/>
      <c r="I2017" s="50"/>
      <c r="J2017" s="38"/>
      <c r="K2017" s="38"/>
      <c r="L2017" s="38"/>
      <c r="M2017" s="38"/>
      <c r="N2017" s="38"/>
      <c r="O2017" s="38"/>
      <c r="P2017" s="38"/>
      <c r="Q2017" s="38"/>
    </row>
    <row r="2018" spans="1:17" x14ac:dyDescent="0.35">
      <c r="A2018" s="20"/>
      <c r="B2018" s="20"/>
      <c r="C2018" s="51"/>
      <c r="D2018" s="52"/>
      <c r="E2018" s="52"/>
      <c r="F2018" s="53"/>
      <c r="G2018" s="50"/>
      <c r="H2018" s="50"/>
      <c r="I2018" s="50"/>
      <c r="J2018" s="38"/>
      <c r="K2018" s="38"/>
      <c r="L2018" s="38"/>
      <c r="M2018" s="38"/>
      <c r="N2018" s="38"/>
      <c r="O2018" s="38"/>
      <c r="P2018" s="38"/>
      <c r="Q2018" s="38"/>
    </row>
    <row r="2019" spans="1:17" x14ac:dyDescent="0.35">
      <c r="A2019" s="20"/>
      <c r="B2019" s="20"/>
      <c r="C2019" s="51"/>
      <c r="D2019" s="52"/>
      <c r="E2019" s="52"/>
      <c r="F2019" s="53"/>
      <c r="G2019" s="50"/>
      <c r="H2019" s="50"/>
      <c r="I2019" s="50"/>
      <c r="J2019" s="38"/>
      <c r="K2019" s="38"/>
      <c r="L2019" s="38"/>
      <c r="M2019" s="38"/>
      <c r="N2019" s="38"/>
      <c r="O2019" s="38"/>
      <c r="P2019" s="38"/>
      <c r="Q2019" s="38"/>
    </row>
    <row r="2020" spans="1:17" x14ac:dyDescent="0.35">
      <c r="A2020" s="20"/>
      <c r="B2020" s="20"/>
      <c r="C2020" s="51"/>
      <c r="D2020" s="52"/>
      <c r="E2020" s="52"/>
      <c r="F2020" s="53"/>
      <c r="G2020" s="50"/>
      <c r="H2020" s="50"/>
      <c r="I2020" s="50"/>
      <c r="J2020" s="38"/>
      <c r="K2020" s="38"/>
      <c r="L2020" s="38"/>
      <c r="M2020" s="38"/>
      <c r="N2020" s="38"/>
      <c r="O2020" s="38"/>
      <c r="P2020" s="38"/>
      <c r="Q2020" s="38"/>
    </row>
    <row r="2021" spans="1:17" x14ac:dyDescent="0.35">
      <c r="A2021" s="20"/>
      <c r="B2021" s="20"/>
      <c r="C2021" s="51"/>
      <c r="D2021" s="52"/>
      <c r="E2021" s="52"/>
      <c r="F2021" s="53"/>
      <c r="G2021" s="50"/>
      <c r="H2021" s="50"/>
      <c r="I2021" s="50"/>
      <c r="J2021" s="38"/>
      <c r="K2021" s="38"/>
      <c r="L2021" s="38"/>
      <c r="M2021" s="38"/>
      <c r="N2021" s="38"/>
      <c r="O2021" s="38"/>
      <c r="P2021" s="38"/>
      <c r="Q2021" s="38"/>
    </row>
    <row r="2022" spans="1:17" x14ac:dyDescent="0.35">
      <c r="A2022" s="20"/>
      <c r="B2022" s="20"/>
      <c r="C2022" s="51"/>
      <c r="D2022" s="52"/>
      <c r="E2022" s="52"/>
      <c r="F2022" s="53"/>
      <c r="G2022" s="50"/>
      <c r="H2022" s="50"/>
      <c r="I2022" s="50"/>
      <c r="J2022" s="38"/>
      <c r="K2022" s="38"/>
      <c r="L2022" s="38"/>
      <c r="M2022" s="38"/>
      <c r="N2022" s="38"/>
      <c r="O2022" s="38"/>
      <c r="P2022" s="38"/>
      <c r="Q2022" s="38"/>
    </row>
    <row r="2023" spans="1:17" x14ac:dyDescent="0.35">
      <c r="A2023" s="20"/>
      <c r="B2023" s="20"/>
      <c r="C2023" s="51"/>
      <c r="D2023" s="52"/>
      <c r="E2023" s="52"/>
      <c r="F2023" s="53"/>
      <c r="G2023" s="50"/>
      <c r="H2023" s="50"/>
      <c r="I2023" s="50"/>
      <c r="J2023" s="38"/>
      <c r="K2023" s="38"/>
      <c r="L2023" s="38"/>
      <c r="M2023" s="38"/>
      <c r="N2023" s="38"/>
      <c r="O2023" s="38"/>
      <c r="P2023" s="38"/>
      <c r="Q2023" s="38"/>
    </row>
    <row r="2024" spans="1:17" x14ac:dyDescent="0.35">
      <c r="A2024" s="20"/>
      <c r="B2024" s="20"/>
      <c r="C2024" s="51"/>
      <c r="D2024" s="52"/>
      <c r="E2024" s="52"/>
      <c r="F2024" s="53"/>
      <c r="G2024" s="50"/>
      <c r="H2024" s="50"/>
      <c r="I2024" s="50"/>
      <c r="J2024" s="38"/>
      <c r="K2024" s="38"/>
      <c r="L2024" s="38"/>
      <c r="M2024" s="38"/>
      <c r="N2024" s="38"/>
      <c r="O2024" s="38"/>
      <c r="P2024" s="38"/>
      <c r="Q2024" s="38"/>
    </row>
    <row r="2025" spans="1:17" x14ac:dyDescent="0.35">
      <c r="A2025" s="20"/>
      <c r="B2025" s="20"/>
      <c r="C2025" s="51"/>
      <c r="D2025" s="52"/>
      <c r="E2025" s="52"/>
      <c r="F2025" s="53"/>
      <c r="G2025" s="50"/>
      <c r="H2025" s="50"/>
      <c r="I2025" s="50"/>
      <c r="J2025" s="38"/>
      <c r="K2025" s="38"/>
      <c r="L2025" s="38"/>
      <c r="M2025" s="38"/>
      <c r="N2025" s="38"/>
      <c r="O2025" s="38"/>
      <c r="P2025" s="38"/>
      <c r="Q2025" s="38"/>
    </row>
    <row r="2026" spans="1:17" x14ac:dyDescent="0.35">
      <c r="A2026" s="20"/>
      <c r="B2026" s="20"/>
      <c r="C2026" s="51"/>
      <c r="D2026" s="52"/>
      <c r="E2026" s="52"/>
      <c r="F2026" s="53"/>
      <c r="G2026" s="50"/>
      <c r="H2026" s="50"/>
      <c r="I2026" s="50"/>
      <c r="J2026" s="38"/>
      <c r="K2026" s="38"/>
      <c r="L2026" s="38"/>
      <c r="M2026" s="38"/>
      <c r="N2026" s="38"/>
      <c r="O2026" s="38"/>
      <c r="P2026" s="38"/>
      <c r="Q2026" s="38"/>
    </row>
    <row r="2027" spans="1:17" x14ac:dyDescent="0.35">
      <c r="A2027" s="20"/>
      <c r="B2027" s="20"/>
      <c r="C2027" s="51"/>
      <c r="D2027" s="52"/>
      <c r="E2027" s="52"/>
      <c r="F2027" s="53"/>
      <c r="G2027" s="50"/>
      <c r="H2027" s="50"/>
      <c r="I2027" s="50"/>
      <c r="J2027" s="38"/>
      <c r="K2027" s="38"/>
      <c r="L2027" s="38"/>
      <c r="M2027" s="38"/>
      <c r="N2027" s="38"/>
      <c r="O2027" s="38"/>
      <c r="P2027" s="38"/>
      <c r="Q2027" s="38"/>
    </row>
    <row r="2028" spans="1:17" x14ac:dyDescent="0.35">
      <c r="A2028" s="20"/>
      <c r="B2028" s="20"/>
      <c r="C2028" s="51"/>
      <c r="D2028" s="52"/>
      <c r="E2028" s="52"/>
      <c r="F2028" s="53"/>
      <c r="G2028" s="50"/>
      <c r="H2028" s="50"/>
      <c r="I2028" s="50"/>
      <c r="J2028" s="38"/>
      <c r="K2028" s="38"/>
      <c r="L2028" s="38"/>
      <c r="M2028" s="38"/>
      <c r="N2028" s="38"/>
      <c r="O2028" s="38"/>
      <c r="P2028" s="38"/>
      <c r="Q2028" s="38"/>
    </row>
    <row r="2029" spans="1:17" x14ac:dyDescent="0.35">
      <c r="A2029" s="20"/>
      <c r="B2029" s="20"/>
      <c r="C2029" s="51"/>
      <c r="D2029" s="52"/>
      <c r="E2029" s="52"/>
      <c r="F2029" s="53"/>
      <c r="G2029" s="50"/>
      <c r="H2029" s="50"/>
      <c r="I2029" s="50"/>
      <c r="J2029" s="38"/>
      <c r="K2029" s="38"/>
      <c r="L2029" s="38"/>
      <c r="M2029" s="38"/>
      <c r="N2029" s="38"/>
      <c r="O2029" s="38"/>
      <c r="P2029" s="38"/>
      <c r="Q2029" s="38"/>
    </row>
    <row r="2030" spans="1:17" x14ac:dyDescent="0.35">
      <c r="A2030" s="20"/>
      <c r="B2030" s="20"/>
      <c r="C2030" s="51"/>
      <c r="D2030" s="52"/>
      <c r="E2030" s="52"/>
      <c r="F2030" s="53"/>
      <c r="G2030" s="50"/>
      <c r="H2030" s="50"/>
      <c r="I2030" s="50"/>
      <c r="J2030" s="38"/>
      <c r="K2030" s="38"/>
      <c r="L2030" s="38"/>
      <c r="M2030" s="38"/>
      <c r="N2030" s="38"/>
      <c r="O2030" s="38"/>
      <c r="P2030" s="38"/>
      <c r="Q2030" s="38"/>
    </row>
    <row r="2031" spans="1:17" x14ac:dyDescent="0.35">
      <c r="A2031" s="20"/>
      <c r="B2031" s="20"/>
      <c r="C2031" s="51"/>
      <c r="D2031" s="52"/>
      <c r="E2031" s="52"/>
      <c r="F2031" s="53"/>
      <c r="G2031" s="50"/>
      <c r="H2031" s="50"/>
      <c r="I2031" s="50"/>
      <c r="J2031" s="38"/>
      <c r="K2031" s="38"/>
      <c r="L2031" s="38"/>
      <c r="M2031" s="38"/>
      <c r="N2031" s="38"/>
      <c r="O2031" s="38"/>
      <c r="P2031" s="38"/>
      <c r="Q2031" s="38"/>
    </row>
    <row r="2032" spans="1:17" x14ac:dyDescent="0.35">
      <c r="A2032" s="20"/>
      <c r="B2032" s="20"/>
      <c r="C2032" s="51"/>
      <c r="D2032" s="52"/>
      <c r="E2032" s="52"/>
      <c r="F2032" s="53"/>
      <c r="G2032" s="50"/>
      <c r="H2032" s="50"/>
      <c r="I2032" s="50"/>
      <c r="J2032" s="38"/>
      <c r="K2032" s="38"/>
      <c r="L2032" s="38"/>
      <c r="M2032" s="38"/>
      <c r="N2032" s="38"/>
      <c r="O2032" s="38"/>
      <c r="P2032" s="38"/>
      <c r="Q2032" s="38"/>
    </row>
    <row r="2033" spans="1:17" x14ac:dyDescent="0.35">
      <c r="A2033" s="20"/>
      <c r="B2033" s="20"/>
      <c r="C2033" s="51"/>
      <c r="D2033" s="52"/>
      <c r="E2033" s="52"/>
      <c r="F2033" s="53"/>
      <c r="G2033" s="50"/>
      <c r="H2033" s="50"/>
      <c r="I2033" s="50"/>
      <c r="J2033" s="38"/>
      <c r="K2033" s="38"/>
      <c r="L2033" s="38"/>
      <c r="M2033" s="38"/>
      <c r="N2033" s="38"/>
      <c r="O2033" s="38"/>
      <c r="P2033" s="38"/>
      <c r="Q2033" s="38"/>
    </row>
    <row r="2034" spans="1:17" x14ac:dyDescent="0.35">
      <c r="A2034" s="20"/>
      <c r="B2034" s="20"/>
      <c r="C2034" s="51"/>
      <c r="D2034" s="52"/>
      <c r="E2034" s="52"/>
      <c r="F2034" s="53"/>
      <c r="G2034" s="50"/>
      <c r="H2034" s="50"/>
      <c r="I2034" s="50"/>
      <c r="J2034" s="38"/>
      <c r="K2034" s="38"/>
      <c r="L2034" s="38"/>
      <c r="M2034" s="38"/>
      <c r="N2034" s="38"/>
      <c r="O2034" s="38"/>
      <c r="P2034" s="38"/>
      <c r="Q2034" s="38"/>
    </row>
    <row r="2035" spans="1:17" x14ac:dyDescent="0.35">
      <c r="A2035" s="20"/>
      <c r="B2035" s="20"/>
      <c r="C2035" s="51"/>
      <c r="D2035" s="52"/>
      <c r="E2035" s="52"/>
      <c r="F2035" s="53"/>
      <c r="G2035" s="50"/>
      <c r="H2035" s="50"/>
      <c r="I2035" s="50"/>
      <c r="J2035" s="38"/>
      <c r="K2035" s="38"/>
      <c r="L2035" s="38"/>
      <c r="M2035" s="38"/>
      <c r="N2035" s="38"/>
      <c r="O2035" s="38"/>
      <c r="P2035" s="38"/>
      <c r="Q2035" s="38"/>
    </row>
    <row r="2036" spans="1:17" x14ac:dyDescent="0.35">
      <c r="A2036" s="20"/>
      <c r="B2036" s="20"/>
      <c r="C2036" s="51"/>
      <c r="D2036" s="52"/>
      <c r="E2036" s="52"/>
      <c r="F2036" s="53"/>
      <c r="G2036" s="50"/>
      <c r="H2036" s="50"/>
      <c r="I2036" s="50"/>
      <c r="J2036" s="38"/>
      <c r="K2036" s="38"/>
      <c r="L2036" s="38"/>
      <c r="M2036" s="38"/>
      <c r="N2036" s="38"/>
      <c r="O2036" s="38"/>
      <c r="P2036" s="38"/>
      <c r="Q2036" s="38"/>
    </row>
    <row r="2037" spans="1:17" x14ac:dyDescent="0.35">
      <c r="A2037" s="20"/>
      <c r="B2037" s="20"/>
      <c r="C2037" s="51"/>
      <c r="D2037" s="52"/>
      <c r="E2037" s="52"/>
      <c r="F2037" s="53"/>
      <c r="G2037" s="50"/>
      <c r="H2037" s="50"/>
      <c r="I2037" s="50"/>
      <c r="J2037" s="38"/>
      <c r="K2037" s="38"/>
      <c r="L2037" s="38"/>
      <c r="M2037" s="38"/>
      <c r="N2037" s="38"/>
      <c r="O2037" s="38"/>
      <c r="P2037" s="38"/>
      <c r="Q2037" s="38"/>
    </row>
    <row r="2038" spans="1:17" x14ac:dyDescent="0.35">
      <c r="A2038" s="20"/>
      <c r="B2038" s="20"/>
      <c r="C2038" s="51"/>
      <c r="D2038" s="52"/>
      <c r="E2038" s="52"/>
      <c r="F2038" s="53"/>
      <c r="G2038" s="50"/>
      <c r="H2038" s="50"/>
      <c r="I2038" s="50"/>
      <c r="J2038" s="38"/>
      <c r="K2038" s="38"/>
      <c r="L2038" s="38"/>
      <c r="M2038" s="38"/>
      <c r="N2038" s="38"/>
      <c r="O2038" s="38"/>
      <c r="P2038" s="38"/>
      <c r="Q2038" s="38"/>
    </row>
    <row r="2039" spans="1:17" x14ac:dyDescent="0.35">
      <c r="A2039" s="20"/>
      <c r="B2039" s="20"/>
      <c r="C2039" s="51"/>
      <c r="D2039" s="52"/>
      <c r="E2039" s="52"/>
      <c r="F2039" s="53"/>
      <c r="G2039" s="50"/>
      <c r="H2039" s="50"/>
      <c r="I2039" s="50"/>
      <c r="J2039" s="38"/>
      <c r="K2039" s="38"/>
      <c r="L2039" s="38"/>
      <c r="M2039" s="38"/>
      <c r="N2039" s="38"/>
      <c r="O2039" s="38"/>
      <c r="P2039" s="38"/>
      <c r="Q2039" s="38"/>
    </row>
    <row r="2040" spans="1:17" x14ac:dyDescent="0.35">
      <c r="A2040" s="20" t="str">
        <f t="shared" si="73"/>
        <v/>
      </c>
      <c r="B2040" s="20" t="str">
        <f>IFERROR(VLOOKUP($A2040,Instellingen!$K$11:$L$22,2,0),"")</f>
        <v/>
      </c>
      <c r="C2040" s="51"/>
      <c r="D2040" s="52"/>
      <c r="E2040" s="52"/>
      <c r="F2040" s="53"/>
      <c r="G2040" s="50"/>
      <c r="H2040" s="50"/>
      <c r="I2040" s="50"/>
      <c r="J2040" s="38">
        <f t="shared" si="74"/>
        <v>0</v>
      </c>
      <c r="K2040" s="38">
        <f t="shared" si="72"/>
        <v>0</v>
      </c>
      <c r="L2040" s="38">
        <f t="shared" si="75"/>
        <v>0</v>
      </c>
      <c r="M2040" s="38">
        <f t="shared" si="76"/>
        <v>0</v>
      </c>
      <c r="N2040" s="38">
        <f t="shared" si="77"/>
        <v>0</v>
      </c>
      <c r="O2040" s="38">
        <f>IF($F2040=Instellingen!$I$11,ROUND(($J2040-($J2040/((100%+$F2040)/100%))),2),0)</f>
        <v>0</v>
      </c>
      <c r="P2040" s="38">
        <f>IF($F2040=Instellingen!$I$12,ROUND(($J2040-($J2040/((100%+$F2040)/100%))),2),0)</f>
        <v>0</v>
      </c>
      <c r="Q2040" s="38">
        <f>IF($F2040=Instellingen!$I$14,0,ROUND(($K2040-($K2040/((100%+$F2040)/100%))),2))</f>
        <v>0</v>
      </c>
    </row>
    <row r="2041" spans="1:17" x14ac:dyDescent="0.35">
      <c r="A2041" s="20" t="str">
        <f t="shared" si="73"/>
        <v/>
      </c>
      <c r="B2041" s="20" t="str">
        <f>IFERROR(VLOOKUP($A2041,Instellingen!$K$11:$L$22,2,0),"")</f>
        <v/>
      </c>
      <c r="C2041" s="51"/>
      <c r="D2041" s="52"/>
      <c r="E2041" s="52"/>
      <c r="F2041" s="53"/>
      <c r="G2041" s="50"/>
      <c r="H2041" s="50"/>
      <c r="I2041" s="50"/>
      <c r="J2041" s="38">
        <f t="shared" si="74"/>
        <v>0</v>
      </c>
      <c r="K2041" s="38">
        <f t="shared" si="72"/>
        <v>0</v>
      </c>
      <c r="L2041" s="38">
        <f t="shared" si="75"/>
        <v>0</v>
      </c>
      <c r="M2041" s="38">
        <f t="shared" si="76"/>
        <v>0</v>
      </c>
      <c r="N2041" s="38">
        <f t="shared" si="77"/>
        <v>0</v>
      </c>
      <c r="O2041" s="38">
        <f>IF($F2041=Instellingen!$I$11,ROUND(($J2041-($J2041/((100%+$F2041)/100%))),2),0)</f>
        <v>0</v>
      </c>
      <c r="P2041" s="38">
        <f>IF($F2041=Instellingen!$I$12,ROUND(($J2041-($J2041/((100%+$F2041)/100%))),2),0)</f>
        <v>0</v>
      </c>
      <c r="Q2041" s="38">
        <f>IF($F2041=Instellingen!$I$14,0,ROUND(($K2041-($K2041/((100%+$F2041)/100%))),2))</f>
        <v>0</v>
      </c>
    </row>
    <row r="2042" spans="1:17" x14ac:dyDescent="0.35">
      <c r="A2042" s="20" t="str">
        <f t="shared" si="73"/>
        <v/>
      </c>
      <c r="B2042" s="20" t="str">
        <f>IFERROR(VLOOKUP($A2042,Instellingen!$K$11:$L$22,2,0),"")</f>
        <v/>
      </c>
      <c r="C2042" s="51"/>
      <c r="D2042" s="52"/>
      <c r="E2042" s="52"/>
      <c r="F2042" s="53"/>
      <c r="G2042" s="50"/>
      <c r="H2042" s="50"/>
      <c r="I2042" s="50"/>
      <c r="J2042" s="38">
        <f t="shared" si="74"/>
        <v>0</v>
      </c>
      <c r="K2042" s="38">
        <f t="shared" si="72"/>
        <v>0</v>
      </c>
      <c r="L2042" s="38">
        <f t="shared" si="75"/>
        <v>0</v>
      </c>
      <c r="M2042" s="38">
        <f t="shared" si="76"/>
        <v>0</v>
      </c>
      <c r="N2042" s="38">
        <f t="shared" si="77"/>
        <v>0</v>
      </c>
      <c r="O2042" s="38">
        <f>IF($F2042=Instellingen!$I$11,ROUND(($J2042-($J2042/((100%+$F2042)/100%))),2),0)</f>
        <v>0</v>
      </c>
      <c r="P2042" s="38">
        <f>IF($F2042=Instellingen!$I$12,ROUND(($J2042-($J2042/((100%+$F2042)/100%))),2),0)</f>
        <v>0</v>
      </c>
      <c r="Q2042" s="38">
        <f>IF($F2042=Instellingen!$I$14,0,ROUND(($K2042-($K2042/((100%+$F2042)/100%))),2))</f>
        <v>0</v>
      </c>
    </row>
    <row r="2043" spans="1:17" x14ac:dyDescent="0.35">
      <c r="A2043" s="20" t="str">
        <f t="shared" si="73"/>
        <v/>
      </c>
      <c r="B2043" s="20" t="str">
        <f>IFERROR(VLOOKUP($A2043,Instellingen!$K$11:$L$22,2,0),"")</f>
        <v/>
      </c>
      <c r="C2043" s="51"/>
      <c r="D2043" s="52"/>
      <c r="E2043" s="52"/>
      <c r="F2043" s="53"/>
      <c r="G2043" s="50"/>
      <c r="H2043" s="50"/>
      <c r="I2043" s="50"/>
      <c r="J2043" s="38">
        <f t="shared" si="74"/>
        <v>0</v>
      </c>
      <c r="K2043" s="38">
        <f t="shared" si="72"/>
        <v>0</v>
      </c>
      <c r="L2043" s="38">
        <f t="shared" si="75"/>
        <v>0</v>
      </c>
      <c r="M2043" s="38">
        <f t="shared" si="76"/>
        <v>0</v>
      </c>
      <c r="N2043" s="38">
        <f t="shared" si="77"/>
        <v>0</v>
      </c>
      <c r="O2043" s="38">
        <f>IF($F2043=Instellingen!$I$11,ROUND(($J2043-($J2043/((100%+$F2043)/100%))),2),0)</f>
        <v>0</v>
      </c>
      <c r="P2043" s="38">
        <f>IF($F2043=Instellingen!$I$12,ROUND(($J2043-($J2043/((100%+$F2043)/100%))),2),0)</f>
        <v>0</v>
      </c>
      <c r="Q2043" s="38">
        <f>IF($F2043=Instellingen!$I$14,0,ROUND(($K2043-($K2043/((100%+$F2043)/100%))),2))</f>
        <v>0</v>
      </c>
    </row>
    <row r="2044" spans="1:17" x14ac:dyDescent="0.35">
      <c r="A2044" s="20" t="str">
        <f t="shared" si="73"/>
        <v/>
      </c>
      <c r="B2044" s="20" t="str">
        <f>IFERROR(VLOOKUP($A2044,Instellingen!$K$11:$L$22,2,0),"")</f>
        <v/>
      </c>
      <c r="C2044" s="51"/>
      <c r="D2044" s="52"/>
      <c r="E2044" s="52"/>
      <c r="F2044" s="53"/>
      <c r="G2044" s="50"/>
      <c r="H2044" s="50"/>
      <c r="I2044" s="50"/>
      <c r="J2044" s="38">
        <f t="shared" si="74"/>
        <v>0</v>
      </c>
      <c r="K2044" s="38">
        <f t="shared" si="72"/>
        <v>0</v>
      </c>
      <c r="L2044" s="38">
        <f t="shared" si="75"/>
        <v>0</v>
      </c>
      <c r="M2044" s="38">
        <f t="shared" si="76"/>
        <v>0</v>
      </c>
      <c r="N2044" s="38">
        <f t="shared" si="77"/>
        <v>0</v>
      </c>
      <c r="O2044" s="38">
        <f>IF($F2044=Instellingen!$I$11,ROUND(($J2044-($J2044/((100%+$F2044)/100%))),2),0)</f>
        <v>0</v>
      </c>
      <c r="P2044" s="38">
        <f>IF($F2044=Instellingen!$I$12,ROUND(($J2044-($J2044/((100%+$F2044)/100%))),2),0)</f>
        <v>0</v>
      </c>
      <c r="Q2044" s="38">
        <f>IF($F2044=Instellingen!$I$14,0,ROUND(($K2044-($K2044/((100%+$F2044)/100%))),2))</f>
        <v>0</v>
      </c>
    </row>
    <row r="2045" spans="1:17" x14ac:dyDescent="0.35">
      <c r="A2045" s="20" t="str">
        <f t="shared" si="73"/>
        <v/>
      </c>
      <c r="B2045" s="20" t="str">
        <f>IFERROR(VLOOKUP($A2045,Instellingen!$K$11:$L$22,2,0),"")</f>
        <v/>
      </c>
      <c r="C2045" s="51"/>
      <c r="D2045" s="52"/>
      <c r="E2045" s="52"/>
      <c r="F2045" s="53"/>
      <c r="G2045" s="50"/>
      <c r="H2045" s="50"/>
      <c r="I2045" s="50"/>
      <c r="J2045" s="38">
        <f t="shared" si="74"/>
        <v>0</v>
      </c>
      <c r="K2045" s="38">
        <f t="shared" si="72"/>
        <v>0</v>
      </c>
      <c r="L2045" s="38">
        <f t="shared" si="75"/>
        <v>0</v>
      </c>
      <c r="M2045" s="38">
        <f t="shared" si="76"/>
        <v>0</v>
      </c>
      <c r="N2045" s="38">
        <f t="shared" si="77"/>
        <v>0</v>
      </c>
      <c r="O2045" s="38">
        <f>IF($F2045=Instellingen!$I$11,ROUND(($J2045-($J2045/((100%+$F2045)/100%))),2),0)</f>
        <v>0</v>
      </c>
      <c r="P2045" s="38">
        <f>IF($F2045=Instellingen!$I$12,ROUND(($J2045-($J2045/((100%+$F2045)/100%))),2),0)</f>
        <v>0</v>
      </c>
      <c r="Q2045" s="38">
        <f>IF($F2045=Instellingen!$I$14,0,ROUND(($K2045-($K2045/((100%+$F2045)/100%))),2))</f>
        <v>0</v>
      </c>
    </row>
    <row r="2046" spans="1:17" x14ac:dyDescent="0.35">
      <c r="A2046" s="20" t="str">
        <f t="shared" si="73"/>
        <v/>
      </c>
      <c r="B2046" s="20" t="str">
        <f>IFERROR(VLOOKUP($A2046,Instellingen!$K$11:$L$22,2,0),"")</f>
        <v/>
      </c>
      <c r="C2046" s="51"/>
      <c r="D2046" s="52"/>
      <c r="E2046" s="52"/>
      <c r="F2046" s="53"/>
      <c r="G2046" s="50"/>
      <c r="H2046" s="50"/>
      <c r="I2046" s="50"/>
      <c r="J2046" s="38">
        <f t="shared" si="74"/>
        <v>0</v>
      </c>
      <c r="K2046" s="38">
        <f t="shared" si="72"/>
        <v>0</v>
      </c>
      <c r="L2046" s="38">
        <f t="shared" si="75"/>
        <v>0</v>
      </c>
      <c r="M2046" s="38">
        <f t="shared" si="76"/>
        <v>0</v>
      </c>
      <c r="N2046" s="38">
        <f t="shared" si="77"/>
        <v>0</v>
      </c>
      <c r="O2046" s="38">
        <f>IF($F2046=Instellingen!$I$11,ROUND(($J2046-($J2046/((100%+$F2046)/100%))),2),0)</f>
        <v>0</v>
      </c>
      <c r="P2046" s="38">
        <f>IF($F2046=Instellingen!$I$12,ROUND(($J2046-($J2046/((100%+$F2046)/100%))),2),0)</f>
        <v>0</v>
      </c>
      <c r="Q2046" s="38">
        <f>IF($F2046=Instellingen!$I$14,0,ROUND(($K2046-($K2046/((100%+$F2046)/100%))),2))</f>
        <v>0</v>
      </c>
    </row>
    <row r="2047" spans="1:17" x14ac:dyDescent="0.35">
      <c r="A2047" s="20" t="str">
        <f t="shared" si="73"/>
        <v/>
      </c>
      <c r="B2047" s="20" t="str">
        <f>IFERROR(VLOOKUP($A2047,Instellingen!$K$11:$L$22,2,0),"")</f>
        <v/>
      </c>
      <c r="C2047" s="51"/>
      <c r="D2047" s="52"/>
      <c r="E2047" s="52"/>
      <c r="F2047" s="53"/>
      <c r="G2047" s="50"/>
      <c r="H2047" s="50"/>
      <c r="I2047" s="50"/>
      <c r="J2047" s="38">
        <f t="shared" si="74"/>
        <v>0</v>
      </c>
      <c r="K2047" s="38">
        <f t="shared" si="72"/>
        <v>0</v>
      </c>
      <c r="L2047" s="38">
        <f t="shared" si="75"/>
        <v>0</v>
      </c>
      <c r="M2047" s="38">
        <f t="shared" si="76"/>
        <v>0</v>
      </c>
      <c r="N2047" s="38">
        <f t="shared" si="77"/>
        <v>0</v>
      </c>
      <c r="O2047" s="38">
        <f>IF($F2047=Instellingen!$I$11,ROUND(($J2047-($J2047/((100%+$F2047)/100%))),2),0)</f>
        <v>0</v>
      </c>
      <c r="P2047" s="38">
        <f>IF($F2047=Instellingen!$I$12,ROUND(($J2047-($J2047/((100%+$F2047)/100%))),2),0)</f>
        <v>0</v>
      </c>
      <c r="Q2047" s="38">
        <f>IF($F2047=Instellingen!$I$14,0,ROUND(($K2047-($K2047/((100%+$F2047)/100%))),2))</f>
        <v>0</v>
      </c>
    </row>
    <row r="2048" spans="1:17" x14ac:dyDescent="0.35">
      <c r="A2048" s="20" t="str">
        <f t="shared" si="73"/>
        <v/>
      </c>
      <c r="B2048" s="20" t="str">
        <f>IFERROR(VLOOKUP($A2048,Instellingen!$K$11:$L$22,2,0),"")</f>
        <v/>
      </c>
      <c r="C2048" s="51"/>
      <c r="D2048" s="52"/>
      <c r="E2048" s="52"/>
      <c r="F2048" s="53"/>
      <c r="G2048" s="50"/>
      <c r="H2048" s="50"/>
      <c r="I2048" s="50"/>
      <c r="J2048" s="38">
        <f t="shared" si="74"/>
        <v>0</v>
      </c>
      <c r="K2048" s="38">
        <f t="shared" si="72"/>
        <v>0</v>
      </c>
      <c r="L2048" s="38">
        <f t="shared" si="75"/>
        <v>0</v>
      </c>
      <c r="M2048" s="38">
        <f t="shared" si="76"/>
        <v>0</v>
      </c>
      <c r="N2048" s="38">
        <f t="shared" si="77"/>
        <v>0</v>
      </c>
      <c r="O2048" s="38">
        <f>IF($F2048=Instellingen!$I$11,ROUND(($J2048-($J2048/((100%+$F2048)/100%))),2),0)</f>
        <v>0</v>
      </c>
      <c r="P2048" s="38">
        <f>IF($F2048=Instellingen!$I$12,ROUND(($J2048-($J2048/((100%+$F2048)/100%))),2),0)</f>
        <v>0</v>
      </c>
      <c r="Q2048" s="38">
        <f>IF($F2048=Instellingen!$I$14,0,ROUND(($K2048-($K2048/((100%+$F2048)/100%))),2))</f>
        <v>0</v>
      </c>
    </row>
    <row r="2049" spans="1:17" x14ac:dyDescent="0.35">
      <c r="A2049" s="20" t="str">
        <f t="shared" si="73"/>
        <v/>
      </c>
      <c r="B2049" s="20" t="str">
        <f>IFERROR(VLOOKUP($A2049,Instellingen!$K$11:$L$22,2,0),"")</f>
        <v/>
      </c>
      <c r="C2049" s="51"/>
      <c r="D2049" s="52"/>
      <c r="E2049" s="52"/>
      <c r="F2049" s="53"/>
      <c r="G2049" s="50"/>
      <c r="H2049" s="50"/>
      <c r="I2049" s="50"/>
      <c r="J2049" s="38">
        <f t="shared" si="74"/>
        <v>0</v>
      </c>
      <c r="K2049" s="38">
        <f t="shared" si="72"/>
        <v>0</v>
      </c>
      <c r="L2049" s="38">
        <f t="shared" si="75"/>
        <v>0</v>
      </c>
      <c r="M2049" s="38">
        <f t="shared" si="76"/>
        <v>0</v>
      </c>
      <c r="N2049" s="38">
        <f t="shared" si="77"/>
        <v>0</v>
      </c>
      <c r="O2049" s="38">
        <f>IF($F2049=Instellingen!$I$11,ROUND(($J2049-($J2049/((100%+$F2049)/100%))),2),0)</f>
        <v>0</v>
      </c>
      <c r="P2049" s="38">
        <f>IF($F2049=Instellingen!$I$12,ROUND(($J2049-($J2049/((100%+$F2049)/100%))),2),0)</f>
        <v>0</v>
      </c>
      <c r="Q2049" s="38">
        <f>IF($F2049=Instellingen!$I$14,0,ROUND(($K2049-($K2049/((100%+$F2049)/100%))),2))</f>
        <v>0</v>
      </c>
    </row>
    <row r="2050" spans="1:17" x14ac:dyDescent="0.35">
      <c r="A2050" s="20" t="str">
        <f t="shared" si="73"/>
        <v/>
      </c>
      <c r="B2050" s="20" t="str">
        <f>IFERROR(VLOOKUP($A2050,Instellingen!$K$11:$L$22,2,0),"")</f>
        <v/>
      </c>
      <c r="C2050" s="51"/>
      <c r="D2050" s="52"/>
      <c r="E2050" s="52"/>
      <c r="F2050" s="53"/>
      <c r="G2050" s="50"/>
      <c r="H2050" s="50"/>
      <c r="I2050" s="50"/>
      <c r="J2050" s="38">
        <f t="shared" si="74"/>
        <v>0</v>
      </c>
      <c r="K2050" s="38">
        <f t="shared" si="72"/>
        <v>0</v>
      </c>
      <c r="L2050" s="38">
        <f t="shared" si="75"/>
        <v>0</v>
      </c>
      <c r="M2050" s="38">
        <f t="shared" si="76"/>
        <v>0</v>
      </c>
      <c r="N2050" s="38">
        <f t="shared" si="77"/>
        <v>0</v>
      </c>
      <c r="O2050" s="38">
        <f>IF($F2050=Instellingen!$I$11,ROUND(($J2050-($J2050/((100%+$F2050)/100%))),2),0)</f>
        <v>0</v>
      </c>
      <c r="P2050" s="38">
        <f>IF($F2050=Instellingen!$I$12,ROUND(($J2050-($J2050/((100%+$F2050)/100%))),2),0)</f>
        <v>0</v>
      </c>
      <c r="Q2050" s="38">
        <f>IF($F2050=Instellingen!$I$14,0,ROUND(($K2050-($K2050/((100%+$F2050)/100%))),2))</f>
        <v>0</v>
      </c>
    </row>
    <row r="2051" spans="1:17" ht="5" customHeight="1" x14ac:dyDescent="0.35"/>
    <row r="2052" spans="1:17" ht="17" x14ac:dyDescent="0.4">
      <c r="A2052" s="75" t="s">
        <v>88</v>
      </c>
      <c r="B2052" s="60"/>
      <c r="C2052" s="61"/>
      <c r="D2052" s="60"/>
      <c r="E2052" s="6"/>
      <c r="F2052" s="6"/>
      <c r="G2052" s="6"/>
      <c r="H2052" s="60"/>
      <c r="I2052" s="60"/>
      <c r="J2052" s="4"/>
      <c r="K2052" s="4"/>
      <c r="L2052" s="4"/>
      <c r="M2052" s="4"/>
      <c r="N2052" s="4"/>
      <c r="O2052" s="4"/>
      <c r="P2052" s="4"/>
      <c r="Q2052" s="4"/>
    </row>
    <row r="2053" spans="1:17" ht="5" customHeight="1" x14ac:dyDescent="0.35">
      <c r="C2053"/>
      <c r="F2053"/>
    </row>
    <row r="2054" spans="1:17" x14ac:dyDescent="0.35">
      <c r="A2054" s="28"/>
      <c r="B2054" s="28"/>
      <c r="C2054" s="81"/>
      <c r="D2054" s="28"/>
      <c r="E2054" s="28"/>
      <c r="F2054" s="82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</row>
  </sheetData>
  <sheetProtection algorithmName="SHA-512" hashValue="+21JvOWyND0Rbc/YJ/R1eAprKMy+DiuQ+JPAl5dvrtotj5J8PwdUSaz/on05y5bQQ4dIiV2esQaCEo0LQLa/6w==" saltValue="vNZ5R0VN3TIMc8VG0qFnww==" spinCount="100000" sheet="1" objects="1" scenarios="1" autoFilter="0"/>
  <autoFilter ref="A6:Q2052" xr:uid="{0A8922C1-2710-4CC1-8923-B96F3EE77CBE}"/>
  <sortState xmlns:xlrd2="http://schemas.microsoft.com/office/spreadsheetml/2017/richdata2" ref="C7:H19">
    <sortCondition ref="C7:C19"/>
  </sortState>
  <phoneticPr fontId="11" type="noConversion"/>
  <dataValidations count="5">
    <dataValidation type="list" allowBlank="1" showInputMessage="1" showErrorMessage="1" errorTitle="Fout" error="Kies uit lijst" sqref="F7:F2050" xr:uid="{24FD15A3-C7EF-49D2-BD16-05CC87F77E6D}">
      <formula1>lijstBTWtarief</formula1>
    </dataValidation>
    <dataValidation type="list" allowBlank="1" showInputMessage="1" showErrorMessage="1" errorTitle="Fout" error="Kies uit lijst" sqref="G7:G2050" xr:uid="{CA499B72-77AB-4D3D-800B-DD96EDD18621}">
      <formula1>lijstCategorie</formula1>
    </dataValidation>
    <dataValidation type="date" operator="lessThanOrEqual" allowBlank="1" showInputMessage="1" showErrorMessage="1" errorTitle="Fout " error="Vul boekdatum uit het verleden in" sqref="C7:C2050" xr:uid="{97EF9A83-87CD-48ED-AF4A-9A383C39AF58}">
      <formula1>TODAY()</formula1>
    </dataValidation>
    <dataValidation type="decimal" operator="greaterThan" allowBlank="1" showInputMessage="1" showErrorMessage="1" sqref="D7:E2050" xr:uid="{6CE08DDA-88CB-4D39-944C-71B9689C0E00}">
      <formula1>0</formula1>
    </dataValidation>
    <dataValidation type="list" allowBlank="1" showInputMessage="1" showErrorMessage="1" errorTitle="Fout" error="Kies uit lijst" sqref="H7:H2050" xr:uid="{3625A1FD-8B12-414D-8DAE-82E1C28FAA43}">
      <formula1>INDIRECT(G7)</formula1>
    </dataValidation>
  </dataValidations>
  <hyperlinks>
    <hyperlink ref="D3" r:id="rId1" xr:uid="{EAD3167E-7F42-4E32-B6F0-17F1E45EC056}"/>
  </hyperlinks>
  <printOptions horizontalCentered="1"/>
  <pageMargins left="0.31496062992125984" right="0.31496062992125984" top="0.74803149606299213" bottom="0.74803149606299213" header="0.31496062992125984" footer="0.31496062992125984"/>
  <pageSetup paperSize="9" scale="52" fitToHeight="0" orientation="landscape" horizontalDpi="0" verticalDpi="0" r:id="rId2"/>
  <headerFooter>
    <oddFooter>&amp;C&amp;N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B4E51-2A31-4AF8-9377-F92D0A9B7F84}">
  <sheetPr codeName="Blad7">
    <pageSetUpPr fitToPage="1"/>
  </sheetPr>
  <dimension ref="A1:Q804"/>
  <sheetViews>
    <sheetView zoomScale="87" zoomScaleNormal="87" workbookViewId="0">
      <selection activeCell="C7" sqref="C7:F7"/>
    </sheetView>
  </sheetViews>
  <sheetFormatPr defaultRowHeight="14.5" x14ac:dyDescent="0.35"/>
  <cols>
    <col min="1" max="2" width="10.81640625" customWidth="1"/>
    <col min="3" max="3" width="13.81640625" style="9" customWidth="1"/>
    <col min="4" max="4" width="14.54296875" customWidth="1"/>
    <col min="5" max="5" width="13.81640625" customWidth="1"/>
    <col min="6" max="6" width="13.81640625" style="2" customWidth="1"/>
    <col min="7" max="7" width="23.36328125" customWidth="1"/>
    <col min="8" max="8" width="24.90625" bestFit="1" customWidth="1"/>
    <col min="9" max="9" width="43.36328125" bestFit="1" customWidth="1"/>
    <col min="10" max="10" width="12.81640625" customWidth="1"/>
    <col min="11" max="11" width="13.453125" customWidth="1"/>
    <col min="12" max="12" width="14.81640625" customWidth="1"/>
    <col min="13" max="17" width="12.81640625" customWidth="1"/>
  </cols>
  <sheetData>
    <row r="1" spans="1:17" ht="14.5" customHeight="1" x14ac:dyDescent="0.35"/>
    <row r="2" spans="1:17" ht="14.5" customHeight="1" x14ac:dyDescent="0.35">
      <c r="F2" s="7"/>
      <c r="G2" s="10" t="s">
        <v>82</v>
      </c>
      <c r="H2" s="55"/>
    </row>
    <row r="3" spans="1:17" ht="14.5" customHeight="1" x14ac:dyDescent="0.4">
      <c r="D3" s="14" t="s">
        <v>68</v>
      </c>
      <c r="G3" s="10" t="s">
        <v>81</v>
      </c>
      <c r="H3" s="37">
        <f>$H$2
+SUM($D$7:$D$800)
-SUM($E$7:$E$800)</f>
        <v>0</v>
      </c>
    </row>
    <row r="4" spans="1:17" ht="17" x14ac:dyDescent="0.4">
      <c r="A4" s="40"/>
      <c r="B4" s="40" t="s">
        <v>51</v>
      </c>
      <c r="C4" s="41"/>
      <c r="D4" s="40"/>
      <c r="E4" s="42" t="s">
        <v>5</v>
      </c>
      <c r="F4" s="42"/>
      <c r="G4" s="45" t="str">
        <f>Instellingen!$F$4</f>
        <v>&lt;VUL JAAR IN&gt;</v>
      </c>
      <c r="H4" s="40"/>
      <c r="I4" s="40"/>
      <c r="J4" s="40"/>
      <c r="K4" s="40"/>
      <c r="L4" s="40"/>
      <c r="M4" s="40"/>
      <c r="N4" s="40"/>
      <c r="O4" s="40"/>
      <c r="P4" s="40"/>
      <c r="Q4" s="40"/>
    </row>
    <row r="5" spans="1:17" x14ac:dyDescent="0.35">
      <c r="J5" s="63"/>
      <c r="K5" s="63"/>
    </row>
    <row r="6" spans="1:17" s="12" customFormat="1" ht="41" customHeight="1" x14ac:dyDescent="0.45">
      <c r="A6" s="18" t="s">
        <v>22</v>
      </c>
      <c r="B6" s="18" t="s">
        <v>26</v>
      </c>
      <c r="C6" s="22" t="s">
        <v>71</v>
      </c>
      <c r="D6" s="91" t="s">
        <v>72</v>
      </c>
      <c r="E6" s="91" t="s">
        <v>73</v>
      </c>
      <c r="F6" s="22" t="s">
        <v>96</v>
      </c>
      <c r="G6" s="23" t="s">
        <v>65</v>
      </c>
      <c r="H6" s="22" t="s">
        <v>66</v>
      </c>
      <c r="I6" s="22" t="s">
        <v>67</v>
      </c>
      <c r="J6" s="92" t="s">
        <v>97</v>
      </c>
      <c r="K6" s="44" t="s">
        <v>98</v>
      </c>
      <c r="L6" s="44" t="s">
        <v>74</v>
      </c>
      <c r="M6" s="91" t="s">
        <v>99</v>
      </c>
      <c r="N6" s="22" t="s">
        <v>100</v>
      </c>
      <c r="O6" s="93" t="s">
        <v>101</v>
      </c>
      <c r="P6" s="93" t="s">
        <v>102</v>
      </c>
      <c r="Q6" s="93" t="s">
        <v>103</v>
      </c>
    </row>
    <row r="7" spans="1:17" x14ac:dyDescent="0.35">
      <c r="A7" s="20" t="str">
        <f>IF($C7="","",PROPER(TEXT($C7,"mmmm")))</f>
        <v/>
      </c>
      <c r="B7" s="20" t="str">
        <f>IFERROR(VLOOKUP($A7,Instellingen!$K$11:$L$22,2,0),"")</f>
        <v/>
      </c>
      <c r="C7" s="51"/>
      <c r="D7" s="52"/>
      <c r="E7" s="52"/>
      <c r="F7" s="53"/>
      <c r="G7" s="50"/>
      <c r="H7" s="50"/>
      <c r="I7" s="54"/>
      <c r="J7" s="38">
        <f>IF($G7="Omzet",$D7-$E7,0)</f>
        <v>0</v>
      </c>
      <c r="K7" s="38">
        <f t="shared" ref="K7:K70" si="0">IF(OR($G7="Kosten",$G7="Investering"),$E7-$D7,0)</f>
        <v>0</v>
      </c>
      <c r="L7" s="38">
        <f>IF(OR($G7="Omzet",$G7="Kosten",$G7="Investering"),0,$D7-$E7)</f>
        <v>0</v>
      </c>
      <c r="M7" s="38">
        <f>J7-O7-P7</f>
        <v>0</v>
      </c>
      <c r="N7" s="38">
        <f>K7-Q7</f>
        <v>0</v>
      </c>
      <c r="O7" s="38">
        <f>IF($F7=Instellingen!$I$11,ROUND(($J7-($J7/((100%+$F7)/100%))),2),0)</f>
        <v>0</v>
      </c>
      <c r="P7" s="38">
        <f>IF($F7=Instellingen!$I$12,ROUND(($J7-($J7/((100%+$F7)/100%))),2),0)</f>
        <v>0</v>
      </c>
      <c r="Q7" s="38">
        <f>IF($F7=Instellingen!$I$14,0,ROUND(($K7-($K7/((100%+$F7)/100%))),2))</f>
        <v>0</v>
      </c>
    </row>
    <row r="8" spans="1:17" x14ac:dyDescent="0.35">
      <c r="A8" s="20" t="str">
        <f t="shared" ref="A8:A71" si="1">IF($C8="","",PROPER(TEXT($C8,"mmmm")))</f>
        <v/>
      </c>
      <c r="B8" s="20" t="str">
        <f>IFERROR(VLOOKUP($A8,Instellingen!$K$11:$L$22,2,0),"")</f>
        <v/>
      </c>
      <c r="C8" s="51"/>
      <c r="D8" s="52"/>
      <c r="E8" s="52"/>
      <c r="F8" s="53"/>
      <c r="G8" s="50"/>
      <c r="H8" s="50"/>
      <c r="I8" s="50"/>
      <c r="J8" s="38">
        <f t="shared" ref="J8:J71" si="2">IF($G8="Omzet",$D8-$E8,0)</f>
        <v>0</v>
      </c>
      <c r="K8" s="38">
        <f t="shared" si="0"/>
        <v>0</v>
      </c>
      <c r="L8" s="38">
        <f t="shared" ref="L8:L71" si="3">IF(OR($G8="Omzet",$G8="Kosten",$G8="Investering"),0,$D8-$E8)</f>
        <v>0</v>
      </c>
      <c r="M8" s="38">
        <f t="shared" ref="M8:M71" si="4">J8-O8-P8</f>
        <v>0</v>
      </c>
      <c r="N8" s="38">
        <f t="shared" ref="N8:N71" si="5">K8-Q8</f>
        <v>0</v>
      </c>
      <c r="O8" s="38">
        <f>IF($F8=Instellingen!$I$11,ROUND(($J8-($J8/((100%+$F8)/100%))),2),0)</f>
        <v>0</v>
      </c>
      <c r="P8" s="38">
        <f>IF($F8=Instellingen!$I$12,ROUND(($J8-($J8/((100%+$F8)/100%))),2),0)</f>
        <v>0</v>
      </c>
      <c r="Q8" s="38">
        <f>IF($F8=Instellingen!$I$14,0,ROUND(($K8-($K8/((100%+$F8)/100%))),2))</f>
        <v>0</v>
      </c>
    </row>
    <row r="9" spans="1:17" x14ac:dyDescent="0.35">
      <c r="A9" s="20" t="str">
        <f t="shared" si="1"/>
        <v/>
      </c>
      <c r="B9" s="20" t="str">
        <f>IFERROR(VLOOKUP($A9,Instellingen!$K$11:$L$22,2,0),"")</f>
        <v/>
      </c>
      <c r="C9" s="51"/>
      <c r="D9" s="52"/>
      <c r="E9" s="52"/>
      <c r="F9" s="53"/>
      <c r="G9" s="50"/>
      <c r="H9" s="50"/>
      <c r="I9" s="50"/>
      <c r="J9" s="38">
        <f t="shared" si="2"/>
        <v>0</v>
      </c>
      <c r="K9" s="38">
        <f t="shared" si="0"/>
        <v>0</v>
      </c>
      <c r="L9" s="38">
        <f t="shared" si="3"/>
        <v>0</v>
      </c>
      <c r="M9" s="38">
        <f t="shared" si="4"/>
        <v>0</v>
      </c>
      <c r="N9" s="38">
        <f t="shared" si="5"/>
        <v>0</v>
      </c>
      <c r="O9" s="38">
        <f>IF($F9=Instellingen!$I$11,ROUND(($J9-($J9/((100%+$F9)/100%))),2),0)</f>
        <v>0</v>
      </c>
      <c r="P9" s="38">
        <f>IF($F9=Instellingen!$I$12,ROUND(($J9-($J9/((100%+$F9)/100%))),2),0)</f>
        <v>0</v>
      </c>
      <c r="Q9" s="38">
        <f>IF($F9=Instellingen!$I$14,0,ROUND(($K9-($K9/((100%+$F9)/100%))),2))</f>
        <v>0</v>
      </c>
    </row>
    <row r="10" spans="1:17" x14ac:dyDescent="0.35">
      <c r="A10" s="20" t="str">
        <f t="shared" si="1"/>
        <v/>
      </c>
      <c r="B10" s="20" t="str">
        <f>IFERROR(VLOOKUP($A10,Instellingen!$K$11:$L$22,2,0),"")</f>
        <v/>
      </c>
      <c r="C10" s="51"/>
      <c r="D10" s="52"/>
      <c r="E10" s="52"/>
      <c r="F10" s="53"/>
      <c r="G10" s="50"/>
      <c r="H10" s="50"/>
      <c r="I10" s="50"/>
      <c r="J10" s="38">
        <f t="shared" si="2"/>
        <v>0</v>
      </c>
      <c r="K10" s="38">
        <f t="shared" si="0"/>
        <v>0</v>
      </c>
      <c r="L10" s="38">
        <f t="shared" si="3"/>
        <v>0</v>
      </c>
      <c r="M10" s="38">
        <f t="shared" si="4"/>
        <v>0</v>
      </c>
      <c r="N10" s="38">
        <f t="shared" si="5"/>
        <v>0</v>
      </c>
      <c r="O10" s="38">
        <f>IF($F10=Instellingen!$I$11,ROUND(($J10-($J10/((100%+$F10)/100%))),2),0)</f>
        <v>0</v>
      </c>
      <c r="P10" s="38">
        <f>IF($F10=Instellingen!$I$12,ROUND(($J10-($J10/((100%+$F10)/100%))),2),0)</f>
        <v>0</v>
      </c>
      <c r="Q10" s="38">
        <f>IF($F10=Instellingen!$I$14,0,ROUND(($K10-($K10/((100%+$F10)/100%))),2))</f>
        <v>0</v>
      </c>
    </row>
    <row r="11" spans="1:17" x14ac:dyDescent="0.35">
      <c r="A11" s="20" t="str">
        <f t="shared" si="1"/>
        <v/>
      </c>
      <c r="B11" s="20" t="str">
        <f>IFERROR(VLOOKUP($A11,Instellingen!$K$11:$L$22,2,0),"")</f>
        <v/>
      </c>
      <c r="C11" s="51"/>
      <c r="D11" s="52"/>
      <c r="E11" s="52"/>
      <c r="F11" s="53"/>
      <c r="G11" s="50"/>
      <c r="H11" s="50"/>
      <c r="I11" s="50"/>
      <c r="J11" s="38">
        <f t="shared" si="2"/>
        <v>0</v>
      </c>
      <c r="K11" s="38">
        <f t="shared" si="0"/>
        <v>0</v>
      </c>
      <c r="L11" s="38">
        <f t="shared" si="3"/>
        <v>0</v>
      </c>
      <c r="M11" s="38">
        <f t="shared" si="4"/>
        <v>0</v>
      </c>
      <c r="N11" s="38">
        <f t="shared" si="5"/>
        <v>0</v>
      </c>
      <c r="O11" s="38">
        <f>IF($F11=Instellingen!$I$11,ROUND(($J11-($J11/((100%+$F11)/100%))),2),0)</f>
        <v>0</v>
      </c>
      <c r="P11" s="38">
        <f>IF($F11=Instellingen!$I$12,ROUND(($J11-($J11/((100%+$F11)/100%))),2),0)</f>
        <v>0</v>
      </c>
      <c r="Q11" s="38">
        <f>IF($F11=Instellingen!$I$14,0,ROUND(($K11-($K11/((100%+$F11)/100%))),2))</f>
        <v>0</v>
      </c>
    </row>
    <row r="12" spans="1:17" x14ac:dyDescent="0.35">
      <c r="A12" s="20" t="str">
        <f t="shared" si="1"/>
        <v/>
      </c>
      <c r="B12" s="20" t="str">
        <f>IFERROR(VLOOKUP($A12,Instellingen!$K$11:$L$22,2,0),"")</f>
        <v/>
      </c>
      <c r="C12" s="51"/>
      <c r="D12" s="52"/>
      <c r="E12" s="52"/>
      <c r="F12" s="53"/>
      <c r="G12" s="50"/>
      <c r="H12" s="50"/>
      <c r="I12" s="50"/>
      <c r="J12" s="38">
        <f t="shared" si="2"/>
        <v>0</v>
      </c>
      <c r="K12" s="38">
        <f t="shared" si="0"/>
        <v>0</v>
      </c>
      <c r="L12" s="38">
        <f t="shared" si="3"/>
        <v>0</v>
      </c>
      <c r="M12" s="38">
        <f t="shared" si="4"/>
        <v>0</v>
      </c>
      <c r="N12" s="38">
        <f t="shared" si="5"/>
        <v>0</v>
      </c>
      <c r="O12" s="38">
        <f>IF($F12=Instellingen!$I$11,ROUND(($J12-($J12/((100%+$F12)/100%))),2),0)</f>
        <v>0</v>
      </c>
      <c r="P12" s="38">
        <f>IF($F12=Instellingen!$I$12,ROUND(($J12-($J12/((100%+$F12)/100%))),2),0)</f>
        <v>0</v>
      </c>
      <c r="Q12" s="38">
        <f>IF($F12=Instellingen!$I$14,0,ROUND(($K12-($K12/((100%+$F12)/100%))),2))</f>
        <v>0</v>
      </c>
    </row>
    <row r="13" spans="1:17" x14ac:dyDescent="0.35">
      <c r="A13" s="20" t="str">
        <f t="shared" si="1"/>
        <v/>
      </c>
      <c r="B13" s="20" t="str">
        <f>IFERROR(VLOOKUP($A13,Instellingen!$K$11:$L$22,2,0),"")</f>
        <v/>
      </c>
      <c r="C13" s="51"/>
      <c r="D13" s="52"/>
      <c r="E13" s="52"/>
      <c r="F13" s="53"/>
      <c r="G13" s="50"/>
      <c r="H13" s="50"/>
      <c r="I13" s="50"/>
      <c r="J13" s="38">
        <f t="shared" si="2"/>
        <v>0</v>
      </c>
      <c r="K13" s="38">
        <f t="shared" si="0"/>
        <v>0</v>
      </c>
      <c r="L13" s="38">
        <f t="shared" si="3"/>
        <v>0</v>
      </c>
      <c r="M13" s="38">
        <f t="shared" si="4"/>
        <v>0</v>
      </c>
      <c r="N13" s="38">
        <f t="shared" si="5"/>
        <v>0</v>
      </c>
      <c r="O13" s="38">
        <f>IF($F13=Instellingen!$I$11,ROUND(($J13-($J13/((100%+$F13)/100%))),2),0)</f>
        <v>0</v>
      </c>
      <c r="P13" s="38">
        <f>IF($F13=Instellingen!$I$12,ROUND(($J13-($J13/((100%+$F13)/100%))),2),0)</f>
        <v>0</v>
      </c>
      <c r="Q13" s="38">
        <f>IF($F13=Instellingen!$I$14,0,ROUND(($K13-($K13/((100%+$F13)/100%))),2))</f>
        <v>0</v>
      </c>
    </row>
    <row r="14" spans="1:17" x14ac:dyDescent="0.35">
      <c r="A14" s="20" t="str">
        <f t="shared" si="1"/>
        <v/>
      </c>
      <c r="B14" s="20" t="str">
        <f>IFERROR(VLOOKUP($A14,Instellingen!$K$11:$L$22,2,0),"")</f>
        <v/>
      </c>
      <c r="C14" s="51"/>
      <c r="D14" s="52"/>
      <c r="E14" s="52"/>
      <c r="F14" s="53"/>
      <c r="G14" s="50"/>
      <c r="H14" s="50"/>
      <c r="I14" s="50"/>
      <c r="J14" s="38">
        <f t="shared" si="2"/>
        <v>0</v>
      </c>
      <c r="K14" s="38">
        <f t="shared" si="0"/>
        <v>0</v>
      </c>
      <c r="L14" s="38">
        <f t="shared" si="3"/>
        <v>0</v>
      </c>
      <c r="M14" s="38">
        <f t="shared" si="4"/>
        <v>0</v>
      </c>
      <c r="N14" s="38">
        <f t="shared" si="5"/>
        <v>0</v>
      </c>
      <c r="O14" s="38">
        <f>IF($F14=Instellingen!$I$11,ROUND(($J14-($J14/((100%+$F14)/100%))),2),0)</f>
        <v>0</v>
      </c>
      <c r="P14" s="38">
        <f>IF($F14=Instellingen!$I$12,ROUND(($J14-($J14/((100%+$F14)/100%))),2),0)</f>
        <v>0</v>
      </c>
      <c r="Q14" s="38">
        <f>IF($F14=Instellingen!$I$14,0,ROUND(($K14-($K14/((100%+$F14)/100%))),2))</f>
        <v>0</v>
      </c>
    </row>
    <row r="15" spans="1:17" x14ac:dyDescent="0.35">
      <c r="A15" s="20" t="str">
        <f t="shared" si="1"/>
        <v/>
      </c>
      <c r="B15" s="20" t="str">
        <f>IFERROR(VLOOKUP($A15,Instellingen!$K$11:$L$22,2,0),"")</f>
        <v/>
      </c>
      <c r="C15" s="51"/>
      <c r="D15" s="52"/>
      <c r="E15" s="52"/>
      <c r="F15" s="53"/>
      <c r="G15" s="50"/>
      <c r="H15" s="50"/>
      <c r="I15" s="50"/>
      <c r="J15" s="38">
        <f t="shared" si="2"/>
        <v>0</v>
      </c>
      <c r="K15" s="38">
        <f t="shared" si="0"/>
        <v>0</v>
      </c>
      <c r="L15" s="38">
        <f t="shared" si="3"/>
        <v>0</v>
      </c>
      <c r="M15" s="38">
        <f t="shared" si="4"/>
        <v>0</v>
      </c>
      <c r="N15" s="38">
        <f t="shared" si="5"/>
        <v>0</v>
      </c>
      <c r="O15" s="38">
        <f>IF($F15=Instellingen!$I$11,ROUND(($J15-($J15/((100%+$F15)/100%))),2),0)</f>
        <v>0</v>
      </c>
      <c r="P15" s="38">
        <f>IF($F15=Instellingen!$I$12,ROUND(($J15-($J15/((100%+$F15)/100%))),2),0)</f>
        <v>0</v>
      </c>
      <c r="Q15" s="38">
        <f>IF($F15=Instellingen!$I$14,0,ROUND(($K15-($K15/((100%+$F15)/100%))),2))</f>
        <v>0</v>
      </c>
    </row>
    <row r="16" spans="1:17" x14ac:dyDescent="0.35">
      <c r="A16" s="20" t="str">
        <f t="shared" si="1"/>
        <v/>
      </c>
      <c r="B16" s="20" t="str">
        <f>IFERROR(VLOOKUP($A16,Instellingen!$K$11:$L$22,2,0),"")</f>
        <v/>
      </c>
      <c r="C16" s="51"/>
      <c r="D16" s="52"/>
      <c r="E16" s="52"/>
      <c r="F16" s="53"/>
      <c r="G16" s="50"/>
      <c r="H16" s="50"/>
      <c r="I16" s="50"/>
      <c r="J16" s="38">
        <f t="shared" si="2"/>
        <v>0</v>
      </c>
      <c r="K16" s="38">
        <f t="shared" si="0"/>
        <v>0</v>
      </c>
      <c r="L16" s="38">
        <f t="shared" si="3"/>
        <v>0</v>
      </c>
      <c r="M16" s="38">
        <f t="shared" si="4"/>
        <v>0</v>
      </c>
      <c r="N16" s="38">
        <f t="shared" si="5"/>
        <v>0</v>
      </c>
      <c r="O16" s="38">
        <f>IF($F16=Instellingen!$I$11,ROUND(($J16-($J16/((100%+$F16)/100%))),2),0)</f>
        <v>0</v>
      </c>
      <c r="P16" s="38">
        <f>IF($F16=Instellingen!$I$12,ROUND(($J16-($J16/((100%+$F16)/100%))),2),0)</f>
        <v>0</v>
      </c>
      <c r="Q16" s="38">
        <f>IF($F16=Instellingen!$I$14,0,ROUND(($K16-($K16/((100%+$F16)/100%))),2))</f>
        <v>0</v>
      </c>
    </row>
    <row r="17" spans="1:17" x14ac:dyDescent="0.35">
      <c r="A17" s="20" t="str">
        <f t="shared" si="1"/>
        <v/>
      </c>
      <c r="B17" s="20" t="str">
        <f>IFERROR(VLOOKUP($A17,Instellingen!$K$11:$L$22,2,0),"")</f>
        <v/>
      </c>
      <c r="C17" s="51"/>
      <c r="D17" s="52"/>
      <c r="E17" s="52"/>
      <c r="F17" s="53"/>
      <c r="G17" s="50"/>
      <c r="H17" s="50"/>
      <c r="I17" s="50"/>
      <c r="J17" s="38">
        <f t="shared" si="2"/>
        <v>0</v>
      </c>
      <c r="K17" s="38">
        <f t="shared" si="0"/>
        <v>0</v>
      </c>
      <c r="L17" s="38">
        <f t="shared" si="3"/>
        <v>0</v>
      </c>
      <c r="M17" s="38">
        <f t="shared" si="4"/>
        <v>0</v>
      </c>
      <c r="N17" s="38">
        <f t="shared" si="5"/>
        <v>0</v>
      </c>
      <c r="O17" s="38">
        <f>IF($F17=Instellingen!$I$11,ROUND(($J17-($J17/((100%+$F17)/100%))),2),0)</f>
        <v>0</v>
      </c>
      <c r="P17" s="38">
        <f>IF($F17=Instellingen!$I$12,ROUND(($J17-($J17/((100%+$F17)/100%))),2),0)</f>
        <v>0</v>
      </c>
      <c r="Q17" s="38">
        <f>IF($F17=Instellingen!$I$14,0,ROUND(($K17-($K17/((100%+$F17)/100%))),2))</f>
        <v>0</v>
      </c>
    </row>
    <row r="18" spans="1:17" x14ac:dyDescent="0.35">
      <c r="A18" s="20" t="str">
        <f t="shared" si="1"/>
        <v/>
      </c>
      <c r="B18" s="20" t="str">
        <f>IFERROR(VLOOKUP($A18,Instellingen!$K$11:$L$22,2,0),"")</f>
        <v/>
      </c>
      <c r="C18" s="51"/>
      <c r="D18" s="52"/>
      <c r="E18" s="52"/>
      <c r="F18" s="53"/>
      <c r="G18" s="50"/>
      <c r="H18" s="50"/>
      <c r="I18" s="50"/>
      <c r="J18" s="38">
        <f t="shared" si="2"/>
        <v>0</v>
      </c>
      <c r="K18" s="38">
        <f t="shared" si="0"/>
        <v>0</v>
      </c>
      <c r="L18" s="38">
        <f t="shared" si="3"/>
        <v>0</v>
      </c>
      <c r="M18" s="38">
        <f t="shared" si="4"/>
        <v>0</v>
      </c>
      <c r="N18" s="38">
        <f t="shared" si="5"/>
        <v>0</v>
      </c>
      <c r="O18" s="38">
        <f>IF($F18=Instellingen!$I$11,ROUND(($J18-($J18/((100%+$F18)/100%))),2),0)</f>
        <v>0</v>
      </c>
      <c r="P18" s="38">
        <f>IF($F18=Instellingen!$I$12,ROUND(($J18-($J18/((100%+$F18)/100%))),2),0)</f>
        <v>0</v>
      </c>
      <c r="Q18" s="38">
        <f>IF($F18=Instellingen!$I$14,0,ROUND(($K18-($K18/((100%+$F18)/100%))),2))</f>
        <v>0</v>
      </c>
    </row>
    <row r="19" spans="1:17" x14ac:dyDescent="0.35">
      <c r="A19" s="20" t="str">
        <f t="shared" si="1"/>
        <v/>
      </c>
      <c r="B19" s="20" t="str">
        <f>IFERROR(VLOOKUP($A19,Instellingen!$K$11:$L$22,2,0),"")</f>
        <v/>
      </c>
      <c r="C19" s="51"/>
      <c r="D19" s="52"/>
      <c r="E19" s="52"/>
      <c r="F19" s="53"/>
      <c r="G19" s="50"/>
      <c r="H19" s="50"/>
      <c r="I19" s="50"/>
      <c r="J19" s="38">
        <f t="shared" si="2"/>
        <v>0</v>
      </c>
      <c r="K19" s="38">
        <f t="shared" si="0"/>
        <v>0</v>
      </c>
      <c r="L19" s="38">
        <f t="shared" si="3"/>
        <v>0</v>
      </c>
      <c r="M19" s="38">
        <f t="shared" si="4"/>
        <v>0</v>
      </c>
      <c r="N19" s="38">
        <f t="shared" si="5"/>
        <v>0</v>
      </c>
      <c r="O19" s="38">
        <f>IF($F19=Instellingen!$I$11,ROUND(($J19-($J19/((100%+$F19)/100%))),2),0)</f>
        <v>0</v>
      </c>
      <c r="P19" s="38">
        <f>IF($F19=Instellingen!$I$12,ROUND(($J19-($J19/((100%+$F19)/100%))),2),0)</f>
        <v>0</v>
      </c>
      <c r="Q19" s="38">
        <f>IF($F19=Instellingen!$I$14,0,ROUND(($K19-($K19/((100%+$F19)/100%))),2))</f>
        <v>0</v>
      </c>
    </row>
    <row r="20" spans="1:17" x14ac:dyDescent="0.35">
      <c r="A20" s="20" t="str">
        <f t="shared" si="1"/>
        <v/>
      </c>
      <c r="B20" s="20" t="str">
        <f>IFERROR(VLOOKUP($A20,Instellingen!$K$11:$L$22,2,0),"")</f>
        <v/>
      </c>
      <c r="C20" s="51"/>
      <c r="D20" s="52"/>
      <c r="E20" s="52"/>
      <c r="F20" s="53"/>
      <c r="G20" s="50"/>
      <c r="H20" s="50"/>
      <c r="I20" s="50"/>
      <c r="J20" s="38">
        <f t="shared" si="2"/>
        <v>0</v>
      </c>
      <c r="K20" s="38">
        <f t="shared" si="0"/>
        <v>0</v>
      </c>
      <c r="L20" s="38">
        <f t="shared" si="3"/>
        <v>0</v>
      </c>
      <c r="M20" s="38">
        <f t="shared" si="4"/>
        <v>0</v>
      </c>
      <c r="N20" s="38">
        <f t="shared" si="5"/>
        <v>0</v>
      </c>
      <c r="O20" s="38">
        <f>IF($F20=Instellingen!$I$11,ROUND(($J20-($J20/((100%+$F20)/100%))),2),0)</f>
        <v>0</v>
      </c>
      <c r="P20" s="38">
        <f>IF($F20=Instellingen!$I$12,ROUND(($J20-($J20/((100%+$F20)/100%))),2),0)</f>
        <v>0</v>
      </c>
      <c r="Q20" s="38">
        <f>IF($F20=Instellingen!$I$14,0,ROUND(($K20-($K20/((100%+$F20)/100%))),2))</f>
        <v>0</v>
      </c>
    </row>
    <row r="21" spans="1:17" x14ac:dyDescent="0.35">
      <c r="A21" s="20" t="str">
        <f t="shared" si="1"/>
        <v/>
      </c>
      <c r="B21" s="20" t="str">
        <f>IFERROR(VLOOKUP($A21,Instellingen!$K$11:$L$22,2,0),"")</f>
        <v/>
      </c>
      <c r="C21" s="51"/>
      <c r="D21" s="52"/>
      <c r="E21" s="52"/>
      <c r="F21" s="53"/>
      <c r="G21" s="50"/>
      <c r="H21" s="50"/>
      <c r="I21" s="50"/>
      <c r="J21" s="38">
        <f t="shared" si="2"/>
        <v>0</v>
      </c>
      <c r="K21" s="38">
        <f t="shared" si="0"/>
        <v>0</v>
      </c>
      <c r="L21" s="38">
        <f t="shared" si="3"/>
        <v>0</v>
      </c>
      <c r="M21" s="38">
        <f t="shared" si="4"/>
        <v>0</v>
      </c>
      <c r="N21" s="38">
        <f t="shared" si="5"/>
        <v>0</v>
      </c>
      <c r="O21" s="38">
        <f>IF($F21=Instellingen!$I$11,ROUND(($J21-($J21/((100%+$F21)/100%))),2),0)</f>
        <v>0</v>
      </c>
      <c r="P21" s="38">
        <f>IF($F21=Instellingen!$I$12,ROUND(($J21-($J21/((100%+$F21)/100%))),2),0)</f>
        <v>0</v>
      </c>
      <c r="Q21" s="38">
        <f>IF($F21=Instellingen!$I$14,0,ROUND(($K21-($K21/((100%+$F21)/100%))),2))</f>
        <v>0</v>
      </c>
    </row>
    <row r="22" spans="1:17" x14ac:dyDescent="0.35">
      <c r="A22" s="20" t="str">
        <f t="shared" si="1"/>
        <v/>
      </c>
      <c r="B22" s="20" t="str">
        <f>IFERROR(VLOOKUP($A22,Instellingen!$K$11:$L$22,2,0),"")</f>
        <v/>
      </c>
      <c r="C22" s="51"/>
      <c r="D22" s="52"/>
      <c r="E22" s="52"/>
      <c r="F22" s="53"/>
      <c r="G22" s="50"/>
      <c r="H22" s="50"/>
      <c r="I22" s="50"/>
      <c r="J22" s="38">
        <f t="shared" si="2"/>
        <v>0</v>
      </c>
      <c r="K22" s="38">
        <f t="shared" si="0"/>
        <v>0</v>
      </c>
      <c r="L22" s="38">
        <f t="shared" si="3"/>
        <v>0</v>
      </c>
      <c r="M22" s="38">
        <f t="shared" si="4"/>
        <v>0</v>
      </c>
      <c r="N22" s="38">
        <f t="shared" si="5"/>
        <v>0</v>
      </c>
      <c r="O22" s="38">
        <f>IF($F22=Instellingen!$I$11,ROUND(($J22-($J22/((100%+$F22)/100%))),2),0)</f>
        <v>0</v>
      </c>
      <c r="P22" s="38">
        <f>IF($F22=Instellingen!$I$12,ROUND(($J22-($J22/((100%+$F22)/100%))),2),0)</f>
        <v>0</v>
      </c>
      <c r="Q22" s="38">
        <f>IF($F22=Instellingen!$I$14,0,ROUND(($K22-($K22/((100%+$F22)/100%))),2))</f>
        <v>0</v>
      </c>
    </row>
    <row r="23" spans="1:17" x14ac:dyDescent="0.35">
      <c r="A23" s="20" t="str">
        <f t="shared" si="1"/>
        <v/>
      </c>
      <c r="B23" s="20" t="str">
        <f>IFERROR(VLOOKUP($A23,Instellingen!$K$11:$L$22,2,0),"")</f>
        <v/>
      </c>
      <c r="C23" s="51"/>
      <c r="D23" s="52"/>
      <c r="E23" s="52"/>
      <c r="F23" s="53"/>
      <c r="G23" s="50"/>
      <c r="H23" s="50"/>
      <c r="I23" s="50"/>
      <c r="J23" s="38">
        <f t="shared" si="2"/>
        <v>0</v>
      </c>
      <c r="K23" s="38">
        <f t="shared" si="0"/>
        <v>0</v>
      </c>
      <c r="L23" s="38">
        <f t="shared" si="3"/>
        <v>0</v>
      </c>
      <c r="M23" s="38">
        <f t="shared" si="4"/>
        <v>0</v>
      </c>
      <c r="N23" s="38">
        <f t="shared" si="5"/>
        <v>0</v>
      </c>
      <c r="O23" s="38">
        <f>IF($F23=Instellingen!$I$11,ROUND(($J23-($J23/((100%+$F23)/100%))),2),0)</f>
        <v>0</v>
      </c>
      <c r="P23" s="38">
        <f>IF($F23=Instellingen!$I$12,ROUND(($J23-($J23/((100%+$F23)/100%))),2),0)</f>
        <v>0</v>
      </c>
      <c r="Q23" s="38">
        <f>IF($F23=Instellingen!$I$14,0,ROUND(($K23-($K23/((100%+$F23)/100%))),2))</f>
        <v>0</v>
      </c>
    </row>
    <row r="24" spans="1:17" x14ac:dyDescent="0.35">
      <c r="A24" s="20" t="str">
        <f t="shared" si="1"/>
        <v/>
      </c>
      <c r="B24" s="20" t="str">
        <f>IFERROR(VLOOKUP($A24,Instellingen!$K$11:$L$22,2,0),"")</f>
        <v/>
      </c>
      <c r="C24" s="51"/>
      <c r="D24" s="52"/>
      <c r="E24" s="52"/>
      <c r="F24" s="53"/>
      <c r="G24" s="50"/>
      <c r="H24" s="50"/>
      <c r="I24" s="50"/>
      <c r="J24" s="38">
        <f t="shared" si="2"/>
        <v>0</v>
      </c>
      <c r="K24" s="38">
        <f t="shared" si="0"/>
        <v>0</v>
      </c>
      <c r="L24" s="38">
        <f t="shared" si="3"/>
        <v>0</v>
      </c>
      <c r="M24" s="38">
        <f t="shared" si="4"/>
        <v>0</v>
      </c>
      <c r="N24" s="38">
        <f t="shared" si="5"/>
        <v>0</v>
      </c>
      <c r="O24" s="38">
        <f>IF($F24=Instellingen!$I$11,ROUND(($J24-($J24/((100%+$F24)/100%))),2),0)</f>
        <v>0</v>
      </c>
      <c r="P24" s="38">
        <f>IF($F24=Instellingen!$I$12,ROUND(($J24-($J24/((100%+$F24)/100%))),2),0)</f>
        <v>0</v>
      </c>
      <c r="Q24" s="38">
        <f>IF($F24=Instellingen!$I$14,0,ROUND(($K24-($K24/((100%+$F24)/100%))),2))</f>
        <v>0</v>
      </c>
    </row>
    <row r="25" spans="1:17" x14ac:dyDescent="0.35">
      <c r="A25" s="20" t="str">
        <f t="shared" si="1"/>
        <v/>
      </c>
      <c r="B25" s="20" t="str">
        <f>IFERROR(VLOOKUP($A25,Instellingen!$K$11:$L$22,2,0),"")</f>
        <v/>
      </c>
      <c r="C25" s="51"/>
      <c r="D25" s="52"/>
      <c r="E25" s="52"/>
      <c r="F25" s="53"/>
      <c r="G25" s="50"/>
      <c r="H25" s="50"/>
      <c r="I25" s="50"/>
      <c r="J25" s="38">
        <f t="shared" si="2"/>
        <v>0</v>
      </c>
      <c r="K25" s="38">
        <f t="shared" si="0"/>
        <v>0</v>
      </c>
      <c r="L25" s="38">
        <f t="shared" si="3"/>
        <v>0</v>
      </c>
      <c r="M25" s="38">
        <f t="shared" si="4"/>
        <v>0</v>
      </c>
      <c r="N25" s="38">
        <f t="shared" si="5"/>
        <v>0</v>
      </c>
      <c r="O25" s="38">
        <f>IF($F25=Instellingen!$I$11,ROUND(($J25-($J25/((100%+$F25)/100%))),2),0)</f>
        <v>0</v>
      </c>
      <c r="P25" s="38">
        <f>IF($F25=Instellingen!$I$12,ROUND(($J25-($J25/((100%+$F25)/100%))),2),0)</f>
        <v>0</v>
      </c>
      <c r="Q25" s="38">
        <f>IF($F25=Instellingen!$I$14,0,ROUND(($K25-($K25/((100%+$F25)/100%))),2))</f>
        <v>0</v>
      </c>
    </row>
    <row r="26" spans="1:17" x14ac:dyDescent="0.35">
      <c r="A26" s="20" t="str">
        <f t="shared" si="1"/>
        <v/>
      </c>
      <c r="B26" s="20" t="str">
        <f>IFERROR(VLOOKUP($A26,Instellingen!$K$11:$L$22,2,0),"")</f>
        <v/>
      </c>
      <c r="C26" s="51"/>
      <c r="D26" s="52"/>
      <c r="E26" s="52"/>
      <c r="F26" s="53"/>
      <c r="G26" s="50"/>
      <c r="H26" s="50"/>
      <c r="I26" s="50"/>
      <c r="J26" s="38">
        <f t="shared" si="2"/>
        <v>0</v>
      </c>
      <c r="K26" s="38">
        <f t="shared" si="0"/>
        <v>0</v>
      </c>
      <c r="L26" s="38">
        <f t="shared" si="3"/>
        <v>0</v>
      </c>
      <c r="M26" s="38">
        <f t="shared" si="4"/>
        <v>0</v>
      </c>
      <c r="N26" s="38">
        <f t="shared" si="5"/>
        <v>0</v>
      </c>
      <c r="O26" s="38">
        <f>IF($F26=Instellingen!$I$11,ROUND(($J26-($J26/((100%+$F26)/100%))),2),0)</f>
        <v>0</v>
      </c>
      <c r="P26" s="38">
        <f>IF($F26=Instellingen!$I$12,ROUND(($J26-($J26/((100%+$F26)/100%))),2),0)</f>
        <v>0</v>
      </c>
      <c r="Q26" s="38">
        <f>IF($F26=Instellingen!$I$14,0,ROUND(($K26-($K26/((100%+$F26)/100%))),2))</f>
        <v>0</v>
      </c>
    </row>
    <row r="27" spans="1:17" x14ac:dyDescent="0.35">
      <c r="A27" s="20" t="str">
        <f t="shared" si="1"/>
        <v/>
      </c>
      <c r="B27" s="20" t="str">
        <f>IFERROR(VLOOKUP($A27,Instellingen!$K$11:$L$22,2,0),"")</f>
        <v/>
      </c>
      <c r="C27" s="51"/>
      <c r="D27" s="52"/>
      <c r="E27" s="52"/>
      <c r="F27" s="53"/>
      <c r="G27" s="50"/>
      <c r="H27" s="50"/>
      <c r="I27" s="50"/>
      <c r="J27" s="38">
        <f t="shared" si="2"/>
        <v>0</v>
      </c>
      <c r="K27" s="38">
        <f t="shared" si="0"/>
        <v>0</v>
      </c>
      <c r="L27" s="38">
        <f t="shared" si="3"/>
        <v>0</v>
      </c>
      <c r="M27" s="38">
        <f t="shared" si="4"/>
        <v>0</v>
      </c>
      <c r="N27" s="38">
        <f t="shared" si="5"/>
        <v>0</v>
      </c>
      <c r="O27" s="38">
        <f>IF($F27=Instellingen!$I$11,ROUND(($J27-($J27/((100%+$F27)/100%))),2),0)</f>
        <v>0</v>
      </c>
      <c r="P27" s="38">
        <f>IF($F27=Instellingen!$I$12,ROUND(($J27-($J27/((100%+$F27)/100%))),2),0)</f>
        <v>0</v>
      </c>
      <c r="Q27" s="38">
        <f>IF($F27=Instellingen!$I$14,0,ROUND(($K27-($K27/((100%+$F27)/100%))),2))</f>
        <v>0</v>
      </c>
    </row>
    <row r="28" spans="1:17" x14ac:dyDescent="0.35">
      <c r="A28" s="20" t="str">
        <f t="shared" si="1"/>
        <v/>
      </c>
      <c r="B28" s="20" t="str">
        <f>IFERROR(VLOOKUP($A28,Instellingen!$K$11:$L$22,2,0),"")</f>
        <v/>
      </c>
      <c r="C28" s="51"/>
      <c r="D28" s="52"/>
      <c r="E28" s="52"/>
      <c r="F28" s="53"/>
      <c r="G28" s="50"/>
      <c r="H28" s="50"/>
      <c r="I28" s="50"/>
      <c r="J28" s="38">
        <f t="shared" si="2"/>
        <v>0</v>
      </c>
      <c r="K28" s="38">
        <f t="shared" si="0"/>
        <v>0</v>
      </c>
      <c r="L28" s="38">
        <f t="shared" si="3"/>
        <v>0</v>
      </c>
      <c r="M28" s="38">
        <f t="shared" si="4"/>
        <v>0</v>
      </c>
      <c r="N28" s="38">
        <f t="shared" si="5"/>
        <v>0</v>
      </c>
      <c r="O28" s="38">
        <f>IF($F28=Instellingen!$I$11,ROUND(($J28-($J28/((100%+$F28)/100%))),2),0)</f>
        <v>0</v>
      </c>
      <c r="P28" s="38">
        <f>IF($F28=Instellingen!$I$12,ROUND(($J28-($J28/((100%+$F28)/100%))),2),0)</f>
        <v>0</v>
      </c>
      <c r="Q28" s="38">
        <f>IF($F28=Instellingen!$I$14,0,ROUND(($K28-($K28/((100%+$F28)/100%))),2))</f>
        <v>0</v>
      </c>
    </row>
    <row r="29" spans="1:17" x14ac:dyDescent="0.35">
      <c r="A29" s="20" t="str">
        <f t="shared" si="1"/>
        <v/>
      </c>
      <c r="B29" s="20" t="str">
        <f>IFERROR(VLOOKUP($A29,Instellingen!$K$11:$L$22,2,0),"")</f>
        <v/>
      </c>
      <c r="C29" s="51"/>
      <c r="D29" s="52"/>
      <c r="E29" s="52"/>
      <c r="F29" s="53"/>
      <c r="G29" s="50"/>
      <c r="H29" s="50"/>
      <c r="I29" s="50"/>
      <c r="J29" s="38">
        <f t="shared" si="2"/>
        <v>0</v>
      </c>
      <c r="K29" s="38">
        <f t="shared" si="0"/>
        <v>0</v>
      </c>
      <c r="L29" s="38">
        <f t="shared" si="3"/>
        <v>0</v>
      </c>
      <c r="M29" s="38">
        <f t="shared" si="4"/>
        <v>0</v>
      </c>
      <c r="N29" s="38">
        <f t="shared" si="5"/>
        <v>0</v>
      </c>
      <c r="O29" s="38">
        <f>IF($F29=Instellingen!$I$11,ROUND(($J29-($J29/((100%+$F29)/100%))),2),0)</f>
        <v>0</v>
      </c>
      <c r="P29" s="38">
        <f>IF($F29=Instellingen!$I$12,ROUND(($J29-($J29/((100%+$F29)/100%))),2),0)</f>
        <v>0</v>
      </c>
      <c r="Q29" s="38">
        <f>IF($F29=Instellingen!$I$14,0,ROUND(($K29-($K29/((100%+$F29)/100%))),2))</f>
        <v>0</v>
      </c>
    </row>
    <row r="30" spans="1:17" x14ac:dyDescent="0.35">
      <c r="A30" s="20" t="str">
        <f t="shared" si="1"/>
        <v/>
      </c>
      <c r="B30" s="20" t="str">
        <f>IFERROR(VLOOKUP($A30,Instellingen!$K$11:$L$22,2,0),"")</f>
        <v/>
      </c>
      <c r="C30" s="51"/>
      <c r="D30" s="52"/>
      <c r="E30" s="52"/>
      <c r="F30" s="53"/>
      <c r="G30" s="50"/>
      <c r="H30" s="50"/>
      <c r="I30" s="50"/>
      <c r="J30" s="38">
        <f t="shared" si="2"/>
        <v>0</v>
      </c>
      <c r="K30" s="38">
        <f t="shared" si="0"/>
        <v>0</v>
      </c>
      <c r="L30" s="38">
        <f t="shared" si="3"/>
        <v>0</v>
      </c>
      <c r="M30" s="38">
        <f t="shared" si="4"/>
        <v>0</v>
      </c>
      <c r="N30" s="38">
        <f t="shared" si="5"/>
        <v>0</v>
      </c>
      <c r="O30" s="38">
        <f>IF($F30=Instellingen!$I$11,ROUND(($J30-($J30/((100%+$F30)/100%))),2),0)</f>
        <v>0</v>
      </c>
      <c r="P30" s="38">
        <f>IF($F30=Instellingen!$I$12,ROUND(($J30-($J30/((100%+$F30)/100%))),2),0)</f>
        <v>0</v>
      </c>
      <c r="Q30" s="38">
        <f>IF($F30=Instellingen!$I$14,0,ROUND(($K30-($K30/((100%+$F30)/100%))),2))</f>
        <v>0</v>
      </c>
    </row>
    <row r="31" spans="1:17" x14ac:dyDescent="0.35">
      <c r="A31" s="20" t="str">
        <f t="shared" si="1"/>
        <v/>
      </c>
      <c r="B31" s="20" t="str">
        <f>IFERROR(VLOOKUP($A31,Instellingen!$K$11:$L$22,2,0),"")</f>
        <v/>
      </c>
      <c r="C31" s="51"/>
      <c r="D31" s="52"/>
      <c r="E31" s="52"/>
      <c r="F31" s="53"/>
      <c r="G31" s="50"/>
      <c r="H31" s="50"/>
      <c r="I31" s="50"/>
      <c r="J31" s="38">
        <f t="shared" si="2"/>
        <v>0</v>
      </c>
      <c r="K31" s="38">
        <f t="shared" si="0"/>
        <v>0</v>
      </c>
      <c r="L31" s="38">
        <f t="shared" si="3"/>
        <v>0</v>
      </c>
      <c r="M31" s="38">
        <f t="shared" si="4"/>
        <v>0</v>
      </c>
      <c r="N31" s="38">
        <f t="shared" si="5"/>
        <v>0</v>
      </c>
      <c r="O31" s="38">
        <f>IF($F31=Instellingen!$I$11,ROUND(($J31-($J31/((100%+$F31)/100%))),2),0)</f>
        <v>0</v>
      </c>
      <c r="P31" s="38">
        <f>IF($F31=Instellingen!$I$12,ROUND(($J31-($J31/((100%+$F31)/100%))),2),0)</f>
        <v>0</v>
      </c>
      <c r="Q31" s="38">
        <f>IF($F31=Instellingen!$I$14,0,ROUND(($K31-($K31/((100%+$F31)/100%))),2))</f>
        <v>0</v>
      </c>
    </row>
    <row r="32" spans="1:17" x14ac:dyDescent="0.35">
      <c r="A32" s="20" t="str">
        <f t="shared" si="1"/>
        <v/>
      </c>
      <c r="B32" s="20" t="str">
        <f>IFERROR(VLOOKUP($A32,Instellingen!$K$11:$L$22,2,0),"")</f>
        <v/>
      </c>
      <c r="C32" s="51"/>
      <c r="D32" s="52"/>
      <c r="E32" s="52"/>
      <c r="F32" s="53"/>
      <c r="G32" s="50"/>
      <c r="H32" s="50"/>
      <c r="I32" s="50"/>
      <c r="J32" s="38">
        <f t="shared" si="2"/>
        <v>0</v>
      </c>
      <c r="K32" s="38">
        <f t="shared" si="0"/>
        <v>0</v>
      </c>
      <c r="L32" s="38">
        <f t="shared" si="3"/>
        <v>0</v>
      </c>
      <c r="M32" s="38">
        <f t="shared" si="4"/>
        <v>0</v>
      </c>
      <c r="N32" s="38">
        <f t="shared" si="5"/>
        <v>0</v>
      </c>
      <c r="O32" s="38">
        <f>IF($F32=Instellingen!$I$11,ROUND(($J32-($J32/((100%+$F32)/100%))),2),0)</f>
        <v>0</v>
      </c>
      <c r="P32" s="38">
        <f>IF($F32=Instellingen!$I$12,ROUND(($J32-($J32/((100%+$F32)/100%))),2),0)</f>
        <v>0</v>
      </c>
      <c r="Q32" s="38">
        <f>IF($F32=Instellingen!$I$14,0,ROUND(($K32-($K32/((100%+$F32)/100%))),2))</f>
        <v>0</v>
      </c>
    </row>
    <row r="33" spans="1:17" x14ac:dyDescent="0.35">
      <c r="A33" s="20" t="str">
        <f t="shared" si="1"/>
        <v/>
      </c>
      <c r="B33" s="20" t="str">
        <f>IFERROR(VLOOKUP($A33,Instellingen!$K$11:$L$22,2,0),"")</f>
        <v/>
      </c>
      <c r="C33" s="51"/>
      <c r="D33" s="52"/>
      <c r="E33" s="52"/>
      <c r="F33" s="53"/>
      <c r="G33" s="50"/>
      <c r="H33" s="50"/>
      <c r="I33" s="50"/>
      <c r="J33" s="38">
        <f t="shared" si="2"/>
        <v>0</v>
      </c>
      <c r="K33" s="38">
        <f t="shared" si="0"/>
        <v>0</v>
      </c>
      <c r="L33" s="38">
        <f t="shared" si="3"/>
        <v>0</v>
      </c>
      <c r="M33" s="38">
        <f t="shared" si="4"/>
        <v>0</v>
      </c>
      <c r="N33" s="38">
        <f t="shared" si="5"/>
        <v>0</v>
      </c>
      <c r="O33" s="38">
        <f>IF($F33=Instellingen!$I$11,ROUND(($J33-($J33/((100%+$F33)/100%))),2),0)</f>
        <v>0</v>
      </c>
      <c r="P33" s="38">
        <f>IF($F33=Instellingen!$I$12,ROUND(($J33-($J33/((100%+$F33)/100%))),2),0)</f>
        <v>0</v>
      </c>
      <c r="Q33" s="38">
        <f>IF($F33=Instellingen!$I$14,0,ROUND(($K33-($K33/((100%+$F33)/100%))),2))</f>
        <v>0</v>
      </c>
    </row>
    <row r="34" spans="1:17" x14ac:dyDescent="0.35">
      <c r="A34" s="20" t="str">
        <f t="shared" si="1"/>
        <v/>
      </c>
      <c r="B34" s="20" t="str">
        <f>IFERROR(VLOOKUP($A34,Instellingen!$K$11:$L$22,2,0),"")</f>
        <v/>
      </c>
      <c r="C34" s="51"/>
      <c r="D34" s="52"/>
      <c r="E34" s="52"/>
      <c r="F34" s="53"/>
      <c r="G34" s="50"/>
      <c r="H34" s="50"/>
      <c r="I34" s="50"/>
      <c r="J34" s="38">
        <f t="shared" si="2"/>
        <v>0</v>
      </c>
      <c r="K34" s="38">
        <f t="shared" si="0"/>
        <v>0</v>
      </c>
      <c r="L34" s="38">
        <f t="shared" si="3"/>
        <v>0</v>
      </c>
      <c r="M34" s="38">
        <f t="shared" si="4"/>
        <v>0</v>
      </c>
      <c r="N34" s="38">
        <f t="shared" si="5"/>
        <v>0</v>
      </c>
      <c r="O34" s="38">
        <f>IF($F34=Instellingen!$I$11,ROUND(($J34-($J34/((100%+$F34)/100%))),2),0)</f>
        <v>0</v>
      </c>
      <c r="P34" s="38">
        <f>IF($F34=Instellingen!$I$12,ROUND(($J34-($J34/((100%+$F34)/100%))),2),0)</f>
        <v>0</v>
      </c>
      <c r="Q34" s="38">
        <f>IF($F34=Instellingen!$I$14,0,ROUND(($K34-($K34/((100%+$F34)/100%))),2))</f>
        <v>0</v>
      </c>
    </row>
    <row r="35" spans="1:17" x14ac:dyDescent="0.35">
      <c r="A35" s="20" t="str">
        <f t="shared" si="1"/>
        <v/>
      </c>
      <c r="B35" s="20" t="str">
        <f>IFERROR(VLOOKUP($A35,Instellingen!$K$11:$L$22,2,0),"")</f>
        <v/>
      </c>
      <c r="C35" s="51"/>
      <c r="D35" s="52"/>
      <c r="E35" s="52"/>
      <c r="F35" s="53"/>
      <c r="G35" s="50"/>
      <c r="H35" s="50"/>
      <c r="I35" s="50"/>
      <c r="J35" s="38">
        <f t="shared" si="2"/>
        <v>0</v>
      </c>
      <c r="K35" s="38">
        <f t="shared" si="0"/>
        <v>0</v>
      </c>
      <c r="L35" s="38">
        <f t="shared" si="3"/>
        <v>0</v>
      </c>
      <c r="M35" s="38">
        <f t="shared" si="4"/>
        <v>0</v>
      </c>
      <c r="N35" s="38">
        <f t="shared" si="5"/>
        <v>0</v>
      </c>
      <c r="O35" s="38">
        <f>IF($F35=Instellingen!$I$11,ROUND(($J35-($J35/((100%+$F35)/100%))),2),0)</f>
        <v>0</v>
      </c>
      <c r="P35" s="38">
        <f>IF($F35=Instellingen!$I$12,ROUND(($J35-($J35/((100%+$F35)/100%))),2),0)</f>
        <v>0</v>
      </c>
      <c r="Q35" s="38">
        <f>IF($F35=Instellingen!$I$14,0,ROUND(($K35-($K35/((100%+$F35)/100%))),2))</f>
        <v>0</v>
      </c>
    </row>
    <row r="36" spans="1:17" x14ac:dyDescent="0.35">
      <c r="A36" s="20" t="str">
        <f t="shared" si="1"/>
        <v/>
      </c>
      <c r="B36" s="20" t="str">
        <f>IFERROR(VLOOKUP($A36,Instellingen!$K$11:$L$22,2,0),"")</f>
        <v/>
      </c>
      <c r="C36" s="51"/>
      <c r="D36" s="52"/>
      <c r="E36" s="52"/>
      <c r="F36" s="53"/>
      <c r="G36" s="50"/>
      <c r="H36" s="50"/>
      <c r="I36" s="50"/>
      <c r="J36" s="38">
        <f t="shared" si="2"/>
        <v>0</v>
      </c>
      <c r="K36" s="38">
        <f t="shared" si="0"/>
        <v>0</v>
      </c>
      <c r="L36" s="38">
        <f t="shared" si="3"/>
        <v>0</v>
      </c>
      <c r="M36" s="38">
        <f t="shared" si="4"/>
        <v>0</v>
      </c>
      <c r="N36" s="38">
        <f t="shared" si="5"/>
        <v>0</v>
      </c>
      <c r="O36" s="38">
        <f>IF($F36=Instellingen!$I$11,ROUND(($J36-($J36/((100%+$F36)/100%))),2),0)</f>
        <v>0</v>
      </c>
      <c r="P36" s="38">
        <f>IF($F36=Instellingen!$I$12,ROUND(($J36-($J36/((100%+$F36)/100%))),2),0)</f>
        <v>0</v>
      </c>
      <c r="Q36" s="38">
        <f>IF($F36=Instellingen!$I$14,0,ROUND(($K36-($K36/((100%+$F36)/100%))),2))</f>
        <v>0</v>
      </c>
    </row>
    <row r="37" spans="1:17" x14ac:dyDescent="0.35">
      <c r="A37" s="20" t="str">
        <f t="shared" si="1"/>
        <v/>
      </c>
      <c r="B37" s="20" t="str">
        <f>IFERROR(VLOOKUP($A37,Instellingen!$K$11:$L$22,2,0),"")</f>
        <v/>
      </c>
      <c r="C37" s="51"/>
      <c r="D37" s="52"/>
      <c r="E37" s="52"/>
      <c r="F37" s="53"/>
      <c r="G37" s="50"/>
      <c r="H37" s="50"/>
      <c r="I37" s="50"/>
      <c r="J37" s="38">
        <f t="shared" si="2"/>
        <v>0</v>
      </c>
      <c r="K37" s="38">
        <f t="shared" si="0"/>
        <v>0</v>
      </c>
      <c r="L37" s="38">
        <f t="shared" si="3"/>
        <v>0</v>
      </c>
      <c r="M37" s="38">
        <f t="shared" si="4"/>
        <v>0</v>
      </c>
      <c r="N37" s="38">
        <f t="shared" si="5"/>
        <v>0</v>
      </c>
      <c r="O37" s="38">
        <f>IF($F37=Instellingen!$I$11,ROUND(($J37-($J37/((100%+$F37)/100%))),2),0)</f>
        <v>0</v>
      </c>
      <c r="P37" s="38">
        <f>IF($F37=Instellingen!$I$12,ROUND(($J37-($J37/((100%+$F37)/100%))),2),0)</f>
        <v>0</v>
      </c>
      <c r="Q37" s="38">
        <f>IF($F37=Instellingen!$I$14,0,ROUND(($K37-($K37/((100%+$F37)/100%))),2))</f>
        <v>0</v>
      </c>
    </row>
    <row r="38" spans="1:17" x14ac:dyDescent="0.35">
      <c r="A38" s="20" t="str">
        <f t="shared" si="1"/>
        <v/>
      </c>
      <c r="B38" s="20" t="str">
        <f>IFERROR(VLOOKUP($A38,Instellingen!$K$11:$L$22,2,0),"")</f>
        <v/>
      </c>
      <c r="C38" s="51"/>
      <c r="D38" s="52"/>
      <c r="E38" s="52"/>
      <c r="F38" s="53"/>
      <c r="G38" s="50"/>
      <c r="H38" s="50"/>
      <c r="I38" s="50"/>
      <c r="J38" s="38">
        <f t="shared" si="2"/>
        <v>0</v>
      </c>
      <c r="K38" s="38">
        <f t="shared" si="0"/>
        <v>0</v>
      </c>
      <c r="L38" s="38">
        <f t="shared" si="3"/>
        <v>0</v>
      </c>
      <c r="M38" s="38">
        <f t="shared" si="4"/>
        <v>0</v>
      </c>
      <c r="N38" s="38">
        <f t="shared" si="5"/>
        <v>0</v>
      </c>
      <c r="O38" s="38">
        <f>IF($F38=Instellingen!$I$11,ROUND(($J38-($J38/((100%+$F38)/100%))),2),0)</f>
        <v>0</v>
      </c>
      <c r="P38" s="38">
        <f>IF($F38=Instellingen!$I$12,ROUND(($J38-($J38/((100%+$F38)/100%))),2),0)</f>
        <v>0</v>
      </c>
      <c r="Q38" s="38">
        <f>IF($F38=Instellingen!$I$14,0,ROUND(($K38-($K38/((100%+$F38)/100%))),2))</f>
        <v>0</v>
      </c>
    </row>
    <row r="39" spans="1:17" x14ac:dyDescent="0.35">
      <c r="A39" s="20" t="str">
        <f t="shared" si="1"/>
        <v/>
      </c>
      <c r="B39" s="20" t="str">
        <f>IFERROR(VLOOKUP($A39,Instellingen!$K$11:$L$22,2,0),"")</f>
        <v/>
      </c>
      <c r="C39" s="51"/>
      <c r="D39" s="52"/>
      <c r="E39" s="52"/>
      <c r="F39" s="53"/>
      <c r="G39" s="50"/>
      <c r="H39" s="50"/>
      <c r="I39" s="50"/>
      <c r="J39" s="38">
        <f t="shared" si="2"/>
        <v>0</v>
      </c>
      <c r="K39" s="38">
        <f t="shared" si="0"/>
        <v>0</v>
      </c>
      <c r="L39" s="38">
        <f t="shared" si="3"/>
        <v>0</v>
      </c>
      <c r="M39" s="38">
        <f t="shared" si="4"/>
        <v>0</v>
      </c>
      <c r="N39" s="38">
        <f t="shared" si="5"/>
        <v>0</v>
      </c>
      <c r="O39" s="38">
        <f>IF($F39=Instellingen!$I$11,ROUND(($J39-($J39/((100%+$F39)/100%))),2),0)</f>
        <v>0</v>
      </c>
      <c r="P39" s="38">
        <f>IF($F39=Instellingen!$I$12,ROUND(($J39-($J39/((100%+$F39)/100%))),2),0)</f>
        <v>0</v>
      </c>
      <c r="Q39" s="38">
        <f>IF($F39=Instellingen!$I$14,0,ROUND(($K39-($K39/((100%+$F39)/100%))),2))</f>
        <v>0</v>
      </c>
    </row>
    <row r="40" spans="1:17" x14ac:dyDescent="0.35">
      <c r="A40" s="20" t="str">
        <f t="shared" si="1"/>
        <v/>
      </c>
      <c r="B40" s="20" t="str">
        <f>IFERROR(VLOOKUP($A40,Instellingen!$K$11:$L$22,2,0),"")</f>
        <v/>
      </c>
      <c r="C40" s="51"/>
      <c r="D40" s="52"/>
      <c r="E40" s="52"/>
      <c r="F40" s="53"/>
      <c r="G40" s="50"/>
      <c r="H40" s="50"/>
      <c r="I40" s="50"/>
      <c r="J40" s="38">
        <f t="shared" si="2"/>
        <v>0</v>
      </c>
      <c r="K40" s="38">
        <f t="shared" si="0"/>
        <v>0</v>
      </c>
      <c r="L40" s="38">
        <f t="shared" si="3"/>
        <v>0</v>
      </c>
      <c r="M40" s="38">
        <f t="shared" si="4"/>
        <v>0</v>
      </c>
      <c r="N40" s="38">
        <f t="shared" si="5"/>
        <v>0</v>
      </c>
      <c r="O40" s="38">
        <f>IF($F40=Instellingen!$I$11,ROUND(($J40-($J40/((100%+$F40)/100%))),2),0)</f>
        <v>0</v>
      </c>
      <c r="P40" s="38">
        <f>IF($F40=Instellingen!$I$12,ROUND(($J40-($J40/((100%+$F40)/100%))),2),0)</f>
        <v>0</v>
      </c>
      <c r="Q40" s="38">
        <f>IF($F40=Instellingen!$I$14,0,ROUND(($K40-($K40/((100%+$F40)/100%))),2))</f>
        <v>0</v>
      </c>
    </row>
    <row r="41" spans="1:17" x14ac:dyDescent="0.35">
      <c r="A41" s="20" t="str">
        <f t="shared" si="1"/>
        <v/>
      </c>
      <c r="B41" s="20" t="str">
        <f>IFERROR(VLOOKUP($A41,Instellingen!$K$11:$L$22,2,0),"")</f>
        <v/>
      </c>
      <c r="C41" s="51"/>
      <c r="D41" s="52"/>
      <c r="E41" s="52"/>
      <c r="F41" s="53"/>
      <c r="G41" s="50"/>
      <c r="H41" s="50"/>
      <c r="I41" s="50"/>
      <c r="J41" s="38">
        <f t="shared" si="2"/>
        <v>0</v>
      </c>
      <c r="K41" s="38">
        <f t="shared" si="0"/>
        <v>0</v>
      </c>
      <c r="L41" s="38">
        <f t="shared" si="3"/>
        <v>0</v>
      </c>
      <c r="M41" s="38">
        <f t="shared" si="4"/>
        <v>0</v>
      </c>
      <c r="N41" s="38">
        <f t="shared" si="5"/>
        <v>0</v>
      </c>
      <c r="O41" s="38">
        <f>IF($F41=Instellingen!$I$11,ROUND(($J41-($J41/((100%+$F41)/100%))),2),0)</f>
        <v>0</v>
      </c>
      <c r="P41" s="38">
        <f>IF($F41=Instellingen!$I$12,ROUND(($J41-($J41/((100%+$F41)/100%))),2),0)</f>
        <v>0</v>
      </c>
      <c r="Q41" s="38">
        <f>IF($F41=Instellingen!$I$14,0,ROUND(($K41-($K41/((100%+$F41)/100%))),2))</f>
        <v>0</v>
      </c>
    </row>
    <row r="42" spans="1:17" x14ac:dyDescent="0.35">
      <c r="A42" s="20" t="str">
        <f t="shared" si="1"/>
        <v/>
      </c>
      <c r="B42" s="20" t="str">
        <f>IFERROR(VLOOKUP($A42,Instellingen!$K$11:$L$22,2,0),"")</f>
        <v/>
      </c>
      <c r="C42" s="51"/>
      <c r="D42" s="52"/>
      <c r="E42" s="52"/>
      <c r="F42" s="53"/>
      <c r="G42" s="50"/>
      <c r="H42" s="50"/>
      <c r="I42" s="50"/>
      <c r="J42" s="38">
        <f t="shared" si="2"/>
        <v>0</v>
      </c>
      <c r="K42" s="38">
        <f t="shared" si="0"/>
        <v>0</v>
      </c>
      <c r="L42" s="38">
        <f t="shared" si="3"/>
        <v>0</v>
      </c>
      <c r="M42" s="38">
        <f t="shared" si="4"/>
        <v>0</v>
      </c>
      <c r="N42" s="38">
        <f t="shared" si="5"/>
        <v>0</v>
      </c>
      <c r="O42" s="38">
        <f>IF($F42=Instellingen!$I$11,ROUND(($J42-($J42/((100%+$F42)/100%))),2),0)</f>
        <v>0</v>
      </c>
      <c r="P42" s="38">
        <f>IF($F42=Instellingen!$I$12,ROUND(($J42-($J42/((100%+$F42)/100%))),2),0)</f>
        <v>0</v>
      </c>
      <c r="Q42" s="38">
        <f>IF($F42=Instellingen!$I$14,0,ROUND(($K42-($K42/((100%+$F42)/100%))),2))</f>
        <v>0</v>
      </c>
    </row>
    <row r="43" spans="1:17" x14ac:dyDescent="0.35">
      <c r="A43" s="20" t="str">
        <f t="shared" si="1"/>
        <v/>
      </c>
      <c r="B43" s="20" t="str">
        <f>IFERROR(VLOOKUP($A43,Instellingen!$K$11:$L$22,2,0),"")</f>
        <v/>
      </c>
      <c r="C43" s="51"/>
      <c r="D43" s="52"/>
      <c r="E43" s="52"/>
      <c r="F43" s="53"/>
      <c r="G43" s="50"/>
      <c r="H43" s="50"/>
      <c r="I43" s="50"/>
      <c r="J43" s="38">
        <f t="shared" si="2"/>
        <v>0</v>
      </c>
      <c r="K43" s="38">
        <f t="shared" si="0"/>
        <v>0</v>
      </c>
      <c r="L43" s="38">
        <f t="shared" si="3"/>
        <v>0</v>
      </c>
      <c r="M43" s="38">
        <f t="shared" si="4"/>
        <v>0</v>
      </c>
      <c r="N43" s="38">
        <f t="shared" si="5"/>
        <v>0</v>
      </c>
      <c r="O43" s="38">
        <f>IF($F43=Instellingen!$I$11,ROUND(($J43-($J43/((100%+$F43)/100%))),2),0)</f>
        <v>0</v>
      </c>
      <c r="P43" s="38">
        <f>IF($F43=Instellingen!$I$12,ROUND(($J43-($J43/((100%+$F43)/100%))),2),0)</f>
        <v>0</v>
      </c>
      <c r="Q43" s="38">
        <f>IF($F43=Instellingen!$I$14,0,ROUND(($K43-($K43/((100%+$F43)/100%))),2))</f>
        <v>0</v>
      </c>
    </row>
    <row r="44" spans="1:17" x14ac:dyDescent="0.35">
      <c r="A44" s="20" t="str">
        <f t="shared" si="1"/>
        <v/>
      </c>
      <c r="B44" s="20" t="str">
        <f>IFERROR(VLOOKUP($A44,Instellingen!$K$11:$L$22,2,0),"")</f>
        <v/>
      </c>
      <c r="C44" s="51"/>
      <c r="D44" s="52"/>
      <c r="E44" s="52"/>
      <c r="F44" s="53"/>
      <c r="G44" s="50"/>
      <c r="H44" s="50"/>
      <c r="I44" s="50"/>
      <c r="J44" s="38">
        <f t="shared" si="2"/>
        <v>0</v>
      </c>
      <c r="K44" s="38">
        <f t="shared" si="0"/>
        <v>0</v>
      </c>
      <c r="L44" s="38">
        <f t="shared" si="3"/>
        <v>0</v>
      </c>
      <c r="M44" s="38">
        <f t="shared" si="4"/>
        <v>0</v>
      </c>
      <c r="N44" s="38">
        <f t="shared" si="5"/>
        <v>0</v>
      </c>
      <c r="O44" s="38">
        <f>IF($F44=Instellingen!$I$11,ROUND(($J44-($J44/((100%+$F44)/100%))),2),0)</f>
        <v>0</v>
      </c>
      <c r="P44" s="38">
        <f>IF($F44=Instellingen!$I$12,ROUND(($J44-($J44/((100%+$F44)/100%))),2),0)</f>
        <v>0</v>
      </c>
      <c r="Q44" s="38">
        <f>IF($F44=Instellingen!$I$14,0,ROUND(($K44-($K44/((100%+$F44)/100%))),2))</f>
        <v>0</v>
      </c>
    </row>
    <row r="45" spans="1:17" x14ac:dyDescent="0.35">
      <c r="A45" s="20" t="str">
        <f t="shared" si="1"/>
        <v/>
      </c>
      <c r="B45" s="20" t="str">
        <f>IFERROR(VLOOKUP($A45,Instellingen!$K$11:$L$22,2,0),"")</f>
        <v/>
      </c>
      <c r="C45" s="51"/>
      <c r="D45" s="52"/>
      <c r="E45" s="52"/>
      <c r="F45" s="53"/>
      <c r="G45" s="50"/>
      <c r="H45" s="50"/>
      <c r="I45" s="50"/>
      <c r="J45" s="38">
        <f t="shared" si="2"/>
        <v>0</v>
      </c>
      <c r="K45" s="38">
        <f t="shared" si="0"/>
        <v>0</v>
      </c>
      <c r="L45" s="38">
        <f t="shared" si="3"/>
        <v>0</v>
      </c>
      <c r="M45" s="38">
        <f t="shared" si="4"/>
        <v>0</v>
      </c>
      <c r="N45" s="38">
        <f t="shared" si="5"/>
        <v>0</v>
      </c>
      <c r="O45" s="38">
        <f>IF($F45=Instellingen!$I$11,ROUND(($J45-($J45/((100%+$F45)/100%))),2),0)</f>
        <v>0</v>
      </c>
      <c r="P45" s="38">
        <f>IF($F45=Instellingen!$I$12,ROUND(($J45-($J45/((100%+$F45)/100%))),2),0)</f>
        <v>0</v>
      </c>
      <c r="Q45" s="38">
        <f>IF($F45=Instellingen!$I$14,0,ROUND(($K45-($K45/((100%+$F45)/100%))),2))</f>
        <v>0</v>
      </c>
    </row>
    <row r="46" spans="1:17" x14ac:dyDescent="0.35">
      <c r="A46" s="20" t="str">
        <f t="shared" si="1"/>
        <v/>
      </c>
      <c r="B46" s="20" t="str">
        <f>IFERROR(VLOOKUP($A46,Instellingen!$K$11:$L$22,2,0),"")</f>
        <v/>
      </c>
      <c r="C46" s="51"/>
      <c r="D46" s="52"/>
      <c r="E46" s="52"/>
      <c r="F46" s="53"/>
      <c r="G46" s="50"/>
      <c r="H46" s="50"/>
      <c r="I46" s="50"/>
      <c r="J46" s="38">
        <f t="shared" si="2"/>
        <v>0</v>
      </c>
      <c r="K46" s="38">
        <f t="shared" si="0"/>
        <v>0</v>
      </c>
      <c r="L46" s="38">
        <f t="shared" si="3"/>
        <v>0</v>
      </c>
      <c r="M46" s="38">
        <f t="shared" si="4"/>
        <v>0</v>
      </c>
      <c r="N46" s="38">
        <f t="shared" si="5"/>
        <v>0</v>
      </c>
      <c r="O46" s="38">
        <f>IF($F46=Instellingen!$I$11,ROUND(($J46-($J46/((100%+$F46)/100%))),2),0)</f>
        <v>0</v>
      </c>
      <c r="P46" s="38">
        <f>IF($F46=Instellingen!$I$12,ROUND(($J46-($J46/((100%+$F46)/100%))),2),0)</f>
        <v>0</v>
      </c>
      <c r="Q46" s="38">
        <f>IF($F46=Instellingen!$I$14,0,ROUND(($K46-($K46/((100%+$F46)/100%))),2))</f>
        <v>0</v>
      </c>
    </row>
    <row r="47" spans="1:17" x14ac:dyDescent="0.35">
      <c r="A47" s="20" t="str">
        <f t="shared" si="1"/>
        <v/>
      </c>
      <c r="B47" s="20" t="str">
        <f>IFERROR(VLOOKUP($A47,Instellingen!$K$11:$L$22,2,0),"")</f>
        <v/>
      </c>
      <c r="C47" s="51"/>
      <c r="D47" s="52"/>
      <c r="E47" s="52"/>
      <c r="F47" s="53"/>
      <c r="G47" s="50"/>
      <c r="H47" s="50"/>
      <c r="I47" s="50"/>
      <c r="J47" s="38">
        <f t="shared" si="2"/>
        <v>0</v>
      </c>
      <c r="K47" s="38">
        <f t="shared" si="0"/>
        <v>0</v>
      </c>
      <c r="L47" s="38">
        <f t="shared" si="3"/>
        <v>0</v>
      </c>
      <c r="M47" s="38">
        <f t="shared" si="4"/>
        <v>0</v>
      </c>
      <c r="N47" s="38">
        <f t="shared" si="5"/>
        <v>0</v>
      </c>
      <c r="O47" s="38">
        <f>IF($F47=Instellingen!$I$11,ROUND(($J47-($J47/((100%+$F47)/100%))),2),0)</f>
        <v>0</v>
      </c>
      <c r="P47" s="38">
        <f>IF($F47=Instellingen!$I$12,ROUND(($J47-($J47/((100%+$F47)/100%))),2),0)</f>
        <v>0</v>
      </c>
      <c r="Q47" s="38">
        <f>IF($F47=Instellingen!$I$14,0,ROUND(($K47-($K47/((100%+$F47)/100%))),2))</f>
        <v>0</v>
      </c>
    </row>
    <row r="48" spans="1:17" x14ac:dyDescent="0.35">
      <c r="A48" s="20" t="str">
        <f t="shared" si="1"/>
        <v/>
      </c>
      <c r="B48" s="20" t="str">
        <f>IFERROR(VLOOKUP($A48,Instellingen!$K$11:$L$22,2,0),"")</f>
        <v/>
      </c>
      <c r="C48" s="51"/>
      <c r="D48" s="52"/>
      <c r="E48" s="52"/>
      <c r="F48" s="53"/>
      <c r="G48" s="50"/>
      <c r="H48" s="50"/>
      <c r="I48" s="50"/>
      <c r="J48" s="38">
        <f t="shared" si="2"/>
        <v>0</v>
      </c>
      <c r="K48" s="38">
        <f t="shared" si="0"/>
        <v>0</v>
      </c>
      <c r="L48" s="38">
        <f t="shared" si="3"/>
        <v>0</v>
      </c>
      <c r="M48" s="38">
        <f t="shared" si="4"/>
        <v>0</v>
      </c>
      <c r="N48" s="38">
        <f t="shared" si="5"/>
        <v>0</v>
      </c>
      <c r="O48" s="38">
        <f>IF($F48=Instellingen!$I$11,ROUND(($J48-($J48/((100%+$F48)/100%))),2),0)</f>
        <v>0</v>
      </c>
      <c r="P48" s="38">
        <f>IF($F48=Instellingen!$I$12,ROUND(($J48-($J48/((100%+$F48)/100%))),2),0)</f>
        <v>0</v>
      </c>
      <c r="Q48" s="38">
        <f>IF($F48=Instellingen!$I$14,0,ROUND(($K48-($K48/((100%+$F48)/100%))),2))</f>
        <v>0</v>
      </c>
    </row>
    <row r="49" spans="1:17" x14ac:dyDescent="0.35">
      <c r="A49" s="20" t="str">
        <f t="shared" si="1"/>
        <v/>
      </c>
      <c r="B49" s="20" t="str">
        <f>IFERROR(VLOOKUP($A49,Instellingen!$K$11:$L$22,2,0),"")</f>
        <v/>
      </c>
      <c r="C49" s="51"/>
      <c r="D49" s="52"/>
      <c r="E49" s="52"/>
      <c r="F49" s="53"/>
      <c r="G49" s="50"/>
      <c r="H49" s="50"/>
      <c r="I49" s="50"/>
      <c r="J49" s="38">
        <f t="shared" si="2"/>
        <v>0</v>
      </c>
      <c r="K49" s="38">
        <f t="shared" si="0"/>
        <v>0</v>
      </c>
      <c r="L49" s="38">
        <f t="shared" si="3"/>
        <v>0</v>
      </c>
      <c r="M49" s="38">
        <f t="shared" si="4"/>
        <v>0</v>
      </c>
      <c r="N49" s="38">
        <f t="shared" si="5"/>
        <v>0</v>
      </c>
      <c r="O49" s="38">
        <f>IF($F49=Instellingen!$I$11,ROUND(($J49-($J49/((100%+$F49)/100%))),2),0)</f>
        <v>0</v>
      </c>
      <c r="P49" s="38">
        <f>IF($F49=Instellingen!$I$12,ROUND(($J49-($J49/((100%+$F49)/100%))),2),0)</f>
        <v>0</v>
      </c>
      <c r="Q49" s="38">
        <f>IF($F49=Instellingen!$I$14,0,ROUND(($K49-($K49/((100%+$F49)/100%))),2))</f>
        <v>0</v>
      </c>
    </row>
    <row r="50" spans="1:17" x14ac:dyDescent="0.35">
      <c r="A50" s="20" t="str">
        <f t="shared" si="1"/>
        <v/>
      </c>
      <c r="B50" s="20" t="str">
        <f>IFERROR(VLOOKUP($A50,Instellingen!$K$11:$L$22,2,0),"")</f>
        <v/>
      </c>
      <c r="C50" s="51"/>
      <c r="D50" s="52"/>
      <c r="E50" s="52"/>
      <c r="F50" s="53"/>
      <c r="G50" s="50"/>
      <c r="H50" s="50"/>
      <c r="I50" s="50"/>
      <c r="J50" s="38">
        <f t="shared" si="2"/>
        <v>0</v>
      </c>
      <c r="K50" s="38">
        <f t="shared" si="0"/>
        <v>0</v>
      </c>
      <c r="L50" s="38">
        <f t="shared" si="3"/>
        <v>0</v>
      </c>
      <c r="M50" s="38">
        <f t="shared" si="4"/>
        <v>0</v>
      </c>
      <c r="N50" s="38">
        <f t="shared" si="5"/>
        <v>0</v>
      </c>
      <c r="O50" s="38">
        <f>IF($F50=Instellingen!$I$11,ROUND(($J50-($J50/((100%+$F50)/100%))),2),0)</f>
        <v>0</v>
      </c>
      <c r="P50" s="38">
        <f>IF($F50=Instellingen!$I$12,ROUND(($J50-($J50/((100%+$F50)/100%))),2),0)</f>
        <v>0</v>
      </c>
      <c r="Q50" s="38">
        <f>IF($F50=Instellingen!$I$14,0,ROUND(($K50-($K50/((100%+$F50)/100%))),2))</f>
        <v>0</v>
      </c>
    </row>
    <row r="51" spans="1:17" x14ac:dyDescent="0.35">
      <c r="A51" s="20" t="str">
        <f t="shared" si="1"/>
        <v/>
      </c>
      <c r="B51" s="20" t="str">
        <f>IFERROR(VLOOKUP($A51,Instellingen!$K$11:$L$22,2,0),"")</f>
        <v/>
      </c>
      <c r="C51" s="51"/>
      <c r="D51" s="52"/>
      <c r="E51" s="52"/>
      <c r="F51" s="53"/>
      <c r="G51" s="50"/>
      <c r="H51" s="50"/>
      <c r="I51" s="50"/>
      <c r="J51" s="38">
        <f t="shared" si="2"/>
        <v>0</v>
      </c>
      <c r="K51" s="38">
        <f t="shared" si="0"/>
        <v>0</v>
      </c>
      <c r="L51" s="38">
        <f t="shared" si="3"/>
        <v>0</v>
      </c>
      <c r="M51" s="38">
        <f t="shared" si="4"/>
        <v>0</v>
      </c>
      <c r="N51" s="38">
        <f t="shared" si="5"/>
        <v>0</v>
      </c>
      <c r="O51" s="38">
        <f>IF($F51=Instellingen!$I$11,ROUND(($J51-($J51/((100%+$F51)/100%))),2),0)</f>
        <v>0</v>
      </c>
      <c r="P51" s="38">
        <f>IF($F51=Instellingen!$I$12,ROUND(($J51-($J51/((100%+$F51)/100%))),2),0)</f>
        <v>0</v>
      </c>
      <c r="Q51" s="38">
        <f>IF($F51=Instellingen!$I$14,0,ROUND(($K51-($K51/((100%+$F51)/100%))),2))</f>
        <v>0</v>
      </c>
    </row>
    <row r="52" spans="1:17" x14ac:dyDescent="0.35">
      <c r="A52" s="20" t="str">
        <f t="shared" si="1"/>
        <v/>
      </c>
      <c r="B52" s="20" t="str">
        <f>IFERROR(VLOOKUP($A52,Instellingen!$K$11:$L$22,2,0),"")</f>
        <v/>
      </c>
      <c r="C52" s="51"/>
      <c r="D52" s="52"/>
      <c r="E52" s="52"/>
      <c r="F52" s="53"/>
      <c r="G52" s="50"/>
      <c r="H52" s="50"/>
      <c r="I52" s="50"/>
      <c r="J52" s="38">
        <f t="shared" si="2"/>
        <v>0</v>
      </c>
      <c r="K52" s="38">
        <f t="shared" si="0"/>
        <v>0</v>
      </c>
      <c r="L52" s="38">
        <f t="shared" si="3"/>
        <v>0</v>
      </c>
      <c r="M52" s="38">
        <f t="shared" si="4"/>
        <v>0</v>
      </c>
      <c r="N52" s="38">
        <f t="shared" si="5"/>
        <v>0</v>
      </c>
      <c r="O52" s="38">
        <f>IF($F52=Instellingen!$I$11,ROUND(($J52-($J52/((100%+$F52)/100%))),2),0)</f>
        <v>0</v>
      </c>
      <c r="P52" s="38">
        <f>IF($F52=Instellingen!$I$12,ROUND(($J52-($J52/((100%+$F52)/100%))),2),0)</f>
        <v>0</v>
      </c>
      <c r="Q52" s="38">
        <f>IF($F52=Instellingen!$I$14,0,ROUND(($K52-($K52/((100%+$F52)/100%))),2))</f>
        <v>0</v>
      </c>
    </row>
    <row r="53" spans="1:17" x14ac:dyDescent="0.35">
      <c r="A53" s="20" t="str">
        <f t="shared" si="1"/>
        <v/>
      </c>
      <c r="B53" s="20" t="str">
        <f>IFERROR(VLOOKUP($A53,Instellingen!$K$11:$L$22,2,0),"")</f>
        <v/>
      </c>
      <c r="C53" s="51"/>
      <c r="D53" s="52"/>
      <c r="E53" s="52"/>
      <c r="F53" s="53"/>
      <c r="G53" s="50"/>
      <c r="H53" s="50"/>
      <c r="I53" s="50"/>
      <c r="J53" s="38">
        <f t="shared" si="2"/>
        <v>0</v>
      </c>
      <c r="K53" s="38">
        <f t="shared" si="0"/>
        <v>0</v>
      </c>
      <c r="L53" s="38">
        <f t="shared" si="3"/>
        <v>0</v>
      </c>
      <c r="M53" s="38">
        <f t="shared" si="4"/>
        <v>0</v>
      </c>
      <c r="N53" s="38">
        <f t="shared" si="5"/>
        <v>0</v>
      </c>
      <c r="O53" s="38">
        <f>IF($F53=Instellingen!$I$11,ROUND(($J53-($J53/((100%+$F53)/100%))),2),0)</f>
        <v>0</v>
      </c>
      <c r="P53" s="38">
        <f>IF($F53=Instellingen!$I$12,ROUND(($J53-($J53/((100%+$F53)/100%))),2),0)</f>
        <v>0</v>
      </c>
      <c r="Q53" s="38">
        <f>IF($F53=Instellingen!$I$14,0,ROUND(($K53-($K53/((100%+$F53)/100%))),2))</f>
        <v>0</v>
      </c>
    </row>
    <row r="54" spans="1:17" x14ac:dyDescent="0.35">
      <c r="A54" s="20" t="str">
        <f t="shared" si="1"/>
        <v/>
      </c>
      <c r="B54" s="20" t="str">
        <f>IFERROR(VLOOKUP($A54,Instellingen!$K$11:$L$22,2,0),"")</f>
        <v/>
      </c>
      <c r="C54" s="51"/>
      <c r="D54" s="52"/>
      <c r="E54" s="52"/>
      <c r="F54" s="53"/>
      <c r="G54" s="50"/>
      <c r="H54" s="50"/>
      <c r="I54" s="50"/>
      <c r="J54" s="38">
        <f t="shared" si="2"/>
        <v>0</v>
      </c>
      <c r="K54" s="38">
        <f t="shared" si="0"/>
        <v>0</v>
      </c>
      <c r="L54" s="38">
        <f t="shared" si="3"/>
        <v>0</v>
      </c>
      <c r="M54" s="38">
        <f t="shared" si="4"/>
        <v>0</v>
      </c>
      <c r="N54" s="38">
        <f t="shared" si="5"/>
        <v>0</v>
      </c>
      <c r="O54" s="38">
        <f>IF($F54=Instellingen!$I$11,ROUND(($J54-($J54/((100%+$F54)/100%))),2),0)</f>
        <v>0</v>
      </c>
      <c r="P54" s="38">
        <f>IF($F54=Instellingen!$I$12,ROUND(($J54-($J54/((100%+$F54)/100%))),2),0)</f>
        <v>0</v>
      </c>
      <c r="Q54" s="38">
        <f>IF($F54=Instellingen!$I$14,0,ROUND(($K54-($K54/((100%+$F54)/100%))),2))</f>
        <v>0</v>
      </c>
    </row>
    <row r="55" spans="1:17" x14ac:dyDescent="0.35">
      <c r="A55" s="20" t="str">
        <f t="shared" si="1"/>
        <v/>
      </c>
      <c r="B55" s="20" t="str">
        <f>IFERROR(VLOOKUP($A55,Instellingen!$K$11:$L$22,2,0),"")</f>
        <v/>
      </c>
      <c r="C55" s="51"/>
      <c r="D55" s="52"/>
      <c r="E55" s="52"/>
      <c r="F55" s="53"/>
      <c r="G55" s="50"/>
      <c r="H55" s="50"/>
      <c r="I55" s="50"/>
      <c r="J55" s="38">
        <f t="shared" si="2"/>
        <v>0</v>
      </c>
      <c r="K55" s="38">
        <f t="shared" si="0"/>
        <v>0</v>
      </c>
      <c r="L55" s="38">
        <f t="shared" si="3"/>
        <v>0</v>
      </c>
      <c r="M55" s="38">
        <f t="shared" si="4"/>
        <v>0</v>
      </c>
      <c r="N55" s="38">
        <f t="shared" si="5"/>
        <v>0</v>
      </c>
      <c r="O55" s="38">
        <f>IF($F55=Instellingen!$I$11,ROUND(($J55-($J55/((100%+$F55)/100%))),2),0)</f>
        <v>0</v>
      </c>
      <c r="P55" s="38">
        <f>IF($F55=Instellingen!$I$12,ROUND(($J55-($J55/((100%+$F55)/100%))),2),0)</f>
        <v>0</v>
      </c>
      <c r="Q55" s="38">
        <f>IF($F55=Instellingen!$I$14,0,ROUND(($K55-($K55/((100%+$F55)/100%))),2))</f>
        <v>0</v>
      </c>
    </row>
    <row r="56" spans="1:17" x14ac:dyDescent="0.35">
      <c r="A56" s="20" t="str">
        <f t="shared" si="1"/>
        <v/>
      </c>
      <c r="B56" s="20" t="str">
        <f>IFERROR(VLOOKUP($A56,Instellingen!$K$11:$L$22,2,0),"")</f>
        <v/>
      </c>
      <c r="C56" s="51"/>
      <c r="D56" s="52"/>
      <c r="E56" s="52"/>
      <c r="F56" s="53"/>
      <c r="G56" s="50"/>
      <c r="H56" s="50"/>
      <c r="I56" s="50"/>
      <c r="J56" s="38">
        <f t="shared" si="2"/>
        <v>0</v>
      </c>
      <c r="K56" s="38">
        <f t="shared" si="0"/>
        <v>0</v>
      </c>
      <c r="L56" s="38">
        <f t="shared" si="3"/>
        <v>0</v>
      </c>
      <c r="M56" s="38">
        <f t="shared" si="4"/>
        <v>0</v>
      </c>
      <c r="N56" s="38">
        <f t="shared" si="5"/>
        <v>0</v>
      </c>
      <c r="O56" s="38">
        <f>IF($F56=Instellingen!$I$11,ROUND(($J56-($J56/((100%+$F56)/100%))),2),0)</f>
        <v>0</v>
      </c>
      <c r="P56" s="38">
        <f>IF($F56=Instellingen!$I$12,ROUND(($J56-($J56/((100%+$F56)/100%))),2),0)</f>
        <v>0</v>
      </c>
      <c r="Q56" s="38">
        <f>IF($F56=Instellingen!$I$14,0,ROUND(($K56-($K56/((100%+$F56)/100%))),2))</f>
        <v>0</v>
      </c>
    </row>
    <row r="57" spans="1:17" x14ac:dyDescent="0.35">
      <c r="A57" s="20" t="str">
        <f t="shared" si="1"/>
        <v/>
      </c>
      <c r="B57" s="20" t="str">
        <f>IFERROR(VLOOKUP($A57,Instellingen!$K$11:$L$22,2,0),"")</f>
        <v/>
      </c>
      <c r="C57" s="51"/>
      <c r="D57" s="52"/>
      <c r="E57" s="52"/>
      <c r="F57" s="53"/>
      <c r="G57" s="50"/>
      <c r="H57" s="50"/>
      <c r="I57" s="50"/>
      <c r="J57" s="38">
        <f t="shared" si="2"/>
        <v>0</v>
      </c>
      <c r="K57" s="38">
        <f t="shared" si="0"/>
        <v>0</v>
      </c>
      <c r="L57" s="38">
        <f t="shared" si="3"/>
        <v>0</v>
      </c>
      <c r="M57" s="38">
        <f t="shared" si="4"/>
        <v>0</v>
      </c>
      <c r="N57" s="38">
        <f t="shared" si="5"/>
        <v>0</v>
      </c>
      <c r="O57" s="38">
        <f>IF($F57=Instellingen!$I$11,ROUND(($J57-($J57/((100%+$F57)/100%))),2),0)</f>
        <v>0</v>
      </c>
      <c r="P57" s="38">
        <f>IF($F57=Instellingen!$I$12,ROUND(($J57-($J57/((100%+$F57)/100%))),2),0)</f>
        <v>0</v>
      </c>
      <c r="Q57" s="38">
        <f>IF($F57=Instellingen!$I$14,0,ROUND(($K57-($K57/((100%+$F57)/100%))),2))</f>
        <v>0</v>
      </c>
    </row>
    <row r="58" spans="1:17" x14ac:dyDescent="0.35">
      <c r="A58" s="20" t="str">
        <f t="shared" si="1"/>
        <v/>
      </c>
      <c r="B58" s="20" t="str">
        <f>IFERROR(VLOOKUP($A58,Instellingen!$K$11:$L$22,2,0),"")</f>
        <v/>
      </c>
      <c r="C58" s="51"/>
      <c r="D58" s="52"/>
      <c r="E58" s="52"/>
      <c r="F58" s="53"/>
      <c r="G58" s="50"/>
      <c r="H58" s="50"/>
      <c r="I58" s="50"/>
      <c r="J58" s="38">
        <f t="shared" si="2"/>
        <v>0</v>
      </c>
      <c r="K58" s="38">
        <f t="shared" si="0"/>
        <v>0</v>
      </c>
      <c r="L58" s="38">
        <f t="shared" si="3"/>
        <v>0</v>
      </c>
      <c r="M58" s="38">
        <f t="shared" si="4"/>
        <v>0</v>
      </c>
      <c r="N58" s="38">
        <f t="shared" si="5"/>
        <v>0</v>
      </c>
      <c r="O58" s="38">
        <f>IF($F58=Instellingen!$I$11,ROUND(($J58-($J58/((100%+$F58)/100%))),2),0)</f>
        <v>0</v>
      </c>
      <c r="P58" s="38">
        <f>IF($F58=Instellingen!$I$12,ROUND(($J58-($J58/((100%+$F58)/100%))),2),0)</f>
        <v>0</v>
      </c>
      <c r="Q58" s="38">
        <f>IF($F58=Instellingen!$I$14,0,ROUND(($K58-($K58/((100%+$F58)/100%))),2))</f>
        <v>0</v>
      </c>
    </row>
    <row r="59" spans="1:17" x14ac:dyDescent="0.35">
      <c r="A59" s="20" t="str">
        <f t="shared" si="1"/>
        <v/>
      </c>
      <c r="B59" s="20" t="str">
        <f>IFERROR(VLOOKUP($A59,Instellingen!$K$11:$L$22,2,0),"")</f>
        <v/>
      </c>
      <c r="C59" s="51"/>
      <c r="D59" s="52"/>
      <c r="E59" s="52"/>
      <c r="F59" s="53"/>
      <c r="G59" s="50"/>
      <c r="H59" s="50"/>
      <c r="I59" s="50"/>
      <c r="J59" s="38">
        <f t="shared" si="2"/>
        <v>0</v>
      </c>
      <c r="K59" s="38">
        <f t="shared" si="0"/>
        <v>0</v>
      </c>
      <c r="L59" s="38">
        <f t="shared" si="3"/>
        <v>0</v>
      </c>
      <c r="M59" s="38">
        <f t="shared" si="4"/>
        <v>0</v>
      </c>
      <c r="N59" s="38">
        <f t="shared" si="5"/>
        <v>0</v>
      </c>
      <c r="O59" s="38">
        <f>IF($F59=Instellingen!$I$11,ROUND(($J59-($J59/((100%+$F59)/100%))),2),0)</f>
        <v>0</v>
      </c>
      <c r="P59" s="38">
        <f>IF($F59=Instellingen!$I$12,ROUND(($J59-($J59/((100%+$F59)/100%))),2),0)</f>
        <v>0</v>
      </c>
      <c r="Q59" s="38">
        <f>IF($F59=Instellingen!$I$14,0,ROUND(($K59-($K59/((100%+$F59)/100%))),2))</f>
        <v>0</v>
      </c>
    </row>
    <row r="60" spans="1:17" x14ac:dyDescent="0.35">
      <c r="A60" s="20" t="str">
        <f t="shared" si="1"/>
        <v/>
      </c>
      <c r="B60" s="20" t="str">
        <f>IFERROR(VLOOKUP($A60,Instellingen!$K$11:$L$22,2,0),"")</f>
        <v/>
      </c>
      <c r="C60" s="51"/>
      <c r="D60" s="52"/>
      <c r="E60" s="52"/>
      <c r="F60" s="53"/>
      <c r="G60" s="50"/>
      <c r="H60" s="50"/>
      <c r="I60" s="50"/>
      <c r="J60" s="38">
        <f t="shared" si="2"/>
        <v>0</v>
      </c>
      <c r="K60" s="38">
        <f t="shared" si="0"/>
        <v>0</v>
      </c>
      <c r="L60" s="38">
        <f t="shared" si="3"/>
        <v>0</v>
      </c>
      <c r="M60" s="38">
        <f t="shared" si="4"/>
        <v>0</v>
      </c>
      <c r="N60" s="38">
        <f t="shared" si="5"/>
        <v>0</v>
      </c>
      <c r="O60" s="38">
        <f>IF($F60=Instellingen!$I$11,ROUND(($J60-($J60/((100%+$F60)/100%))),2),0)</f>
        <v>0</v>
      </c>
      <c r="P60" s="38">
        <f>IF($F60=Instellingen!$I$12,ROUND(($J60-($J60/((100%+$F60)/100%))),2),0)</f>
        <v>0</v>
      </c>
      <c r="Q60" s="38">
        <f>IF($F60=Instellingen!$I$14,0,ROUND(($K60-($K60/((100%+$F60)/100%))),2))</f>
        <v>0</v>
      </c>
    </row>
    <row r="61" spans="1:17" x14ac:dyDescent="0.35">
      <c r="A61" s="20" t="str">
        <f t="shared" si="1"/>
        <v/>
      </c>
      <c r="B61" s="20" t="str">
        <f>IFERROR(VLOOKUP($A61,Instellingen!$K$11:$L$22,2,0),"")</f>
        <v/>
      </c>
      <c r="C61" s="51"/>
      <c r="D61" s="52"/>
      <c r="E61" s="52"/>
      <c r="F61" s="53"/>
      <c r="G61" s="50"/>
      <c r="H61" s="50"/>
      <c r="I61" s="50"/>
      <c r="J61" s="38">
        <f t="shared" si="2"/>
        <v>0</v>
      </c>
      <c r="K61" s="38">
        <f t="shared" si="0"/>
        <v>0</v>
      </c>
      <c r="L61" s="38">
        <f t="shared" si="3"/>
        <v>0</v>
      </c>
      <c r="M61" s="38">
        <f t="shared" si="4"/>
        <v>0</v>
      </c>
      <c r="N61" s="38">
        <f t="shared" si="5"/>
        <v>0</v>
      </c>
      <c r="O61" s="38">
        <f>IF($F61=Instellingen!$I$11,ROUND(($J61-($J61/((100%+$F61)/100%))),2),0)</f>
        <v>0</v>
      </c>
      <c r="P61" s="38">
        <f>IF($F61=Instellingen!$I$12,ROUND(($J61-($J61/((100%+$F61)/100%))),2),0)</f>
        <v>0</v>
      </c>
      <c r="Q61" s="38">
        <f>IF($F61=Instellingen!$I$14,0,ROUND(($K61-($K61/((100%+$F61)/100%))),2))</f>
        <v>0</v>
      </c>
    </row>
    <row r="62" spans="1:17" x14ac:dyDescent="0.35">
      <c r="A62" s="20" t="str">
        <f t="shared" si="1"/>
        <v/>
      </c>
      <c r="B62" s="20" t="str">
        <f>IFERROR(VLOOKUP($A62,Instellingen!$K$11:$L$22,2,0),"")</f>
        <v/>
      </c>
      <c r="C62" s="51"/>
      <c r="D62" s="52"/>
      <c r="E62" s="52"/>
      <c r="F62" s="53"/>
      <c r="G62" s="50"/>
      <c r="H62" s="50"/>
      <c r="I62" s="50"/>
      <c r="J62" s="38">
        <f t="shared" si="2"/>
        <v>0</v>
      </c>
      <c r="K62" s="38">
        <f t="shared" si="0"/>
        <v>0</v>
      </c>
      <c r="L62" s="38">
        <f t="shared" si="3"/>
        <v>0</v>
      </c>
      <c r="M62" s="38">
        <f t="shared" si="4"/>
        <v>0</v>
      </c>
      <c r="N62" s="38">
        <f t="shared" si="5"/>
        <v>0</v>
      </c>
      <c r="O62" s="38">
        <f>IF($F62=Instellingen!$I$11,ROUND(($J62-($J62/((100%+$F62)/100%))),2),0)</f>
        <v>0</v>
      </c>
      <c r="P62" s="38">
        <f>IF($F62=Instellingen!$I$12,ROUND(($J62-($J62/((100%+$F62)/100%))),2),0)</f>
        <v>0</v>
      </c>
      <c r="Q62" s="38">
        <f>IF($F62=Instellingen!$I$14,0,ROUND(($K62-($K62/((100%+$F62)/100%))),2))</f>
        <v>0</v>
      </c>
    </row>
    <row r="63" spans="1:17" x14ac:dyDescent="0.35">
      <c r="A63" s="20" t="str">
        <f t="shared" si="1"/>
        <v/>
      </c>
      <c r="B63" s="20" t="str">
        <f>IFERROR(VLOOKUP($A63,Instellingen!$K$11:$L$22,2,0),"")</f>
        <v/>
      </c>
      <c r="C63" s="51"/>
      <c r="D63" s="52"/>
      <c r="E63" s="52"/>
      <c r="F63" s="53"/>
      <c r="G63" s="50"/>
      <c r="H63" s="50"/>
      <c r="I63" s="50"/>
      <c r="J63" s="38">
        <f t="shared" si="2"/>
        <v>0</v>
      </c>
      <c r="K63" s="38">
        <f t="shared" si="0"/>
        <v>0</v>
      </c>
      <c r="L63" s="38">
        <f t="shared" si="3"/>
        <v>0</v>
      </c>
      <c r="M63" s="38">
        <f t="shared" si="4"/>
        <v>0</v>
      </c>
      <c r="N63" s="38">
        <f t="shared" si="5"/>
        <v>0</v>
      </c>
      <c r="O63" s="38">
        <f>IF($F63=Instellingen!$I$11,ROUND(($J63-($J63/((100%+$F63)/100%))),2),0)</f>
        <v>0</v>
      </c>
      <c r="P63" s="38">
        <f>IF($F63=Instellingen!$I$12,ROUND(($J63-($J63/((100%+$F63)/100%))),2),0)</f>
        <v>0</v>
      </c>
      <c r="Q63" s="38">
        <f>IF($F63=Instellingen!$I$14,0,ROUND(($K63-($K63/((100%+$F63)/100%))),2))</f>
        <v>0</v>
      </c>
    </row>
    <row r="64" spans="1:17" x14ac:dyDescent="0.35">
      <c r="A64" s="20" t="str">
        <f t="shared" si="1"/>
        <v/>
      </c>
      <c r="B64" s="20" t="str">
        <f>IFERROR(VLOOKUP($A64,Instellingen!$K$11:$L$22,2,0),"")</f>
        <v/>
      </c>
      <c r="C64" s="51"/>
      <c r="D64" s="52"/>
      <c r="E64" s="52"/>
      <c r="F64" s="53"/>
      <c r="G64" s="50"/>
      <c r="H64" s="50"/>
      <c r="I64" s="50"/>
      <c r="J64" s="38">
        <f t="shared" si="2"/>
        <v>0</v>
      </c>
      <c r="K64" s="38">
        <f t="shared" si="0"/>
        <v>0</v>
      </c>
      <c r="L64" s="38">
        <f t="shared" si="3"/>
        <v>0</v>
      </c>
      <c r="M64" s="38">
        <f t="shared" si="4"/>
        <v>0</v>
      </c>
      <c r="N64" s="38">
        <f t="shared" si="5"/>
        <v>0</v>
      </c>
      <c r="O64" s="38">
        <f>IF($F64=Instellingen!$I$11,ROUND(($J64-($J64/((100%+$F64)/100%))),2),0)</f>
        <v>0</v>
      </c>
      <c r="P64" s="38">
        <f>IF($F64=Instellingen!$I$12,ROUND(($J64-($J64/((100%+$F64)/100%))),2),0)</f>
        <v>0</v>
      </c>
      <c r="Q64" s="38">
        <f>IF($F64=Instellingen!$I$14,0,ROUND(($K64-($K64/((100%+$F64)/100%))),2))</f>
        <v>0</v>
      </c>
    </row>
    <row r="65" spans="1:17" x14ac:dyDescent="0.35">
      <c r="A65" s="20" t="str">
        <f t="shared" si="1"/>
        <v/>
      </c>
      <c r="B65" s="20" t="str">
        <f>IFERROR(VLOOKUP($A65,Instellingen!$K$11:$L$22,2,0),"")</f>
        <v/>
      </c>
      <c r="C65" s="51"/>
      <c r="D65" s="52"/>
      <c r="E65" s="52"/>
      <c r="F65" s="53"/>
      <c r="G65" s="50"/>
      <c r="H65" s="50"/>
      <c r="I65" s="50"/>
      <c r="J65" s="38">
        <f t="shared" si="2"/>
        <v>0</v>
      </c>
      <c r="K65" s="38">
        <f t="shared" si="0"/>
        <v>0</v>
      </c>
      <c r="L65" s="38">
        <f t="shared" si="3"/>
        <v>0</v>
      </c>
      <c r="M65" s="38">
        <f t="shared" si="4"/>
        <v>0</v>
      </c>
      <c r="N65" s="38">
        <f t="shared" si="5"/>
        <v>0</v>
      </c>
      <c r="O65" s="38">
        <f>IF($F65=Instellingen!$I$11,ROUND(($J65-($J65/((100%+$F65)/100%))),2),0)</f>
        <v>0</v>
      </c>
      <c r="P65" s="38">
        <f>IF($F65=Instellingen!$I$12,ROUND(($J65-($J65/((100%+$F65)/100%))),2),0)</f>
        <v>0</v>
      </c>
      <c r="Q65" s="38">
        <f>IF($F65=Instellingen!$I$14,0,ROUND(($K65-($K65/((100%+$F65)/100%))),2))</f>
        <v>0</v>
      </c>
    </row>
    <row r="66" spans="1:17" x14ac:dyDescent="0.35">
      <c r="A66" s="20" t="str">
        <f t="shared" si="1"/>
        <v/>
      </c>
      <c r="B66" s="20" t="str">
        <f>IFERROR(VLOOKUP($A66,Instellingen!$K$11:$L$22,2,0),"")</f>
        <v/>
      </c>
      <c r="C66" s="51"/>
      <c r="D66" s="52"/>
      <c r="E66" s="52"/>
      <c r="F66" s="53"/>
      <c r="G66" s="50"/>
      <c r="H66" s="50"/>
      <c r="I66" s="50"/>
      <c r="J66" s="38">
        <f t="shared" si="2"/>
        <v>0</v>
      </c>
      <c r="K66" s="38">
        <f t="shared" si="0"/>
        <v>0</v>
      </c>
      <c r="L66" s="38">
        <f t="shared" si="3"/>
        <v>0</v>
      </c>
      <c r="M66" s="38">
        <f t="shared" si="4"/>
        <v>0</v>
      </c>
      <c r="N66" s="38">
        <f t="shared" si="5"/>
        <v>0</v>
      </c>
      <c r="O66" s="38">
        <f>IF($F66=Instellingen!$I$11,ROUND(($J66-($J66/((100%+$F66)/100%))),2),0)</f>
        <v>0</v>
      </c>
      <c r="P66" s="38">
        <f>IF($F66=Instellingen!$I$12,ROUND(($J66-($J66/((100%+$F66)/100%))),2),0)</f>
        <v>0</v>
      </c>
      <c r="Q66" s="38">
        <f>IF($F66=Instellingen!$I$14,0,ROUND(($K66-($K66/((100%+$F66)/100%))),2))</f>
        <v>0</v>
      </c>
    </row>
    <row r="67" spans="1:17" x14ac:dyDescent="0.35">
      <c r="A67" s="20" t="str">
        <f t="shared" si="1"/>
        <v/>
      </c>
      <c r="B67" s="20" t="str">
        <f>IFERROR(VLOOKUP($A67,Instellingen!$K$11:$L$22,2,0),"")</f>
        <v/>
      </c>
      <c r="C67" s="51"/>
      <c r="D67" s="52"/>
      <c r="E67" s="52"/>
      <c r="F67" s="53"/>
      <c r="G67" s="50"/>
      <c r="H67" s="50"/>
      <c r="I67" s="50"/>
      <c r="J67" s="38">
        <f t="shared" si="2"/>
        <v>0</v>
      </c>
      <c r="K67" s="38">
        <f t="shared" si="0"/>
        <v>0</v>
      </c>
      <c r="L67" s="38">
        <f t="shared" si="3"/>
        <v>0</v>
      </c>
      <c r="M67" s="38">
        <f t="shared" si="4"/>
        <v>0</v>
      </c>
      <c r="N67" s="38">
        <f t="shared" si="5"/>
        <v>0</v>
      </c>
      <c r="O67" s="38">
        <f>IF($F67=Instellingen!$I$11,ROUND(($J67-($J67/((100%+$F67)/100%))),2),0)</f>
        <v>0</v>
      </c>
      <c r="P67" s="38">
        <f>IF($F67=Instellingen!$I$12,ROUND(($J67-($J67/((100%+$F67)/100%))),2),0)</f>
        <v>0</v>
      </c>
      <c r="Q67" s="38">
        <f>IF($F67=Instellingen!$I$14,0,ROUND(($K67-($K67/((100%+$F67)/100%))),2))</f>
        <v>0</v>
      </c>
    </row>
    <row r="68" spans="1:17" x14ac:dyDescent="0.35">
      <c r="A68" s="20" t="str">
        <f t="shared" si="1"/>
        <v/>
      </c>
      <c r="B68" s="20" t="str">
        <f>IFERROR(VLOOKUP($A68,Instellingen!$K$11:$L$22,2,0),"")</f>
        <v/>
      </c>
      <c r="C68" s="51"/>
      <c r="D68" s="52"/>
      <c r="E68" s="52"/>
      <c r="F68" s="53"/>
      <c r="G68" s="50"/>
      <c r="H68" s="50"/>
      <c r="I68" s="50"/>
      <c r="J68" s="38">
        <f t="shared" si="2"/>
        <v>0</v>
      </c>
      <c r="K68" s="38">
        <f t="shared" si="0"/>
        <v>0</v>
      </c>
      <c r="L68" s="38">
        <f t="shared" si="3"/>
        <v>0</v>
      </c>
      <c r="M68" s="38">
        <f t="shared" si="4"/>
        <v>0</v>
      </c>
      <c r="N68" s="38">
        <f t="shared" si="5"/>
        <v>0</v>
      </c>
      <c r="O68" s="38">
        <f>IF($F68=Instellingen!$I$11,ROUND(($J68-($J68/((100%+$F68)/100%))),2),0)</f>
        <v>0</v>
      </c>
      <c r="P68" s="38">
        <f>IF($F68=Instellingen!$I$12,ROUND(($J68-($J68/((100%+$F68)/100%))),2),0)</f>
        <v>0</v>
      </c>
      <c r="Q68" s="38">
        <f>IF($F68=Instellingen!$I$14,0,ROUND(($K68-($K68/((100%+$F68)/100%))),2))</f>
        <v>0</v>
      </c>
    </row>
    <row r="69" spans="1:17" x14ac:dyDescent="0.35">
      <c r="A69" s="20" t="str">
        <f t="shared" si="1"/>
        <v/>
      </c>
      <c r="B69" s="20" t="str">
        <f>IFERROR(VLOOKUP($A69,Instellingen!$K$11:$L$22,2,0),"")</f>
        <v/>
      </c>
      <c r="C69" s="51"/>
      <c r="D69" s="52"/>
      <c r="E69" s="52"/>
      <c r="F69" s="53"/>
      <c r="G69" s="50"/>
      <c r="H69" s="50"/>
      <c r="I69" s="50"/>
      <c r="J69" s="38">
        <f t="shared" si="2"/>
        <v>0</v>
      </c>
      <c r="K69" s="38">
        <f t="shared" si="0"/>
        <v>0</v>
      </c>
      <c r="L69" s="38">
        <f t="shared" si="3"/>
        <v>0</v>
      </c>
      <c r="M69" s="38">
        <f t="shared" si="4"/>
        <v>0</v>
      </c>
      <c r="N69" s="38">
        <f t="shared" si="5"/>
        <v>0</v>
      </c>
      <c r="O69" s="38">
        <f>IF($F69=Instellingen!$I$11,ROUND(($J69-($J69/((100%+$F69)/100%))),2),0)</f>
        <v>0</v>
      </c>
      <c r="P69" s="38">
        <f>IF($F69=Instellingen!$I$12,ROUND(($J69-($J69/((100%+$F69)/100%))),2),0)</f>
        <v>0</v>
      </c>
      <c r="Q69" s="38">
        <f>IF($F69=Instellingen!$I$14,0,ROUND(($K69-($K69/((100%+$F69)/100%))),2))</f>
        <v>0</v>
      </c>
    </row>
    <row r="70" spans="1:17" x14ac:dyDescent="0.35">
      <c r="A70" s="20" t="str">
        <f t="shared" si="1"/>
        <v/>
      </c>
      <c r="B70" s="20" t="str">
        <f>IFERROR(VLOOKUP($A70,Instellingen!$K$11:$L$22,2,0),"")</f>
        <v/>
      </c>
      <c r="C70" s="51"/>
      <c r="D70" s="52"/>
      <c r="E70" s="52"/>
      <c r="F70" s="53"/>
      <c r="G70" s="50"/>
      <c r="H70" s="50"/>
      <c r="I70" s="50"/>
      <c r="J70" s="38">
        <f t="shared" si="2"/>
        <v>0</v>
      </c>
      <c r="K70" s="38">
        <f t="shared" si="0"/>
        <v>0</v>
      </c>
      <c r="L70" s="38">
        <f t="shared" si="3"/>
        <v>0</v>
      </c>
      <c r="M70" s="38">
        <f t="shared" si="4"/>
        <v>0</v>
      </c>
      <c r="N70" s="38">
        <f t="shared" si="5"/>
        <v>0</v>
      </c>
      <c r="O70" s="38">
        <f>IF($F70=Instellingen!$I$11,ROUND(($J70-($J70/((100%+$F70)/100%))),2),0)</f>
        <v>0</v>
      </c>
      <c r="P70" s="38">
        <f>IF($F70=Instellingen!$I$12,ROUND(($J70-($J70/((100%+$F70)/100%))),2),0)</f>
        <v>0</v>
      </c>
      <c r="Q70" s="38">
        <f>IF($F70=Instellingen!$I$14,0,ROUND(($K70-($K70/((100%+$F70)/100%))),2))</f>
        <v>0</v>
      </c>
    </row>
    <row r="71" spans="1:17" x14ac:dyDescent="0.35">
      <c r="A71" s="20" t="str">
        <f t="shared" si="1"/>
        <v/>
      </c>
      <c r="B71" s="20" t="str">
        <f>IFERROR(VLOOKUP($A71,Instellingen!$K$11:$L$22,2,0),"")</f>
        <v/>
      </c>
      <c r="C71" s="51"/>
      <c r="D71" s="52"/>
      <c r="E71" s="52"/>
      <c r="F71" s="53"/>
      <c r="G71" s="50"/>
      <c r="H71" s="50"/>
      <c r="I71" s="50"/>
      <c r="J71" s="38">
        <f t="shared" si="2"/>
        <v>0</v>
      </c>
      <c r="K71" s="38">
        <f t="shared" ref="K71:K134" si="6">IF(OR($G71="Kosten",$G71="Investering"),$E71-$D71,0)</f>
        <v>0</v>
      </c>
      <c r="L71" s="38">
        <f t="shared" si="3"/>
        <v>0</v>
      </c>
      <c r="M71" s="38">
        <f t="shared" si="4"/>
        <v>0</v>
      </c>
      <c r="N71" s="38">
        <f t="shared" si="5"/>
        <v>0</v>
      </c>
      <c r="O71" s="38">
        <f>IF($F71=Instellingen!$I$11,ROUND(($J71-($J71/((100%+$F71)/100%))),2),0)</f>
        <v>0</v>
      </c>
      <c r="P71" s="38">
        <f>IF($F71=Instellingen!$I$12,ROUND(($J71-($J71/((100%+$F71)/100%))),2),0)</f>
        <v>0</v>
      </c>
      <c r="Q71" s="38">
        <f>IF($F71=Instellingen!$I$14,0,ROUND(($K71-($K71/((100%+$F71)/100%))),2))</f>
        <v>0</v>
      </c>
    </row>
    <row r="72" spans="1:17" x14ac:dyDescent="0.35">
      <c r="A72" s="20" t="str">
        <f t="shared" ref="A72:A135" si="7">IF($C72="","",PROPER(TEXT($C72,"mmmm")))</f>
        <v/>
      </c>
      <c r="B72" s="20" t="str">
        <f>IFERROR(VLOOKUP($A72,Instellingen!$K$11:$L$22,2,0),"")</f>
        <v/>
      </c>
      <c r="C72" s="51"/>
      <c r="D72" s="52"/>
      <c r="E72" s="52"/>
      <c r="F72" s="53"/>
      <c r="G72" s="50"/>
      <c r="H72" s="50"/>
      <c r="I72" s="50"/>
      <c r="J72" s="38">
        <f t="shared" ref="J72:J135" si="8">IF($G72="Omzet",$D72-$E72,0)</f>
        <v>0</v>
      </c>
      <c r="K72" s="38">
        <f t="shared" si="6"/>
        <v>0</v>
      </c>
      <c r="L72" s="38">
        <f t="shared" ref="L72:L135" si="9">IF(OR($G72="Omzet",$G72="Kosten",$G72="Investering"),0,$D72-$E72)</f>
        <v>0</v>
      </c>
      <c r="M72" s="38">
        <f t="shared" ref="M72:M135" si="10">J72-O72-P72</f>
        <v>0</v>
      </c>
      <c r="N72" s="38">
        <f t="shared" ref="N72:N135" si="11">K72-Q72</f>
        <v>0</v>
      </c>
      <c r="O72" s="38">
        <f>IF($F72=Instellingen!$I$11,ROUND(($J72-($J72/((100%+$F72)/100%))),2),0)</f>
        <v>0</v>
      </c>
      <c r="P72" s="38">
        <f>IF($F72=Instellingen!$I$12,ROUND(($J72-($J72/((100%+$F72)/100%))),2),0)</f>
        <v>0</v>
      </c>
      <c r="Q72" s="38">
        <f>IF($F72=Instellingen!$I$14,0,ROUND(($K72-($K72/((100%+$F72)/100%))),2))</f>
        <v>0</v>
      </c>
    </row>
    <row r="73" spans="1:17" x14ac:dyDescent="0.35">
      <c r="A73" s="20" t="str">
        <f t="shared" si="7"/>
        <v/>
      </c>
      <c r="B73" s="20" t="str">
        <f>IFERROR(VLOOKUP($A73,Instellingen!$K$11:$L$22,2,0),"")</f>
        <v/>
      </c>
      <c r="C73" s="51"/>
      <c r="D73" s="52"/>
      <c r="E73" s="52"/>
      <c r="F73" s="53"/>
      <c r="G73" s="50"/>
      <c r="H73" s="50"/>
      <c r="I73" s="50"/>
      <c r="J73" s="38">
        <f t="shared" si="8"/>
        <v>0</v>
      </c>
      <c r="K73" s="38">
        <f t="shared" si="6"/>
        <v>0</v>
      </c>
      <c r="L73" s="38">
        <f t="shared" si="9"/>
        <v>0</v>
      </c>
      <c r="M73" s="38">
        <f t="shared" si="10"/>
        <v>0</v>
      </c>
      <c r="N73" s="38">
        <f t="shared" si="11"/>
        <v>0</v>
      </c>
      <c r="O73" s="38">
        <f>IF($F73=Instellingen!$I$11,ROUND(($J73-($J73/((100%+$F73)/100%))),2),0)</f>
        <v>0</v>
      </c>
      <c r="P73" s="38">
        <f>IF($F73=Instellingen!$I$12,ROUND(($J73-($J73/((100%+$F73)/100%))),2),0)</f>
        <v>0</v>
      </c>
      <c r="Q73" s="38">
        <f>IF($F73=Instellingen!$I$14,0,ROUND(($K73-($K73/((100%+$F73)/100%))),2))</f>
        <v>0</v>
      </c>
    </row>
    <row r="74" spans="1:17" x14ac:dyDescent="0.35">
      <c r="A74" s="20" t="str">
        <f t="shared" si="7"/>
        <v/>
      </c>
      <c r="B74" s="20" t="str">
        <f>IFERROR(VLOOKUP($A74,Instellingen!$K$11:$L$22,2,0),"")</f>
        <v/>
      </c>
      <c r="C74" s="51"/>
      <c r="D74" s="52"/>
      <c r="E74" s="52"/>
      <c r="F74" s="53"/>
      <c r="G74" s="50"/>
      <c r="H74" s="50"/>
      <c r="I74" s="50"/>
      <c r="J74" s="38">
        <f t="shared" si="8"/>
        <v>0</v>
      </c>
      <c r="K74" s="38">
        <f t="shared" si="6"/>
        <v>0</v>
      </c>
      <c r="L74" s="38">
        <f t="shared" si="9"/>
        <v>0</v>
      </c>
      <c r="M74" s="38">
        <f t="shared" si="10"/>
        <v>0</v>
      </c>
      <c r="N74" s="38">
        <f t="shared" si="11"/>
        <v>0</v>
      </c>
      <c r="O74" s="38">
        <f>IF($F74=Instellingen!$I$11,ROUND(($J74-($J74/((100%+$F74)/100%))),2),0)</f>
        <v>0</v>
      </c>
      <c r="P74" s="38">
        <f>IF($F74=Instellingen!$I$12,ROUND(($J74-($J74/((100%+$F74)/100%))),2),0)</f>
        <v>0</v>
      </c>
      <c r="Q74" s="38">
        <f>IF($F74=Instellingen!$I$14,0,ROUND(($K74-($K74/((100%+$F74)/100%))),2))</f>
        <v>0</v>
      </c>
    </row>
    <row r="75" spans="1:17" x14ac:dyDescent="0.35">
      <c r="A75" s="20" t="str">
        <f t="shared" si="7"/>
        <v/>
      </c>
      <c r="B75" s="20" t="str">
        <f>IFERROR(VLOOKUP($A75,Instellingen!$K$11:$L$22,2,0),"")</f>
        <v/>
      </c>
      <c r="C75" s="51"/>
      <c r="D75" s="52"/>
      <c r="E75" s="52"/>
      <c r="F75" s="53"/>
      <c r="G75" s="50"/>
      <c r="H75" s="50"/>
      <c r="I75" s="50"/>
      <c r="J75" s="38">
        <f t="shared" si="8"/>
        <v>0</v>
      </c>
      <c r="K75" s="38">
        <f t="shared" si="6"/>
        <v>0</v>
      </c>
      <c r="L75" s="38">
        <f t="shared" si="9"/>
        <v>0</v>
      </c>
      <c r="M75" s="38">
        <f t="shared" si="10"/>
        <v>0</v>
      </c>
      <c r="N75" s="38">
        <f t="shared" si="11"/>
        <v>0</v>
      </c>
      <c r="O75" s="38">
        <f>IF($F75=Instellingen!$I$11,ROUND(($J75-($J75/((100%+$F75)/100%))),2),0)</f>
        <v>0</v>
      </c>
      <c r="P75" s="38">
        <f>IF($F75=Instellingen!$I$12,ROUND(($J75-($J75/((100%+$F75)/100%))),2),0)</f>
        <v>0</v>
      </c>
      <c r="Q75" s="38">
        <f>IF($F75=Instellingen!$I$14,0,ROUND(($K75-($K75/((100%+$F75)/100%))),2))</f>
        <v>0</v>
      </c>
    </row>
    <row r="76" spans="1:17" x14ac:dyDescent="0.35">
      <c r="A76" s="20" t="str">
        <f t="shared" si="7"/>
        <v/>
      </c>
      <c r="B76" s="20" t="str">
        <f>IFERROR(VLOOKUP($A76,Instellingen!$K$11:$L$22,2,0),"")</f>
        <v/>
      </c>
      <c r="C76" s="51"/>
      <c r="D76" s="52"/>
      <c r="E76" s="52"/>
      <c r="F76" s="53"/>
      <c r="G76" s="50"/>
      <c r="H76" s="50"/>
      <c r="I76" s="50"/>
      <c r="J76" s="38">
        <f t="shared" si="8"/>
        <v>0</v>
      </c>
      <c r="K76" s="38">
        <f t="shared" si="6"/>
        <v>0</v>
      </c>
      <c r="L76" s="38">
        <f t="shared" si="9"/>
        <v>0</v>
      </c>
      <c r="M76" s="38">
        <f t="shared" si="10"/>
        <v>0</v>
      </c>
      <c r="N76" s="38">
        <f t="shared" si="11"/>
        <v>0</v>
      </c>
      <c r="O76" s="38">
        <f>IF($F76=Instellingen!$I$11,ROUND(($J76-($J76/((100%+$F76)/100%))),2),0)</f>
        <v>0</v>
      </c>
      <c r="P76" s="38">
        <f>IF($F76=Instellingen!$I$12,ROUND(($J76-($J76/((100%+$F76)/100%))),2),0)</f>
        <v>0</v>
      </c>
      <c r="Q76" s="38">
        <f>IF($F76=Instellingen!$I$14,0,ROUND(($K76-($K76/((100%+$F76)/100%))),2))</f>
        <v>0</v>
      </c>
    </row>
    <row r="77" spans="1:17" x14ac:dyDescent="0.35">
      <c r="A77" s="20" t="str">
        <f t="shared" si="7"/>
        <v/>
      </c>
      <c r="B77" s="20" t="str">
        <f>IFERROR(VLOOKUP($A77,Instellingen!$K$11:$L$22,2,0),"")</f>
        <v/>
      </c>
      <c r="C77" s="51"/>
      <c r="D77" s="52"/>
      <c r="E77" s="52"/>
      <c r="F77" s="53"/>
      <c r="G77" s="50"/>
      <c r="H77" s="50"/>
      <c r="I77" s="50"/>
      <c r="J77" s="38">
        <f t="shared" si="8"/>
        <v>0</v>
      </c>
      <c r="K77" s="38">
        <f t="shared" si="6"/>
        <v>0</v>
      </c>
      <c r="L77" s="38">
        <f t="shared" si="9"/>
        <v>0</v>
      </c>
      <c r="M77" s="38">
        <f t="shared" si="10"/>
        <v>0</v>
      </c>
      <c r="N77" s="38">
        <f t="shared" si="11"/>
        <v>0</v>
      </c>
      <c r="O77" s="38">
        <f>IF($F77=Instellingen!$I$11,ROUND(($J77-($J77/((100%+$F77)/100%))),2),0)</f>
        <v>0</v>
      </c>
      <c r="P77" s="38">
        <f>IF($F77=Instellingen!$I$12,ROUND(($J77-($J77/((100%+$F77)/100%))),2),0)</f>
        <v>0</v>
      </c>
      <c r="Q77" s="38">
        <f>IF($F77=Instellingen!$I$14,0,ROUND(($K77-($K77/((100%+$F77)/100%))),2))</f>
        <v>0</v>
      </c>
    </row>
    <row r="78" spans="1:17" x14ac:dyDescent="0.35">
      <c r="A78" s="20" t="str">
        <f t="shared" si="7"/>
        <v/>
      </c>
      <c r="B78" s="20" t="str">
        <f>IFERROR(VLOOKUP($A78,Instellingen!$K$11:$L$22,2,0),"")</f>
        <v/>
      </c>
      <c r="C78" s="51"/>
      <c r="D78" s="52"/>
      <c r="E78" s="52"/>
      <c r="F78" s="53"/>
      <c r="G78" s="50"/>
      <c r="H78" s="50"/>
      <c r="I78" s="50"/>
      <c r="J78" s="38">
        <f t="shared" si="8"/>
        <v>0</v>
      </c>
      <c r="K78" s="38">
        <f t="shared" si="6"/>
        <v>0</v>
      </c>
      <c r="L78" s="38">
        <f t="shared" si="9"/>
        <v>0</v>
      </c>
      <c r="M78" s="38">
        <f t="shared" si="10"/>
        <v>0</v>
      </c>
      <c r="N78" s="38">
        <f t="shared" si="11"/>
        <v>0</v>
      </c>
      <c r="O78" s="38">
        <f>IF($F78=Instellingen!$I$11,ROUND(($J78-($J78/((100%+$F78)/100%))),2),0)</f>
        <v>0</v>
      </c>
      <c r="P78" s="38">
        <f>IF($F78=Instellingen!$I$12,ROUND(($J78-($J78/((100%+$F78)/100%))),2),0)</f>
        <v>0</v>
      </c>
      <c r="Q78" s="38">
        <f>IF($F78=Instellingen!$I$14,0,ROUND(($K78-($K78/((100%+$F78)/100%))),2))</f>
        <v>0</v>
      </c>
    </row>
    <row r="79" spans="1:17" x14ac:dyDescent="0.35">
      <c r="A79" s="20" t="str">
        <f t="shared" si="7"/>
        <v/>
      </c>
      <c r="B79" s="20" t="str">
        <f>IFERROR(VLOOKUP($A79,Instellingen!$K$11:$L$22,2,0),"")</f>
        <v/>
      </c>
      <c r="C79" s="51"/>
      <c r="D79" s="52"/>
      <c r="E79" s="52"/>
      <c r="F79" s="53"/>
      <c r="G79" s="50"/>
      <c r="H79" s="50"/>
      <c r="I79" s="50"/>
      <c r="J79" s="38">
        <f t="shared" si="8"/>
        <v>0</v>
      </c>
      <c r="K79" s="38">
        <f t="shared" si="6"/>
        <v>0</v>
      </c>
      <c r="L79" s="38">
        <f t="shared" si="9"/>
        <v>0</v>
      </c>
      <c r="M79" s="38">
        <f t="shared" si="10"/>
        <v>0</v>
      </c>
      <c r="N79" s="38">
        <f t="shared" si="11"/>
        <v>0</v>
      </c>
      <c r="O79" s="38">
        <f>IF($F79=Instellingen!$I$11,ROUND(($J79-($J79/((100%+$F79)/100%))),2),0)</f>
        <v>0</v>
      </c>
      <c r="P79" s="38">
        <f>IF($F79=Instellingen!$I$12,ROUND(($J79-($J79/((100%+$F79)/100%))),2),0)</f>
        <v>0</v>
      </c>
      <c r="Q79" s="38">
        <f>IF($F79=Instellingen!$I$14,0,ROUND(($K79-($K79/((100%+$F79)/100%))),2))</f>
        <v>0</v>
      </c>
    </row>
    <row r="80" spans="1:17" x14ac:dyDescent="0.35">
      <c r="A80" s="20" t="str">
        <f t="shared" si="7"/>
        <v/>
      </c>
      <c r="B80" s="20" t="str">
        <f>IFERROR(VLOOKUP($A80,Instellingen!$K$11:$L$22,2,0),"")</f>
        <v/>
      </c>
      <c r="C80" s="51"/>
      <c r="D80" s="52"/>
      <c r="E80" s="52"/>
      <c r="F80" s="53"/>
      <c r="G80" s="50"/>
      <c r="H80" s="50"/>
      <c r="I80" s="50"/>
      <c r="J80" s="38">
        <f t="shared" si="8"/>
        <v>0</v>
      </c>
      <c r="K80" s="38">
        <f t="shared" si="6"/>
        <v>0</v>
      </c>
      <c r="L80" s="38">
        <f t="shared" si="9"/>
        <v>0</v>
      </c>
      <c r="M80" s="38">
        <f t="shared" si="10"/>
        <v>0</v>
      </c>
      <c r="N80" s="38">
        <f t="shared" si="11"/>
        <v>0</v>
      </c>
      <c r="O80" s="38">
        <f>IF($F80=Instellingen!$I$11,ROUND(($J80-($J80/((100%+$F80)/100%))),2),0)</f>
        <v>0</v>
      </c>
      <c r="P80" s="38">
        <f>IF($F80=Instellingen!$I$12,ROUND(($J80-($J80/((100%+$F80)/100%))),2),0)</f>
        <v>0</v>
      </c>
      <c r="Q80" s="38">
        <f>IF($F80=Instellingen!$I$14,0,ROUND(($K80-($K80/((100%+$F80)/100%))),2))</f>
        <v>0</v>
      </c>
    </row>
    <row r="81" spans="1:17" x14ac:dyDescent="0.35">
      <c r="A81" s="20" t="str">
        <f t="shared" si="7"/>
        <v/>
      </c>
      <c r="B81" s="20" t="str">
        <f>IFERROR(VLOOKUP($A81,Instellingen!$K$11:$L$22,2,0),"")</f>
        <v/>
      </c>
      <c r="C81" s="51"/>
      <c r="D81" s="52"/>
      <c r="E81" s="52"/>
      <c r="F81" s="53"/>
      <c r="G81" s="50"/>
      <c r="H81" s="50"/>
      <c r="I81" s="50"/>
      <c r="J81" s="38">
        <f t="shared" si="8"/>
        <v>0</v>
      </c>
      <c r="K81" s="38">
        <f t="shared" si="6"/>
        <v>0</v>
      </c>
      <c r="L81" s="38">
        <f t="shared" si="9"/>
        <v>0</v>
      </c>
      <c r="M81" s="38">
        <f t="shared" si="10"/>
        <v>0</v>
      </c>
      <c r="N81" s="38">
        <f t="shared" si="11"/>
        <v>0</v>
      </c>
      <c r="O81" s="38">
        <f>IF($F81=Instellingen!$I$11,ROUND(($J81-($J81/((100%+$F81)/100%))),2),0)</f>
        <v>0</v>
      </c>
      <c r="P81" s="38">
        <f>IF($F81=Instellingen!$I$12,ROUND(($J81-($J81/((100%+$F81)/100%))),2),0)</f>
        <v>0</v>
      </c>
      <c r="Q81" s="38">
        <f>IF($F81=Instellingen!$I$14,0,ROUND(($K81-($K81/((100%+$F81)/100%))),2))</f>
        <v>0</v>
      </c>
    </row>
    <row r="82" spans="1:17" x14ac:dyDescent="0.35">
      <c r="A82" s="20" t="str">
        <f t="shared" si="7"/>
        <v/>
      </c>
      <c r="B82" s="20" t="str">
        <f>IFERROR(VLOOKUP($A82,Instellingen!$K$11:$L$22,2,0),"")</f>
        <v/>
      </c>
      <c r="C82" s="51"/>
      <c r="D82" s="52"/>
      <c r="E82" s="52"/>
      <c r="F82" s="53"/>
      <c r="G82" s="50"/>
      <c r="H82" s="50"/>
      <c r="I82" s="50"/>
      <c r="J82" s="38">
        <f t="shared" si="8"/>
        <v>0</v>
      </c>
      <c r="K82" s="38">
        <f t="shared" si="6"/>
        <v>0</v>
      </c>
      <c r="L82" s="38">
        <f t="shared" si="9"/>
        <v>0</v>
      </c>
      <c r="M82" s="38">
        <f t="shared" si="10"/>
        <v>0</v>
      </c>
      <c r="N82" s="38">
        <f t="shared" si="11"/>
        <v>0</v>
      </c>
      <c r="O82" s="38">
        <f>IF($F82=Instellingen!$I$11,ROUND(($J82-($J82/((100%+$F82)/100%))),2),0)</f>
        <v>0</v>
      </c>
      <c r="P82" s="38">
        <f>IF($F82=Instellingen!$I$12,ROUND(($J82-($J82/((100%+$F82)/100%))),2),0)</f>
        <v>0</v>
      </c>
      <c r="Q82" s="38">
        <f>IF($F82=Instellingen!$I$14,0,ROUND(($K82-($K82/((100%+$F82)/100%))),2))</f>
        <v>0</v>
      </c>
    </row>
    <row r="83" spans="1:17" x14ac:dyDescent="0.35">
      <c r="A83" s="20" t="str">
        <f t="shared" si="7"/>
        <v/>
      </c>
      <c r="B83" s="20" t="str">
        <f>IFERROR(VLOOKUP($A83,Instellingen!$K$11:$L$22,2,0),"")</f>
        <v/>
      </c>
      <c r="C83" s="51"/>
      <c r="D83" s="52"/>
      <c r="E83" s="52"/>
      <c r="F83" s="53"/>
      <c r="G83" s="50"/>
      <c r="H83" s="50"/>
      <c r="I83" s="50"/>
      <c r="J83" s="38">
        <f t="shared" si="8"/>
        <v>0</v>
      </c>
      <c r="K83" s="38">
        <f t="shared" si="6"/>
        <v>0</v>
      </c>
      <c r="L83" s="38">
        <f t="shared" si="9"/>
        <v>0</v>
      </c>
      <c r="M83" s="38">
        <f t="shared" si="10"/>
        <v>0</v>
      </c>
      <c r="N83" s="38">
        <f t="shared" si="11"/>
        <v>0</v>
      </c>
      <c r="O83" s="38">
        <f>IF($F83=Instellingen!$I$11,ROUND(($J83-($J83/((100%+$F83)/100%))),2),0)</f>
        <v>0</v>
      </c>
      <c r="P83" s="38">
        <f>IF($F83=Instellingen!$I$12,ROUND(($J83-($J83/((100%+$F83)/100%))),2),0)</f>
        <v>0</v>
      </c>
      <c r="Q83" s="38">
        <f>IF($F83=Instellingen!$I$14,0,ROUND(($K83-($K83/((100%+$F83)/100%))),2))</f>
        <v>0</v>
      </c>
    </row>
    <row r="84" spans="1:17" x14ac:dyDescent="0.35">
      <c r="A84" s="20" t="str">
        <f t="shared" si="7"/>
        <v/>
      </c>
      <c r="B84" s="20" t="str">
        <f>IFERROR(VLOOKUP($A84,Instellingen!$K$11:$L$22,2,0),"")</f>
        <v/>
      </c>
      <c r="C84" s="51"/>
      <c r="D84" s="52"/>
      <c r="E84" s="52"/>
      <c r="F84" s="53"/>
      <c r="G84" s="50"/>
      <c r="H84" s="50"/>
      <c r="I84" s="50"/>
      <c r="J84" s="38">
        <f t="shared" si="8"/>
        <v>0</v>
      </c>
      <c r="K84" s="38">
        <f t="shared" si="6"/>
        <v>0</v>
      </c>
      <c r="L84" s="38">
        <f t="shared" si="9"/>
        <v>0</v>
      </c>
      <c r="M84" s="38">
        <f t="shared" si="10"/>
        <v>0</v>
      </c>
      <c r="N84" s="38">
        <f t="shared" si="11"/>
        <v>0</v>
      </c>
      <c r="O84" s="38">
        <f>IF($F84=Instellingen!$I$11,ROUND(($J84-($J84/((100%+$F84)/100%))),2),0)</f>
        <v>0</v>
      </c>
      <c r="P84" s="38">
        <f>IF($F84=Instellingen!$I$12,ROUND(($J84-($J84/((100%+$F84)/100%))),2),0)</f>
        <v>0</v>
      </c>
      <c r="Q84" s="38">
        <f>IF($F84=Instellingen!$I$14,0,ROUND(($K84-($K84/((100%+$F84)/100%))),2))</f>
        <v>0</v>
      </c>
    </row>
    <row r="85" spans="1:17" x14ac:dyDescent="0.35">
      <c r="A85" s="20" t="str">
        <f t="shared" si="7"/>
        <v/>
      </c>
      <c r="B85" s="20" t="str">
        <f>IFERROR(VLOOKUP($A85,Instellingen!$K$11:$L$22,2,0),"")</f>
        <v/>
      </c>
      <c r="C85" s="51"/>
      <c r="D85" s="52"/>
      <c r="E85" s="52"/>
      <c r="F85" s="53"/>
      <c r="G85" s="50"/>
      <c r="H85" s="50"/>
      <c r="I85" s="50"/>
      <c r="J85" s="38">
        <f t="shared" si="8"/>
        <v>0</v>
      </c>
      <c r="K85" s="38">
        <f t="shared" si="6"/>
        <v>0</v>
      </c>
      <c r="L85" s="38">
        <f t="shared" si="9"/>
        <v>0</v>
      </c>
      <c r="M85" s="38">
        <f t="shared" si="10"/>
        <v>0</v>
      </c>
      <c r="N85" s="38">
        <f t="shared" si="11"/>
        <v>0</v>
      </c>
      <c r="O85" s="38">
        <f>IF($F85=Instellingen!$I$11,ROUND(($J85-($J85/((100%+$F85)/100%))),2),0)</f>
        <v>0</v>
      </c>
      <c r="P85" s="38">
        <f>IF($F85=Instellingen!$I$12,ROUND(($J85-($J85/((100%+$F85)/100%))),2),0)</f>
        <v>0</v>
      </c>
      <c r="Q85" s="38">
        <f>IF($F85=Instellingen!$I$14,0,ROUND(($K85-($K85/((100%+$F85)/100%))),2))</f>
        <v>0</v>
      </c>
    </row>
    <row r="86" spans="1:17" x14ac:dyDescent="0.35">
      <c r="A86" s="20" t="str">
        <f t="shared" si="7"/>
        <v/>
      </c>
      <c r="B86" s="20" t="str">
        <f>IFERROR(VLOOKUP($A86,Instellingen!$K$11:$L$22,2,0),"")</f>
        <v/>
      </c>
      <c r="C86" s="51"/>
      <c r="D86" s="52"/>
      <c r="E86" s="52"/>
      <c r="F86" s="53"/>
      <c r="G86" s="50"/>
      <c r="H86" s="50"/>
      <c r="I86" s="50"/>
      <c r="J86" s="38">
        <f t="shared" si="8"/>
        <v>0</v>
      </c>
      <c r="K86" s="38">
        <f t="shared" si="6"/>
        <v>0</v>
      </c>
      <c r="L86" s="38">
        <f t="shared" si="9"/>
        <v>0</v>
      </c>
      <c r="M86" s="38">
        <f t="shared" si="10"/>
        <v>0</v>
      </c>
      <c r="N86" s="38">
        <f t="shared" si="11"/>
        <v>0</v>
      </c>
      <c r="O86" s="38">
        <f>IF($F86=Instellingen!$I$11,ROUND(($J86-($J86/((100%+$F86)/100%))),2),0)</f>
        <v>0</v>
      </c>
      <c r="P86" s="38">
        <f>IF($F86=Instellingen!$I$12,ROUND(($J86-($J86/((100%+$F86)/100%))),2),0)</f>
        <v>0</v>
      </c>
      <c r="Q86" s="38">
        <f>IF($F86=Instellingen!$I$14,0,ROUND(($K86-($K86/((100%+$F86)/100%))),2))</f>
        <v>0</v>
      </c>
    </row>
    <row r="87" spans="1:17" x14ac:dyDescent="0.35">
      <c r="A87" s="20" t="str">
        <f t="shared" si="7"/>
        <v/>
      </c>
      <c r="B87" s="20" t="str">
        <f>IFERROR(VLOOKUP($A87,Instellingen!$K$11:$L$22,2,0),"")</f>
        <v/>
      </c>
      <c r="C87" s="51"/>
      <c r="D87" s="52"/>
      <c r="E87" s="52"/>
      <c r="F87" s="53"/>
      <c r="G87" s="50"/>
      <c r="H87" s="50"/>
      <c r="I87" s="50"/>
      <c r="J87" s="38">
        <f t="shared" si="8"/>
        <v>0</v>
      </c>
      <c r="K87" s="38">
        <f t="shared" si="6"/>
        <v>0</v>
      </c>
      <c r="L87" s="38">
        <f t="shared" si="9"/>
        <v>0</v>
      </c>
      <c r="M87" s="38">
        <f t="shared" si="10"/>
        <v>0</v>
      </c>
      <c r="N87" s="38">
        <f t="shared" si="11"/>
        <v>0</v>
      </c>
      <c r="O87" s="38">
        <f>IF($F87=Instellingen!$I$11,ROUND(($J87-($J87/((100%+$F87)/100%))),2),0)</f>
        <v>0</v>
      </c>
      <c r="P87" s="38">
        <f>IF($F87=Instellingen!$I$12,ROUND(($J87-($J87/((100%+$F87)/100%))),2),0)</f>
        <v>0</v>
      </c>
      <c r="Q87" s="38">
        <f>IF($F87=Instellingen!$I$14,0,ROUND(($K87-($K87/((100%+$F87)/100%))),2))</f>
        <v>0</v>
      </c>
    </row>
    <row r="88" spans="1:17" x14ac:dyDescent="0.35">
      <c r="A88" s="20" t="str">
        <f t="shared" si="7"/>
        <v/>
      </c>
      <c r="B88" s="20" t="str">
        <f>IFERROR(VLOOKUP($A88,Instellingen!$K$11:$L$22,2,0),"")</f>
        <v/>
      </c>
      <c r="C88" s="51"/>
      <c r="D88" s="52"/>
      <c r="E88" s="52"/>
      <c r="F88" s="53"/>
      <c r="G88" s="50"/>
      <c r="H88" s="50"/>
      <c r="I88" s="50"/>
      <c r="J88" s="38">
        <f t="shared" si="8"/>
        <v>0</v>
      </c>
      <c r="K88" s="38">
        <f t="shared" si="6"/>
        <v>0</v>
      </c>
      <c r="L88" s="38">
        <f t="shared" si="9"/>
        <v>0</v>
      </c>
      <c r="M88" s="38">
        <f t="shared" si="10"/>
        <v>0</v>
      </c>
      <c r="N88" s="38">
        <f t="shared" si="11"/>
        <v>0</v>
      </c>
      <c r="O88" s="38">
        <f>IF($F88=Instellingen!$I$11,ROUND(($J88-($J88/((100%+$F88)/100%))),2),0)</f>
        <v>0</v>
      </c>
      <c r="P88" s="38">
        <f>IF($F88=Instellingen!$I$12,ROUND(($J88-($J88/((100%+$F88)/100%))),2),0)</f>
        <v>0</v>
      </c>
      <c r="Q88" s="38">
        <f>IF($F88=Instellingen!$I$14,0,ROUND(($K88-($K88/((100%+$F88)/100%))),2))</f>
        <v>0</v>
      </c>
    </row>
    <row r="89" spans="1:17" x14ac:dyDescent="0.35">
      <c r="A89" s="20" t="str">
        <f t="shared" si="7"/>
        <v/>
      </c>
      <c r="B89" s="20" t="str">
        <f>IFERROR(VLOOKUP($A89,Instellingen!$K$11:$L$22,2,0),"")</f>
        <v/>
      </c>
      <c r="C89" s="51"/>
      <c r="D89" s="52"/>
      <c r="E89" s="52"/>
      <c r="F89" s="53"/>
      <c r="G89" s="50"/>
      <c r="H89" s="50"/>
      <c r="I89" s="50"/>
      <c r="J89" s="38">
        <f t="shared" si="8"/>
        <v>0</v>
      </c>
      <c r="K89" s="38">
        <f t="shared" si="6"/>
        <v>0</v>
      </c>
      <c r="L89" s="38">
        <f t="shared" si="9"/>
        <v>0</v>
      </c>
      <c r="M89" s="38">
        <f t="shared" si="10"/>
        <v>0</v>
      </c>
      <c r="N89" s="38">
        <f t="shared" si="11"/>
        <v>0</v>
      </c>
      <c r="O89" s="38">
        <f>IF($F89=Instellingen!$I$11,ROUND(($J89-($J89/((100%+$F89)/100%))),2),0)</f>
        <v>0</v>
      </c>
      <c r="P89" s="38">
        <f>IF($F89=Instellingen!$I$12,ROUND(($J89-($J89/((100%+$F89)/100%))),2),0)</f>
        <v>0</v>
      </c>
      <c r="Q89" s="38">
        <f>IF($F89=Instellingen!$I$14,0,ROUND(($K89-($K89/((100%+$F89)/100%))),2))</f>
        <v>0</v>
      </c>
    </row>
    <row r="90" spans="1:17" x14ac:dyDescent="0.35">
      <c r="A90" s="20" t="str">
        <f t="shared" si="7"/>
        <v/>
      </c>
      <c r="B90" s="20" t="str">
        <f>IFERROR(VLOOKUP($A90,Instellingen!$K$11:$L$22,2,0),"")</f>
        <v/>
      </c>
      <c r="C90" s="51"/>
      <c r="D90" s="52"/>
      <c r="E90" s="52"/>
      <c r="F90" s="53"/>
      <c r="G90" s="50"/>
      <c r="H90" s="50"/>
      <c r="I90" s="50"/>
      <c r="J90" s="38">
        <f t="shared" si="8"/>
        <v>0</v>
      </c>
      <c r="K90" s="38">
        <f t="shared" si="6"/>
        <v>0</v>
      </c>
      <c r="L90" s="38">
        <f t="shared" si="9"/>
        <v>0</v>
      </c>
      <c r="M90" s="38">
        <f t="shared" si="10"/>
        <v>0</v>
      </c>
      <c r="N90" s="38">
        <f t="shared" si="11"/>
        <v>0</v>
      </c>
      <c r="O90" s="38">
        <f>IF($F90=Instellingen!$I$11,ROUND(($J90-($J90/((100%+$F90)/100%))),2),0)</f>
        <v>0</v>
      </c>
      <c r="P90" s="38">
        <f>IF($F90=Instellingen!$I$12,ROUND(($J90-($J90/((100%+$F90)/100%))),2),0)</f>
        <v>0</v>
      </c>
      <c r="Q90" s="38">
        <f>IF($F90=Instellingen!$I$14,0,ROUND(($K90-($K90/((100%+$F90)/100%))),2))</f>
        <v>0</v>
      </c>
    </row>
    <row r="91" spans="1:17" x14ac:dyDescent="0.35">
      <c r="A91" s="20" t="str">
        <f t="shared" si="7"/>
        <v/>
      </c>
      <c r="B91" s="20" t="str">
        <f>IFERROR(VLOOKUP($A91,Instellingen!$K$11:$L$22,2,0),"")</f>
        <v/>
      </c>
      <c r="C91" s="51"/>
      <c r="D91" s="52"/>
      <c r="E91" s="52"/>
      <c r="F91" s="53"/>
      <c r="G91" s="50"/>
      <c r="H91" s="50"/>
      <c r="I91" s="50"/>
      <c r="J91" s="38">
        <f t="shared" si="8"/>
        <v>0</v>
      </c>
      <c r="K91" s="38">
        <f t="shared" si="6"/>
        <v>0</v>
      </c>
      <c r="L91" s="38">
        <f t="shared" si="9"/>
        <v>0</v>
      </c>
      <c r="M91" s="38">
        <f t="shared" si="10"/>
        <v>0</v>
      </c>
      <c r="N91" s="38">
        <f t="shared" si="11"/>
        <v>0</v>
      </c>
      <c r="O91" s="38">
        <f>IF($F91=Instellingen!$I$11,ROUND(($J91-($J91/((100%+$F91)/100%))),2),0)</f>
        <v>0</v>
      </c>
      <c r="P91" s="38">
        <f>IF($F91=Instellingen!$I$12,ROUND(($J91-($J91/((100%+$F91)/100%))),2),0)</f>
        <v>0</v>
      </c>
      <c r="Q91" s="38">
        <f>IF($F91=Instellingen!$I$14,0,ROUND(($K91-($K91/((100%+$F91)/100%))),2))</f>
        <v>0</v>
      </c>
    </row>
    <row r="92" spans="1:17" x14ac:dyDescent="0.35">
      <c r="A92" s="20" t="str">
        <f t="shared" si="7"/>
        <v/>
      </c>
      <c r="B92" s="20" t="str">
        <f>IFERROR(VLOOKUP($A92,Instellingen!$K$11:$L$22,2,0),"")</f>
        <v/>
      </c>
      <c r="C92" s="51"/>
      <c r="D92" s="52"/>
      <c r="E92" s="52"/>
      <c r="F92" s="53"/>
      <c r="G92" s="50"/>
      <c r="H92" s="50"/>
      <c r="I92" s="50"/>
      <c r="J92" s="38">
        <f t="shared" si="8"/>
        <v>0</v>
      </c>
      <c r="K92" s="38">
        <f t="shared" si="6"/>
        <v>0</v>
      </c>
      <c r="L92" s="38">
        <f t="shared" si="9"/>
        <v>0</v>
      </c>
      <c r="M92" s="38">
        <f t="shared" si="10"/>
        <v>0</v>
      </c>
      <c r="N92" s="38">
        <f t="shared" si="11"/>
        <v>0</v>
      </c>
      <c r="O92" s="38">
        <f>IF($F92=Instellingen!$I$11,ROUND(($J92-($J92/((100%+$F92)/100%))),2),0)</f>
        <v>0</v>
      </c>
      <c r="P92" s="38">
        <f>IF($F92=Instellingen!$I$12,ROUND(($J92-($J92/((100%+$F92)/100%))),2),0)</f>
        <v>0</v>
      </c>
      <c r="Q92" s="38">
        <f>IF($F92=Instellingen!$I$14,0,ROUND(($K92-($K92/((100%+$F92)/100%))),2))</f>
        <v>0</v>
      </c>
    </row>
    <row r="93" spans="1:17" x14ac:dyDescent="0.35">
      <c r="A93" s="20" t="str">
        <f t="shared" si="7"/>
        <v/>
      </c>
      <c r="B93" s="20" t="str">
        <f>IFERROR(VLOOKUP($A93,Instellingen!$K$11:$L$22,2,0),"")</f>
        <v/>
      </c>
      <c r="C93" s="51"/>
      <c r="D93" s="52"/>
      <c r="E93" s="52"/>
      <c r="F93" s="53"/>
      <c r="G93" s="50"/>
      <c r="H93" s="50"/>
      <c r="I93" s="50"/>
      <c r="J93" s="38">
        <f t="shared" si="8"/>
        <v>0</v>
      </c>
      <c r="K93" s="38">
        <f t="shared" si="6"/>
        <v>0</v>
      </c>
      <c r="L93" s="38">
        <f t="shared" si="9"/>
        <v>0</v>
      </c>
      <c r="M93" s="38">
        <f t="shared" si="10"/>
        <v>0</v>
      </c>
      <c r="N93" s="38">
        <f t="shared" si="11"/>
        <v>0</v>
      </c>
      <c r="O93" s="38">
        <f>IF($F93=Instellingen!$I$11,ROUND(($J93-($J93/((100%+$F93)/100%))),2),0)</f>
        <v>0</v>
      </c>
      <c r="P93" s="38">
        <f>IF($F93=Instellingen!$I$12,ROUND(($J93-($J93/((100%+$F93)/100%))),2),0)</f>
        <v>0</v>
      </c>
      <c r="Q93" s="38">
        <f>IF($F93=Instellingen!$I$14,0,ROUND(($K93-($K93/((100%+$F93)/100%))),2))</f>
        <v>0</v>
      </c>
    </row>
    <row r="94" spans="1:17" x14ac:dyDescent="0.35">
      <c r="A94" s="20" t="str">
        <f t="shared" si="7"/>
        <v/>
      </c>
      <c r="B94" s="20" t="str">
        <f>IFERROR(VLOOKUP($A94,Instellingen!$K$11:$L$22,2,0),"")</f>
        <v/>
      </c>
      <c r="C94" s="51"/>
      <c r="D94" s="52"/>
      <c r="E94" s="52"/>
      <c r="F94" s="53"/>
      <c r="G94" s="50"/>
      <c r="H94" s="50"/>
      <c r="I94" s="50"/>
      <c r="J94" s="38">
        <f t="shared" si="8"/>
        <v>0</v>
      </c>
      <c r="K94" s="38">
        <f t="shared" si="6"/>
        <v>0</v>
      </c>
      <c r="L94" s="38">
        <f t="shared" si="9"/>
        <v>0</v>
      </c>
      <c r="M94" s="38">
        <f t="shared" si="10"/>
        <v>0</v>
      </c>
      <c r="N94" s="38">
        <f t="shared" si="11"/>
        <v>0</v>
      </c>
      <c r="O94" s="38">
        <f>IF($F94=Instellingen!$I$11,ROUND(($J94-($J94/((100%+$F94)/100%))),2),0)</f>
        <v>0</v>
      </c>
      <c r="P94" s="38">
        <f>IF($F94=Instellingen!$I$12,ROUND(($J94-($J94/((100%+$F94)/100%))),2),0)</f>
        <v>0</v>
      </c>
      <c r="Q94" s="38">
        <f>IF($F94=Instellingen!$I$14,0,ROUND(($K94-($K94/((100%+$F94)/100%))),2))</f>
        <v>0</v>
      </c>
    </row>
    <row r="95" spans="1:17" x14ac:dyDescent="0.35">
      <c r="A95" s="20" t="str">
        <f t="shared" si="7"/>
        <v/>
      </c>
      <c r="B95" s="20" t="str">
        <f>IFERROR(VLOOKUP($A95,Instellingen!$K$11:$L$22,2,0),"")</f>
        <v/>
      </c>
      <c r="C95" s="51"/>
      <c r="D95" s="52"/>
      <c r="E95" s="52"/>
      <c r="F95" s="53"/>
      <c r="G95" s="50"/>
      <c r="H95" s="50"/>
      <c r="I95" s="50"/>
      <c r="J95" s="38">
        <f t="shared" si="8"/>
        <v>0</v>
      </c>
      <c r="K95" s="38">
        <f t="shared" si="6"/>
        <v>0</v>
      </c>
      <c r="L95" s="38">
        <f t="shared" si="9"/>
        <v>0</v>
      </c>
      <c r="M95" s="38">
        <f t="shared" si="10"/>
        <v>0</v>
      </c>
      <c r="N95" s="38">
        <f t="shared" si="11"/>
        <v>0</v>
      </c>
      <c r="O95" s="38">
        <f>IF($F95=Instellingen!$I$11,ROUND(($J95-($J95/((100%+$F95)/100%))),2),0)</f>
        <v>0</v>
      </c>
      <c r="P95" s="38">
        <f>IF($F95=Instellingen!$I$12,ROUND(($J95-($J95/((100%+$F95)/100%))),2),0)</f>
        <v>0</v>
      </c>
      <c r="Q95" s="38">
        <f>IF($F95=Instellingen!$I$14,0,ROUND(($K95-($K95/((100%+$F95)/100%))),2))</f>
        <v>0</v>
      </c>
    </row>
    <row r="96" spans="1:17" x14ac:dyDescent="0.35">
      <c r="A96" s="20" t="str">
        <f t="shared" si="7"/>
        <v/>
      </c>
      <c r="B96" s="20" t="str">
        <f>IFERROR(VLOOKUP($A96,Instellingen!$K$11:$L$22,2,0),"")</f>
        <v/>
      </c>
      <c r="C96" s="51"/>
      <c r="D96" s="52"/>
      <c r="E96" s="52"/>
      <c r="F96" s="53"/>
      <c r="G96" s="50"/>
      <c r="H96" s="50"/>
      <c r="I96" s="50"/>
      <c r="J96" s="38">
        <f t="shared" si="8"/>
        <v>0</v>
      </c>
      <c r="K96" s="38">
        <f t="shared" si="6"/>
        <v>0</v>
      </c>
      <c r="L96" s="38">
        <f t="shared" si="9"/>
        <v>0</v>
      </c>
      <c r="M96" s="38">
        <f t="shared" si="10"/>
        <v>0</v>
      </c>
      <c r="N96" s="38">
        <f t="shared" si="11"/>
        <v>0</v>
      </c>
      <c r="O96" s="38">
        <f>IF($F96=Instellingen!$I$11,ROUND(($J96-($J96/((100%+$F96)/100%))),2),0)</f>
        <v>0</v>
      </c>
      <c r="P96" s="38">
        <f>IF($F96=Instellingen!$I$12,ROUND(($J96-($J96/((100%+$F96)/100%))),2),0)</f>
        <v>0</v>
      </c>
      <c r="Q96" s="38">
        <f>IF($F96=Instellingen!$I$14,0,ROUND(($K96-($K96/((100%+$F96)/100%))),2))</f>
        <v>0</v>
      </c>
    </row>
    <row r="97" spans="1:17" x14ac:dyDescent="0.35">
      <c r="A97" s="20" t="str">
        <f t="shared" si="7"/>
        <v/>
      </c>
      <c r="B97" s="20" t="str">
        <f>IFERROR(VLOOKUP($A97,Instellingen!$K$11:$L$22,2,0),"")</f>
        <v/>
      </c>
      <c r="C97" s="51"/>
      <c r="D97" s="52"/>
      <c r="E97" s="52"/>
      <c r="F97" s="53"/>
      <c r="G97" s="50"/>
      <c r="H97" s="50"/>
      <c r="I97" s="50"/>
      <c r="J97" s="38">
        <f t="shared" si="8"/>
        <v>0</v>
      </c>
      <c r="K97" s="38">
        <f t="shared" si="6"/>
        <v>0</v>
      </c>
      <c r="L97" s="38">
        <f t="shared" si="9"/>
        <v>0</v>
      </c>
      <c r="M97" s="38">
        <f t="shared" si="10"/>
        <v>0</v>
      </c>
      <c r="N97" s="38">
        <f t="shared" si="11"/>
        <v>0</v>
      </c>
      <c r="O97" s="38">
        <f>IF($F97=Instellingen!$I$11,ROUND(($J97-($J97/((100%+$F97)/100%))),2),0)</f>
        <v>0</v>
      </c>
      <c r="P97" s="38">
        <f>IF($F97=Instellingen!$I$12,ROUND(($J97-($J97/((100%+$F97)/100%))),2),0)</f>
        <v>0</v>
      </c>
      <c r="Q97" s="38">
        <f>IF($F97=Instellingen!$I$14,0,ROUND(($K97-($K97/((100%+$F97)/100%))),2))</f>
        <v>0</v>
      </c>
    </row>
    <row r="98" spans="1:17" x14ac:dyDescent="0.35">
      <c r="A98" s="20" t="str">
        <f t="shared" si="7"/>
        <v/>
      </c>
      <c r="B98" s="20" t="str">
        <f>IFERROR(VLOOKUP($A98,Instellingen!$K$11:$L$22,2,0),"")</f>
        <v/>
      </c>
      <c r="C98" s="51"/>
      <c r="D98" s="52"/>
      <c r="E98" s="52"/>
      <c r="F98" s="53"/>
      <c r="G98" s="50"/>
      <c r="H98" s="50"/>
      <c r="I98" s="50"/>
      <c r="J98" s="38">
        <f t="shared" si="8"/>
        <v>0</v>
      </c>
      <c r="K98" s="38">
        <f t="shared" si="6"/>
        <v>0</v>
      </c>
      <c r="L98" s="38">
        <f t="shared" si="9"/>
        <v>0</v>
      </c>
      <c r="M98" s="38">
        <f t="shared" si="10"/>
        <v>0</v>
      </c>
      <c r="N98" s="38">
        <f t="shared" si="11"/>
        <v>0</v>
      </c>
      <c r="O98" s="38">
        <f>IF($F98=Instellingen!$I$11,ROUND(($J98-($J98/((100%+$F98)/100%))),2),0)</f>
        <v>0</v>
      </c>
      <c r="P98" s="38">
        <f>IF($F98=Instellingen!$I$12,ROUND(($J98-($J98/((100%+$F98)/100%))),2),0)</f>
        <v>0</v>
      </c>
      <c r="Q98" s="38">
        <f>IF($F98=Instellingen!$I$14,0,ROUND(($K98-($K98/((100%+$F98)/100%))),2))</f>
        <v>0</v>
      </c>
    </row>
    <row r="99" spans="1:17" x14ac:dyDescent="0.35">
      <c r="A99" s="20" t="str">
        <f t="shared" si="7"/>
        <v/>
      </c>
      <c r="B99" s="20" t="str">
        <f>IFERROR(VLOOKUP($A99,Instellingen!$K$11:$L$22,2,0),"")</f>
        <v/>
      </c>
      <c r="C99" s="51"/>
      <c r="D99" s="52"/>
      <c r="E99" s="52"/>
      <c r="F99" s="53"/>
      <c r="G99" s="50"/>
      <c r="H99" s="50"/>
      <c r="I99" s="50"/>
      <c r="J99" s="38">
        <f t="shared" si="8"/>
        <v>0</v>
      </c>
      <c r="K99" s="38">
        <f t="shared" si="6"/>
        <v>0</v>
      </c>
      <c r="L99" s="38">
        <f t="shared" si="9"/>
        <v>0</v>
      </c>
      <c r="M99" s="38">
        <f t="shared" si="10"/>
        <v>0</v>
      </c>
      <c r="N99" s="38">
        <f t="shared" si="11"/>
        <v>0</v>
      </c>
      <c r="O99" s="38">
        <f>IF($F99=Instellingen!$I$11,ROUND(($J99-($J99/((100%+$F99)/100%))),2),0)</f>
        <v>0</v>
      </c>
      <c r="P99" s="38">
        <f>IF($F99=Instellingen!$I$12,ROUND(($J99-($J99/((100%+$F99)/100%))),2),0)</f>
        <v>0</v>
      </c>
      <c r="Q99" s="38">
        <f>IF($F99=Instellingen!$I$14,0,ROUND(($K99-($K99/((100%+$F99)/100%))),2))</f>
        <v>0</v>
      </c>
    </row>
    <row r="100" spans="1:17" x14ac:dyDescent="0.35">
      <c r="A100" s="20" t="str">
        <f t="shared" si="7"/>
        <v/>
      </c>
      <c r="B100" s="20" t="str">
        <f>IFERROR(VLOOKUP($A100,Instellingen!$K$11:$L$22,2,0),"")</f>
        <v/>
      </c>
      <c r="C100" s="51"/>
      <c r="D100" s="52"/>
      <c r="E100" s="52"/>
      <c r="F100" s="53"/>
      <c r="G100" s="50"/>
      <c r="H100" s="50"/>
      <c r="I100" s="50"/>
      <c r="J100" s="38">
        <f t="shared" si="8"/>
        <v>0</v>
      </c>
      <c r="K100" s="38">
        <f t="shared" si="6"/>
        <v>0</v>
      </c>
      <c r="L100" s="38">
        <f t="shared" si="9"/>
        <v>0</v>
      </c>
      <c r="M100" s="38">
        <f t="shared" si="10"/>
        <v>0</v>
      </c>
      <c r="N100" s="38">
        <f t="shared" si="11"/>
        <v>0</v>
      </c>
      <c r="O100" s="38">
        <f>IF($F100=Instellingen!$I$11,ROUND(($J100-($J100/((100%+$F100)/100%))),2),0)</f>
        <v>0</v>
      </c>
      <c r="P100" s="38">
        <f>IF($F100=Instellingen!$I$12,ROUND(($J100-($J100/((100%+$F100)/100%))),2),0)</f>
        <v>0</v>
      </c>
      <c r="Q100" s="38">
        <f>IF($F100=Instellingen!$I$14,0,ROUND(($K100-($K100/((100%+$F100)/100%))),2))</f>
        <v>0</v>
      </c>
    </row>
    <row r="101" spans="1:17" x14ac:dyDescent="0.35">
      <c r="A101" s="20" t="str">
        <f t="shared" si="7"/>
        <v/>
      </c>
      <c r="B101" s="20" t="str">
        <f>IFERROR(VLOOKUP($A101,Instellingen!$K$11:$L$22,2,0),"")</f>
        <v/>
      </c>
      <c r="C101" s="51"/>
      <c r="D101" s="52"/>
      <c r="E101" s="52"/>
      <c r="F101" s="53"/>
      <c r="G101" s="50"/>
      <c r="H101" s="50"/>
      <c r="I101" s="50"/>
      <c r="J101" s="38">
        <f t="shared" si="8"/>
        <v>0</v>
      </c>
      <c r="K101" s="38">
        <f t="shared" si="6"/>
        <v>0</v>
      </c>
      <c r="L101" s="38">
        <f t="shared" si="9"/>
        <v>0</v>
      </c>
      <c r="M101" s="38">
        <f t="shared" si="10"/>
        <v>0</v>
      </c>
      <c r="N101" s="38">
        <f t="shared" si="11"/>
        <v>0</v>
      </c>
      <c r="O101" s="38">
        <f>IF($F101=Instellingen!$I$11,ROUND(($J101-($J101/((100%+$F101)/100%))),2),0)</f>
        <v>0</v>
      </c>
      <c r="P101" s="38">
        <f>IF($F101=Instellingen!$I$12,ROUND(($J101-($J101/((100%+$F101)/100%))),2),0)</f>
        <v>0</v>
      </c>
      <c r="Q101" s="38">
        <f>IF($F101=Instellingen!$I$14,0,ROUND(($K101-($K101/((100%+$F101)/100%))),2))</f>
        <v>0</v>
      </c>
    </row>
    <row r="102" spans="1:17" x14ac:dyDescent="0.35">
      <c r="A102" s="20" t="str">
        <f t="shared" si="7"/>
        <v/>
      </c>
      <c r="B102" s="20" t="str">
        <f>IFERROR(VLOOKUP($A102,Instellingen!$K$11:$L$22,2,0),"")</f>
        <v/>
      </c>
      <c r="C102" s="51"/>
      <c r="D102" s="52"/>
      <c r="E102" s="52"/>
      <c r="F102" s="53"/>
      <c r="G102" s="50"/>
      <c r="H102" s="50"/>
      <c r="I102" s="50"/>
      <c r="J102" s="38">
        <f t="shared" si="8"/>
        <v>0</v>
      </c>
      <c r="K102" s="38">
        <f t="shared" si="6"/>
        <v>0</v>
      </c>
      <c r="L102" s="38">
        <f t="shared" si="9"/>
        <v>0</v>
      </c>
      <c r="M102" s="38">
        <f t="shared" si="10"/>
        <v>0</v>
      </c>
      <c r="N102" s="38">
        <f t="shared" si="11"/>
        <v>0</v>
      </c>
      <c r="O102" s="38">
        <f>IF($F102=Instellingen!$I$11,ROUND(($J102-($J102/((100%+$F102)/100%))),2),0)</f>
        <v>0</v>
      </c>
      <c r="P102" s="38">
        <f>IF($F102=Instellingen!$I$12,ROUND(($J102-($J102/((100%+$F102)/100%))),2),0)</f>
        <v>0</v>
      </c>
      <c r="Q102" s="38">
        <f>IF($F102=Instellingen!$I$14,0,ROUND(($K102-($K102/((100%+$F102)/100%))),2))</f>
        <v>0</v>
      </c>
    </row>
    <row r="103" spans="1:17" x14ac:dyDescent="0.35">
      <c r="A103" s="20" t="str">
        <f t="shared" si="7"/>
        <v/>
      </c>
      <c r="B103" s="20" t="str">
        <f>IFERROR(VLOOKUP($A103,Instellingen!$K$11:$L$22,2,0),"")</f>
        <v/>
      </c>
      <c r="C103" s="51"/>
      <c r="D103" s="52"/>
      <c r="E103" s="52"/>
      <c r="F103" s="53"/>
      <c r="G103" s="50"/>
      <c r="H103" s="50"/>
      <c r="I103" s="50"/>
      <c r="J103" s="38">
        <f t="shared" si="8"/>
        <v>0</v>
      </c>
      <c r="K103" s="38">
        <f t="shared" si="6"/>
        <v>0</v>
      </c>
      <c r="L103" s="38">
        <f t="shared" si="9"/>
        <v>0</v>
      </c>
      <c r="M103" s="38">
        <f t="shared" si="10"/>
        <v>0</v>
      </c>
      <c r="N103" s="38">
        <f t="shared" si="11"/>
        <v>0</v>
      </c>
      <c r="O103" s="38">
        <f>IF($F103=Instellingen!$I$11,ROUND(($J103-($J103/((100%+$F103)/100%))),2),0)</f>
        <v>0</v>
      </c>
      <c r="P103" s="38">
        <f>IF($F103=Instellingen!$I$12,ROUND(($J103-($J103/((100%+$F103)/100%))),2),0)</f>
        <v>0</v>
      </c>
      <c r="Q103" s="38">
        <f>IF($F103=Instellingen!$I$14,0,ROUND(($K103-($K103/((100%+$F103)/100%))),2))</f>
        <v>0</v>
      </c>
    </row>
    <row r="104" spans="1:17" x14ac:dyDescent="0.35">
      <c r="A104" s="20" t="str">
        <f t="shared" si="7"/>
        <v/>
      </c>
      <c r="B104" s="20" t="str">
        <f>IFERROR(VLOOKUP($A104,Instellingen!$K$11:$L$22,2,0),"")</f>
        <v/>
      </c>
      <c r="C104" s="51"/>
      <c r="D104" s="52"/>
      <c r="E104" s="52"/>
      <c r="F104" s="53"/>
      <c r="G104" s="50"/>
      <c r="H104" s="50"/>
      <c r="I104" s="50"/>
      <c r="J104" s="38">
        <f t="shared" si="8"/>
        <v>0</v>
      </c>
      <c r="K104" s="38">
        <f t="shared" si="6"/>
        <v>0</v>
      </c>
      <c r="L104" s="38">
        <f t="shared" si="9"/>
        <v>0</v>
      </c>
      <c r="M104" s="38">
        <f t="shared" si="10"/>
        <v>0</v>
      </c>
      <c r="N104" s="38">
        <f t="shared" si="11"/>
        <v>0</v>
      </c>
      <c r="O104" s="38">
        <f>IF($F104=Instellingen!$I$11,ROUND(($J104-($J104/((100%+$F104)/100%))),2),0)</f>
        <v>0</v>
      </c>
      <c r="P104" s="38">
        <f>IF($F104=Instellingen!$I$12,ROUND(($J104-($J104/((100%+$F104)/100%))),2),0)</f>
        <v>0</v>
      </c>
      <c r="Q104" s="38">
        <f>IF($F104=Instellingen!$I$14,0,ROUND(($K104-($K104/((100%+$F104)/100%))),2))</f>
        <v>0</v>
      </c>
    </row>
    <row r="105" spans="1:17" x14ac:dyDescent="0.35">
      <c r="A105" s="20" t="str">
        <f t="shared" si="7"/>
        <v/>
      </c>
      <c r="B105" s="20" t="str">
        <f>IFERROR(VLOOKUP($A105,Instellingen!$K$11:$L$22,2,0),"")</f>
        <v/>
      </c>
      <c r="C105" s="51"/>
      <c r="D105" s="52"/>
      <c r="E105" s="52"/>
      <c r="F105" s="53"/>
      <c r="G105" s="50"/>
      <c r="H105" s="50"/>
      <c r="I105" s="50"/>
      <c r="J105" s="38">
        <f t="shared" si="8"/>
        <v>0</v>
      </c>
      <c r="K105" s="38">
        <f t="shared" si="6"/>
        <v>0</v>
      </c>
      <c r="L105" s="38">
        <f t="shared" si="9"/>
        <v>0</v>
      </c>
      <c r="M105" s="38">
        <f t="shared" si="10"/>
        <v>0</v>
      </c>
      <c r="N105" s="38">
        <f t="shared" si="11"/>
        <v>0</v>
      </c>
      <c r="O105" s="38">
        <f>IF($F105=Instellingen!$I$11,ROUND(($J105-($J105/((100%+$F105)/100%))),2),0)</f>
        <v>0</v>
      </c>
      <c r="P105" s="38">
        <f>IF($F105=Instellingen!$I$12,ROUND(($J105-($J105/((100%+$F105)/100%))),2),0)</f>
        <v>0</v>
      </c>
      <c r="Q105" s="38">
        <f>IF($F105=Instellingen!$I$14,0,ROUND(($K105-($K105/((100%+$F105)/100%))),2))</f>
        <v>0</v>
      </c>
    </row>
    <row r="106" spans="1:17" x14ac:dyDescent="0.35">
      <c r="A106" s="20" t="str">
        <f t="shared" si="7"/>
        <v/>
      </c>
      <c r="B106" s="20" t="str">
        <f>IFERROR(VLOOKUP($A106,Instellingen!$K$11:$L$22,2,0),"")</f>
        <v/>
      </c>
      <c r="C106" s="51"/>
      <c r="D106" s="52"/>
      <c r="E106" s="52"/>
      <c r="F106" s="53"/>
      <c r="G106" s="50"/>
      <c r="H106" s="50"/>
      <c r="I106" s="50"/>
      <c r="J106" s="38">
        <f t="shared" si="8"/>
        <v>0</v>
      </c>
      <c r="K106" s="38">
        <f t="shared" si="6"/>
        <v>0</v>
      </c>
      <c r="L106" s="38">
        <f t="shared" si="9"/>
        <v>0</v>
      </c>
      <c r="M106" s="38">
        <f t="shared" si="10"/>
        <v>0</v>
      </c>
      <c r="N106" s="38">
        <f t="shared" si="11"/>
        <v>0</v>
      </c>
      <c r="O106" s="38">
        <f>IF($F106=Instellingen!$I$11,ROUND(($J106-($J106/((100%+$F106)/100%))),2),0)</f>
        <v>0</v>
      </c>
      <c r="P106" s="38">
        <f>IF($F106=Instellingen!$I$12,ROUND(($J106-($J106/((100%+$F106)/100%))),2),0)</f>
        <v>0</v>
      </c>
      <c r="Q106" s="38">
        <f>IF($F106=Instellingen!$I$14,0,ROUND(($K106-($K106/((100%+$F106)/100%))),2))</f>
        <v>0</v>
      </c>
    </row>
    <row r="107" spans="1:17" x14ac:dyDescent="0.35">
      <c r="A107" s="20" t="str">
        <f t="shared" si="7"/>
        <v/>
      </c>
      <c r="B107" s="20" t="str">
        <f>IFERROR(VLOOKUP($A107,Instellingen!$K$11:$L$22,2,0),"")</f>
        <v/>
      </c>
      <c r="C107" s="51"/>
      <c r="D107" s="52"/>
      <c r="E107" s="52"/>
      <c r="F107" s="53"/>
      <c r="G107" s="50"/>
      <c r="H107" s="50"/>
      <c r="I107" s="50"/>
      <c r="J107" s="38">
        <f t="shared" si="8"/>
        <v>0</v>
      </c>
      <c r="K107" s="38">
        <f t="shared" si="6"/>
        <v>0</v>
      </c>
      <c r="L107" s="38">
        <f t="shared" si="9"/>
        <v>0</v>
      </c>
      <c r="M107" s="38">
        <f t="shared" si="10"/>
        <v>0</v>
      </c>
      <c r="N107" s="38">
        <f t="shared" si="11"/>
        <v>0</v>
      </c>
      <c r="O107" s="38">
        <f>IF($F107=Instellingen!$I$11,ROUND(($J107-($J107/((100%+$F107)/100%))),2),0)</f>
        <v>0</v>
      </c>
      <c r="P107" s="38">
        <f>IF($F107=Instellingen!$I$12,ROUND(($J107-($J107/((100%+$F107)/100%))),2),0)</f>
        <v>0</v>
      </c>
      <c r="Q107" s="38">
        <f>IF($F107=Instellingen!$I$14,0,ROUND(($K107-($K107/((100%+$F107)/100%))),2))</f>
        <v>0</v>
      </c>
    </row>
    <row r="108" spans="1:17" x14ac:dyDescent="0.35">
      <c r="A108" s="20" t="str">
        <f t="shared" si="7"/>
        <v/>
      </c>
      <c r="B108" s="20" t="str">
        <f>IFERROR(VLOOKUP($A108,Instellingen!$K$11:$L$22,2,0),"")</f>
        <v/>
      </c>
      <c r="C108" s="51"/>
      <c r="D108" s="52"/>
      <c r="E108" s="52"/>
      <c r="F108" s="53"/>
      <c r="G108" s="50"/>
      <c r="H108" s="50"/>
      <c r="I108" s="50"/>
      <c r="J108" s="38">
        <f t="shared" si="8"/>
        <v>0</v>
      </c>
      <c r="K108" s="38">
        <f t="shared" si="6"/>
        <v>0</v>
      </c>
      <c r="L108" s="38">
        <f t="shared" si="9"/>
        <v>0</v>
      </c>
      <c r="M108" s="38">
        <f t="shared" si="10"/>
        <v>0</v>
      </c>
      <c r="N108" s="38">
        <f t="shared" si="11"/>
        <v>0</v>
      </c>
      <c r="O108" s="38">
        <f>IF($F108=Instellingen!$I$11,ROUND(($J108-($J108/((100%+$F108)/100%))),2),0)</f>
        <v>0</v>
      </c>
      <c r="P108" s="38">
        <f>IF($F108=Instellingen!$I$12,ROUND(($J108-($J108/((100%+$F108)/100%))),2),0)</f>
        <v>0</v>
      </c>
      <c r="Q108" s="38">
        <f>IF($F108=Instellingen!$I$14,0,ROUND(($K108-($K108/((100%+$F108)/100%))),2))</f>
        <v>0</v>
      </c>
    </row>
    <row r="109" spans="1:17" x14ac:dyDescent="0.35">
      <c r="A109" s="20" t="str">
        <f t="shared" si="7"/>
        <v/>
      </c>
      <c r="B109" s="20" t="str">
        <f>IFERROR(VLOOKUP($A109,Instellingen!$K$11:$L$22,2,0),"")</f>
        <v/>
      </c>
      <c r="C109" s="51"/>
      <c r="D109" s="52"/>
      <c r="E109" s="52"/>
      <c r="F109" s="53"/>
      <c r="G109" s="50"/>
      <c r="H109" s="50"/>
      <c r="I109" s="50"/>
      <c r="J109" s="38">
        <f t="shared" si="8"/>
        <v>0</v>
      </c>
      <c r="K109" s="38">
        <f t="shared" si="6"/>
        <v>0</v>
      </c>
      <c r="L109" s="38">
        <f t="shared" si="9"/>
        <v>0</v>
      </c>
      <c r="M109" s="38">
        <f t="shared" si="10"/>
        <v>0</v>
      </c>
      <c r="N109" s="38">
        <f t="shared" si="11"/>
        <v>0</v>
      </c>
      <c r="O109" s="38">
        <f>IF($F109=Instellingen!$I$11,ROUND(($J109-($J109/((100%+$F109)/100%))),2),0)</f>
        <v>0</v>
      </c>
      <c r="P109" s="38">
        <f>IF($F109=Instellingen!$I$12,ROUND(($J109-($J109/((100%+$F109)/100%))),2),0)</f>
        <v>0</v>
      </c>
      <c r="Q109" s="38">
        <f>IF($F109=Instellingen!$I$14,0,ROUND(($K109-($K109/((100%+$F109)/100%))),2))</f>
        <v>0</v>
      </c>
    </row>
    <row r="110" spans="1:17" x14ac:dyDescent="0.35">
      <c r="A110" s="20" t="str">
        <f t="shared" si="7"/>
        <v/>
      </c>
      <c r="B110" s="20" t="str">
        <f>IFERROR(VLOOKUP($A110,Instellingen!$K$11:$L$22,2,0),"")</f>
        <v/>
      </c>
      <c r="C110" s="51"/>
      <c r="D110" s="52"/>
      <c r="E110" s="52"/>
      <c r="F110" s="53"/>
      <c r="G110" s="50"/>
      <c r="H110" s="50"/>
      <c r="I110" s="50"/>
      <c r="J110" s="38">
        <f t="shared" si="8"/>
        <v>0</v>
      </c>
      <c r="K110" s="38">
        <f t="shared" si="6"/>
        <v>0</v>
      </c>
      <c r="L110" s="38">
        <f t="shared" si="9"/>
        <v>0</v>
      </c>
      <c r="M110" s="38">
        <f t="shared" si="10"/>
        <v>0</v>
      </c>
      <c r="N110" s="38">
        <f t="shared" si="11"/>
        <v>0</v>
      </c>
      <c r="O110" s="38">
        <f>IF($F110=Instellingen!$I$11,ROUND(($J110-($J110/((100%+$F110)/100%))),2),0)</f>
        <v>0</v>
      </c>
      <c r="P110" s="38">
        <f>IF($F110=Instellingen!$I$12,ROUND(($J110-($J110/((100%+$F110)/100%))),2),0)</f>
        <v>0</v>
      </c>
      <c r="Q110" s="38">
        <f>IF($F110=Instellingen!$I$14,0,ROUND(($K110-($K110/((100%+$F110)/100%))),2))</f>
        <v>0</v>
      </c>
    </row>
    <row r="111" spans="1:17" x14ac:dyDescent="0.35">
      <c r="A111" s="20" t="str">
        <f t="shared" si="7"/>
        <v/>
      </c>
      <c r="B111" s="20" t="str">
        <f>IFERROR(VLOOKUP($A111,Instellingen!$K$11:$L$22,2,0),"")</f>
        <v/>
      </c>
      <c r="C111" s="51"/>
      <c r="D111" s="52"/>
      <c r="E111" s="52"/>
      <c r="F111" s="53"/>
      <c r="G111" s="50"/>
      <c r="H111" s="50"/>
      <c r="I111" s="50"/>
      <c r="J111" s="38">
        <f t="shared" si="8"/>
        <v>0</v>
      </c>
      <c r="K111" s="38">
        <f t="shared" si="6"/>
        <v>0</v>
      </c>
      <c r="L111" s="38">
        <f t="shared" si="9"/>
        <v>0</v>
      </c>
      <c r="M111" s="38">
        <f t="shared" si="10"/>
        <v>0</v>
      </c>
      <c r="N111" s="38">
        <f t="shared" si="11"/>
        <v>0</v>
      </c>
      <c r="O111" s="38">
        <f>IF($F111=Instellingen!$I$11,ROUND(($J111-($J111/((100%+$F111)/100%))),2),0)</f>
        <v>0</v>
      </c>
      <c r="P111" s="38">
        <f>IF($F111=Instellingen!$I$12,ROUND(($J111-($J111/((100%+$F111)/100%))),2),0)</f>
        <v>0</v>
      </c>
      <c r="Q111" s="38">
        <f>IF($F111=Instellingen!$I$14,0,ROUND(($K111-($K111/((100%+$F111)/100%))),2))</f>
        <v>0</v>
      </c>
    </row>
    <row r="112" spans="1:17" x14ac:dyDescent="0.35">
      <c r="A112" s="20" t="str">
        <f t="shared" si="7"/>
        <v/>
      </c>
      <c r="B112" s="20" t="str">
        <f>IFERROR(VLOOKUP($A112,Instellingen!$K$11:$L$22,2,0),"")</f>
        <v/>
      </c>
      <c r="C112" s="51"/>
      <c r="D112" s="52"/>
      <c r="E112" s="52"/>
      <c r="F112" s="53"/>
      <c r="G112" s="50"/>
      <c r="H112" s="50"/>
      <c r="I112" s="50"/>
      <c r="J112" s="38">
        <f t="shared" si="8"/>
        <v>0</v>
      </c>
      <c r="K112" s="38">
        <f t="shared" si="6"/>
        <v>0</v>
      </c>
      <c r="L112" s="38">
        <f t="shared" si="9"/>
        <v>0</v>
      </c>
      <c r="M112" s="38">
        <f t="shared" si="10"/>
        <v>0</v>
      </c>
      <c r="N112" s="38">
        <f t="shared" si="11"/>
        <v>0</v>
      </c>
      <c r="O112" s="38">
        <f>IF($F112=Instellingen!$I$11,ROUND(($J112-($J112/((100%+$F112)/100%))),2),0)</f>
        <v>0</v>
      </c>
      <c r="P112" s="38">
        <f>IF($F112=Instellingen!$I$12,ROUND(($J112-($J112/((100%+$F112)/100%))),2),0)</f>
        <v>0</v>
      </c>
      <c r="Q112" s="38">
        <f>IF($F112=Instellingen!$I$14,0,ROUND(($K112-($K112/((100%+$F112)/100%))),2))</f>
        <v>0</v>
      </c>
    </row>
    <row r="113" spans="1:17" x14ac:dyDescent="0.35">
      <c r="A113" s="20" t="str">
        <f t="shared" si="7"/>
        <v/>
      </c>
      <c r="B113" s="20" t="str">
        <f>IFERROR(VLOOKUP($A113,Instellingen!$K$11:$L$22,2,0),"")</f>
        <v/>
      </c>
      <c r="C113" s="51"/>
      <c r="D113" s="52"/>
      <c r="E113" s="52"/>
      <c r="F113" s="53"/>
      <c r="G113" s="50"/>
      <c r="H113" s="50"/>
      <c r="I113" s="50"/>
      <c r="J113" s="38">
        <f t="shared" si="8"/>
        <v>0</v>
      </c>
      <c r="K113" s="38">
        <f t="shared" si="6"/>
        <v>0</v>
      </c>
      <c r="L113" s="38">
        <f t="shared" si="9"/>
        <v>0</v>
      </c>
      <c r="M113" s="38">
        <f t="shared" si="10"/>
        <v>0</v>
      </c>
      <c r="N113" s="38">
        <f t="shared" si="11"/>
        <v>0</v>
      </c>
      <c r="O113" s="38">
        <f>IF($F113=Instellingen!$I$11,ROUND(($J113-($J113/((100%+$F113)/100%))),2),0)</f>
        <v>0</v>
      </c>
      <c r="P113" s="38">
        <f>IF($F113=Instellingen!$I$12,ROUND(($J113-($J113/((100%+$F113)/100%))),2),0)</f>
        <v>0</v>
      </c>
      <c r="Q113" s="38">
        <f>IF($F113=Instellingen!$I$14,0,ROUND(($K113-($K113/((100%+$F113)/100%))),2))</f>
        <v>0</v>
      </c>
    </row>
    <row r="114" spans="1:17" x14ac:dyDescent="0.35">
      <c r="A114" s="20" t="str">
        <f t="shared" si="7"/>
        <v/>
      </c>
      <c r="B114" s="20" t="str">
        <f>IFERROR(VLOOKUP($A114,Instellingen!$K$11:$L$22,2,0),"")</f>
        <v/>
      </c>
      <c r="C114" s="51"/>
      <c r="D114" s="52"/>
      <c r="E114" s="52"/>
      <c r="F114" s="53"/>
      <c r="G114" s="50"/>
      <c r="H114" s="50"/>
      <c r="I114" s="50"/>
      <c r="J114" s="38">
        <f t="shared" si="8"/>
        <v>0</v>
      </c>
      <c r="K114" s="38">
        <f t="shared" si="6"/>
        <v>0</v>
      </c>
      <c r="L114" s="38">
        <f t="shared" si="9"/>
        <v>0</v>
      </c>
      <c r="M114" s="38">
        <f t="shared" si="10"/>
        <v>0</v>
      </c>
      <c r="N114" s="38">
        <f t="shared" si="11"/>
        <v>0</v>
      </c>
      <c r="O114" s="38">
        <f>IF($F114=Instellingen!$I$11,ROUND(($J114-($J114/((100%+$F114)/100%))),2),0)</f>
        <v>0</v>
      </c>
      <c r="P114" s="38">
        <f>IF($F114=Instellingen!$I$12,ROUND(($J114-($J114/((100%+$F114)/100%))),2),0)</f>
        <v>0</v>
      </c>
      <c r="Q114" s="38">
        <f>IF($F114=Instellingen!$I$14,0,ROUND(($K114-($K114/((100%+$F114)/100%))),2))</f>
        <v>0</v>
      </c>
    </row>
    <row r="115" spans="1:17" x14ac:dyDescent="0.35">
      <c r="A115" s="20" t="str">
        <f t="shared" si="7"/>
        <v/>
      </c>
      <c r="B115" s="20" t="str">
        <f>IFERROR(VLOOKUP($A115,Instellingen!$K$11:$L$22,2,0),"")</f>
        <v/>
      </c>
      <c r="C115" s="51"/>
      <c r="D115" s="52"/>
      <c r="E115" s="52"/>
      <c r="F115" s="53"/>
      <c r="G115" s="50"/>
      <c r="H115" s="50"/>
      <c r="I115" s="50"/>
      <c r="J115" s="38">
        <f t="shared" si="8"/>
        <v>0</v>
      </c>
      <c r="K115" s="38">
        <f t="shared" si="6"/>
        <v>0</v>
      </c>
      <c r="L115" s="38">
        <f t="shared" si="9"/>
        <v>0</v>
      </c>
      <c r="M115" s="38">
        <f t="shared" si="10"/>
        <v>0</v>
      </c>
      <c r="N115" s="38">
        <f t="shared" si="11"/>
        <v>0</v>
      </c>
      <c r="O115" s="38">
        <f>IF($F115=Instellingen!$I$11,ROUND(($J115-($J115/((100%+$F115)/100%))),2),0)</f>
        <v>0</v>
      </c>
      <c r="P115" s="38">
        <f>IF($F115=Instellingen!$I$12,ROUND(($J115-($J115/((100%+$F115)/100%))),2),0)</f>
        <v>0</v>
      </c>
      <c r="Q115" s="38">
        <f>IF($F115=Instellingen!$I$14,0,ROUND(($K115-($K115/((100%+$F115)/100%))),2))</f>
        <v>0</v>
      </c>
    </row>
    <row r="116" spans="1:17" x14ac:dyDescent="0.35">
      <c r="A116" s="20" t="str">
        <f t="shared" si="7"/>
        <v/>
      </c>
      <c r="B116" s="20" t="str">
        <f>IFERROR(VLOOKUP($A116,Instellingen!$K$11:$L$22,2,0),"")</f>
        <v/>
      </c>
      <c r="C116" s="51"/>
      <c r="D116" s="52"/>
      <c r="E116" s="52"/>
      <c r="F116" s="53"/>
      <c r="G116" s="50"/>
      <c r="H116" s="50"/>
      <c r="I116" s="50"/>
      <c r="J116" s="38">
        <f t="shared" si="8"/>
        <v>0</v>
      </c>
      <c r="K116" s="38">
        <f t="shared" si="6"/>
        <v>0</v>
      </c>
      <c r="L116" s="38">
        <f t="shared" si="9"/>
        <v>0</v>
      </c>
      <c r="M116" s="38">
        <f t="shared" si="10"/>
        <v>0</v>
      </c>
      <c r="N116" s="38">
        <f t="shared" si="11"/>
        <v>0</v>
      </c>
      <c r="O116" s="38">
        <f>IF($F116=Instellingen!$I$11,ROUND(($J116-($J116/((100%+$F116)/100%))),2),0)</f>
        <v>0</v>
      </c>
      <c r="P116" s="38">
        <f>IF($F116=Instellingen!$I$12,ROUND(($J116-($J116/((100%+$F116)/100%))),2),0)</f>
        <v>0</v>
      </c>
      <c r="Q116" s="38">
        <f>IF($F116=Instellingen!$I$14,0,ROUND(($K116-($K116/((100%+$F116)/100%))),2))</f>
        <v>0</v>
      </c>
    </row>
    <row r="117" spans="1:17" x14ac:dyDescent="0.35">
      <c r="A117" s="20" t="str">
        <f t="shared" si="7"/>
        <v/>
      </c>
      <c r="B117" s="20" t="str">
        <f>IFERROR(VLOOKUP($A117,Instellingen!$K$11:$L$22,2,0),"")</f>
        <v/>
      </c>
      <c r="C117" s="51"/>
      <c r="D117" s="52"/>
      <c r="E117" s="52"/>
      <c r="F117" s="53"/>
      <c r="G117" s="50"/>
      <c r="H117" s="50"/>
      <c r="I117" s="50"/>
      <c r="J117" s="38">
        <f t="shared" si="8"/>
        <v>0</v>
      </c>
      <c r="K117" s="38">
        <f t="shared" si="6"/>
        <v>0</v>
      </c>
      <c r="L117" s="38">
        <f t="shared" si="9"/>
        <v>0</v>
      </c>
      <c r="M117" s="38">
        <f t="shared" si="10"/>
        <v>0</v>
      </c>
      <c r="N117" s="38">
        <f t="shared" si="11"/>
        <v>0</v>
      </c>
      <c r="O117" s="38">
        <f>IF($F117=Instellingen!$I$11,ROUND(($J117-($J117/((100%+$F117)/100%))),2),0)</f>
        <v>0</v>
      </c>
      <c r="P117" s="38">
        <f>IF($F117=Instellingen!$I$12,ROUND(($J117-($J117/((100%+$F117)/100%))),2),0)</f>
        <v>0</v>
      </c>
      <c r="Q117" s="38">
        <f>IF($F117=Instellingen!$I$14,0,ROUND(($K117-($K117/((100%+$F117)/100%))),2))</f>
        <v>0</v>
      </c>
    </row>
    <row r="118" spans="1:17" x14ac:dyDescent="0.35">
      <c r="A118" s="20" t="str">
        <f t="shared" si="7"/>
        <v/>
      </c>
      <c r="B118" s="20" t="str">
        <f>IFERROR(VLOOKUP($A118,Instellingen!$K$11:$L$22,2,0),"")</f>
        <v/>
      </c>
      <c r="C118" s="51"/>
      <c r="D118" s="52"/>
      <c r="E118" s="52"/>
      <c r="F118" s="53"/>
      <c r="G118" s="50"/>
      <c r="H118" s="50"/>
      <c r="I118" s="50"/>
      <c r="J118" s="38">
        <f t="shared" si="8"/>
        <v>0</v>
      </c>
      <c r="K118" s="38">
        <f t="shared" si="6"/>
        <v>0</v>
      </c>
      <c r="L118" s="38">
        <f t="shared" si="9"/>
        <v>0</v>
      </c>
      <c r="M118" s="38">
        <f t="shared" si="10"/>
        <v>0</v>
      </c>
      <c r="N118" s="38">
        <f t="shared" si="11"/>
        <v>0</v>
      </c>
      <c r="O118" s="38">
        <f>IF($F118=Instellingen!$I$11,ROUND(($J118-($J118/((100%+$F118)/100%))),2),0)</f>
        <v>0</v>
      </c>
      <c r="P118" s="38">
        <f>IF($F118=Instellingen!$I$12,ROUND(($J118-($J118/((100%+$F118)/100%))),2),0)</f>
        <v>0</v>
      </c>
      <c r="Q118" s="38">
        <f>IF($F118=Instellingen!$I$14,0,ROUND(($K118-($K118/((100%+$F118)/100%))),2))</f>
        <v>0</v>
      </c>
    </row>
    <row r="119" spans="1:17" x14ac:dyDescent="0.35">
      <c r="A119" s="20" t="str">
        <f t="shared" si="7"/>
        <v/>
      </c>
      <c r="B119" s="20" t="str">
        <f>IFERROR(VLOOKUP($A119,Instellingen!$K$11:$L$22,2,0),"")</f>
        <v/>
      </c>
      <c r="C119" s="51"/>
      <c r="D119" s="52"/>
      <c r="E119" s="52"/>
      <c r="F119" s="53"/>
      <c r="G119" s="50"/>
      <c r="H119" s="50"/>
      <c r="I119" s="50"/>
      <c r="J119" s="38">
        <f t="shared" si="8"/>
        <v>0</v>
      </c>
      <c r="K119" s="38">
        <f t="shared" si="6"/>
        <v>0</v>
      </c>
      <c r="L119" s="38">
        <f t="shared" si="9"/>
        <v>0</v>
      </c>
      <c r="M119" s="38">
        <f t="shared" si="10"/>
        <v>0</v>
      </c>
      <c r="N119" s="38">
        <f t="shared" si="11"/>
        <v>0</v>
      </c>
      <c r="O119" s="38">
        <f>IF($F119=Instellingen!$I$11,ROUND(($J119-($J119/((100%+$F119)/100%))),2),0)</f>
        <v>0</v>
      </c>
      <c r="P119" s="38">
        <f>IF($F119=Instellingen!$I$12,ROUND(($J119-($J119/((100%+$F119)/100%))),2),0)</f>
        <v>0</v>
      </c>
      <c r="Q119" s="38">
        <f>IF($F119=Instellingen!$I$14,0,ROUND(($K119-($K119/((100%+$F119)/100%))),2))</f>
        <v>0</v>
      </c>
    </row>
    <row r="120" spans="1:17" x14ac:dyDescent="0.35">
      <c r="A120" s="20" t="str">
        <f t="shared" si="7"/>
        <v/>
      </c>
      <c r="B120" s="20" t="str">
        <f>IFERROR(VLOOKUP($A120,Instellingen!$K$11:$L$22,2,0),"")</f>
        <v/>
      </c>
      <c r="C120" s="51"/>
      <c r="D120" s="52"/>
      <c r="E120" s="52"/>
      <c r="F120" s="53"/>
      <c r="G120" s="50"/>
      <c r="H120" s="50"/>
      <c r="I120" s="50"/>
      <c r="J120" s="38">
        <f t="shared" si="8"/>
        <v>0</v>
      </c>
      <c r="K120" s="38">
        <f t="shared" si="6"/>
        <v>0</v>
      </c>
      <c r="L120" s="38">
        <f t="shared" si="9"/>
        <v>0</v>
      </c>
      <c r="M120" s="38">
        <f t="shared" si="10"/>
        <v>0</v>
      </c>
      <c r="N120" s="38">
        <f t="shared" si="11"/>
        <v>0</v>
      </c>
      <c r="O120" s="38">
        <f>IF($F120=Instellingen!$I$11,ROUND(($J120-($J120/((100%+$F120)/100%))),2),0)</f>
        <v>0</v>
      </c>
      <c r="P120" s="38">
        <f>IF($F120=Instellingen!$I$12,ROUND(($J120-($J120/((100%+$F120)/100%))),2),0)</f>
        <v>0</v>
      </c>
      <c r="Q120" s="38">
        <f>IF($F120=Instellingen!$I$14,0,ROUND(($K120-($K120/((100%+$F120)/100%))),2))</f>
        <v>0</v>
      </c>
    </row>
    <row r="121" spans="1:17" x14ac:dyDescent="0.35">
      <c r="A121" s="20" t="str">
        <f t="shared" si="7"/>
        <v/>
      </c>
      <c r="B121" s="20" t="str">
        <f>IFERROR(VLOOKUP($A121,Instellingen!$K$11:$L$22,2,0),"")</f>
        <v/>
      </c>
      <c r="C121" s="51"/>
      <c r="D121" s="52"/>
      <c r="E121" s="52"/>
      <c r="F121" s="53"/>
      <c r="G121" s="50"/>
      <c r="H121" s="50"/>
      <c r="I121" s="50"/>
      <c r="J121" s="38">
        <f t="shared" si="8"/>
        <v>0</v>
      </c>
      <c r="K121" s="38">
        <f t="shared" si="6"/>
        <v>0</v>
      </c>
      <c r="L121" s="38">
        <f t="shared" si="9"/>
        <v>0</v>
      </c>
      <c r="M121" s="38">
        <f t="shared" si="10"/>
        <v>0</v>
      </c>
      <c r="N121" s="38">
        <f t="shared" si="11"/>
        <v>0</v>
      </c>
      <c r="O121" s="38">
        <f>IF($F121=Instellingen!$I$11,ROUND(($J121-($J121/((100%+$F121)/100%))),2),0)</f>
        <v>0</v>
      </c>
      <c r="P121" s="38">
        <f>IF($F121=Instellingen!$I$12,ROUND(($J121-($J121/((100%+$F121)/100%))),2),0)</f>
        <v>0</v>
      </c>
      <c r="Q121" s="38">
        <f>IF($F121=Instellingen!$I$14,0,ROUND(($K121-($K121/((100%+$F121)/100%))),2))</f>
        <v>0</v>
      </c>
    </row>
    <row r="122" spans="1:17" x14ac:dyDescent="0.35">
      <c r="A122" s="20" t="str">
        <f t="shared" si="7"/>
        <v/>
      </c>
      <c r="B122" s="20" t="str">
        <f>IFERROR(VLOOKUP($A122,Instellingen!$K$11:$L$22,2,0),"")</f>
        <v/>
      </c>
      <c r="C122" s="51"/>
      <c r="D122" s="52"/>
      <c r="E122" s="52"/>
      <c r="F122" s="53"/>
      <c r="G122" s="50"/>
      <c r="H122" s="50"/>
      <c r="I122" s="50"/>
      <c r="J122" s="38">
        <f t="shared" si="8"/>
        <v>0</v>
      </c>
      <c r="K122" s="38">
        <f t="shared" si="6"/>
        <v>0</v>
      </c>
      <c r="L122" s="38">
        <f t="shared" si="9"/>
        <v>0</v>
      </c>
      <c r="M122" s="38">
        <f t="shared" si="10"/>
        <v>0</v>
      </c>
      <c r="N122" s="38">
        <f t="shared" si="11"/>
        <v>0</v>
      </c>
      <c r="O122" s="38">
        <f>IF($F122=Instellingen!$I$11,ROUND(($J122-($J122/((100%+$F122)/100%))),2),0)</f>
        <v>0</v>
      </c>
      <c r="P122" s="38">
        <f>IF($F122=Instellingen!$I$12,ROUND(($J122-($J122/((100%+$F122)/100%))),2),0)</f>
        <v>0</v>
      </c>
      <c r="Q122" s="38">
        <f>IF($F122=Instellingen!$I$14,0,ROUND(($K122-($K122/((100%+$F122)/100%))),2))</f>
        <v>0</v>
      </c>
    </row>
    <row r="123" spans="1:17" x14ac:dyDescent="0.35">
      <c r="A123" s="20" t="str">
        <f t="shared" si="7"/>
        <v/>
      </c>
      <c r="B123" s="20" t="str">
        <f>IFERROR(VLOOKUP($A123,Instellingen!$K$11:$L$22,2,0),"")</f>
        <v/>
      </c>
      <c r="C123" s="51"/>
      <c r="D123" s="52"/>
      <c r="E123" s="52"/>
      <c r="F123" s="53"/>
      <c r="G123" s="50"/>
      <c r="H123" s="50"/>
      <c r="I123" s="50"/>
      <c r="J123" s="38">
        <f t="shared" si="8"/>
        <v>0</v>
      </c>
      <c r="K123" s="38">
        <f t="shared" si="6"/>
        <v>0</v>
      </c>
      <c r="L123" s="38">
        <f t="shared" si="9"/>
        <v>0</v>
      </c>
      <c r="M123" s="38">
        <f t="shared" si="10"/>
        <v>0</v>
      </c>
      <c r="N123" s="38">
        <f t="shared" si="11"/>
        <v>0</v>
      </c>
      <c r="O123" s="38">
        <f>IF($F123=Instellingen!$I$11,ROUND(($J123-($J123/((100%+$F123)/100%))),2),0)</f>
        <v>0</v>
      </c>
      <c r="P123" s="38">
        <f>IF($F123=Instellingen!$I$12,ROUND(($J123-($J123/((100%+$F123)/100%))),2),0)</f>
        <v>0</v>
      </c>
      <c r="Q123" s="38">
        <f>IF($F123=Instellingen!$I$14,0,ROUND(($K123-($K123/((100%+$F123)/100%))),2))</f>
        <v>0</v>
      </c>
    </row>
    <row r="124" spans="1:17" x14ac:dyDescent="0.35">
      <c r="A124" s="20" t="str">
        <f t="shared" si="7"/>
        <v/>
      </c>
      <c r="B124" s="20" t="str">
        <f>IFERROR(VLOOKUP($A124,Instellingen!$K$11:$L$22,2,0),"")</f>
        <v/>
      </c>
      <c r="C124" s="51"/>
      <c r="D124" s="52"/>
      <c r="E124" s="52"/>
      <c r="F124" s="53"/>
      <c r="G124" s="50"/>
      <c r="H124" s="50"/>
      <c r="I124" s="50"/>
      <c r="J124" s="38">
        <f t="shared" si="8"/>
        <v>0</v>
      </c>
      <c r="K124" s="38">
        <f t="shared" si="6"/>
        <v>0</v>
      </c>
      <c r="L124" s="38">
        <f t="shared" si="9"/>
        <v>0</v>
      </c>
      <c r="M124" s="38">
        <f t="shared" si="10"/>
        <v>0</v>
      </c>
      <c r="N124" s="38">
        <f t="shared" si="11"/>
        <v>0</v>
      </c>
      <c r="O124" s="38">
        <f>IF($F124=Instellingen!$I$11,ROUND(($J124-($J124/((100%+$F124)/100%))),2),0)</f>
        <v>0</v>
      </c>
      <c r="P124" s="38">
        <f>IF($F124=Instellingen!$I$12,ROUND(($J124-($J124/((100%+$F124)/100%))),2),0)</f>
        <v>0</v>
      </c>
      <c r="Q124" s="38">
        <f>IF($F124=Instellingen!$I$14,0,ROUND(($K124-($K124/((100%+$F124)/100%))),2))</f>
        <v>0</v>
      </c>
    </row>
    <row r="125" spans="1:17" x14ac:dyDescent="0.35">
      <c r="A125" s="20" t="str">
        <f t="shared" si="7"/>
        <v/>
      </c>
      <c r="B125" s="20" t="str">
        <f>IFERROR(VLOOKUP($A125,Instellingen!$K$11:$L$22,2,0),"")</f>
        <v/>
      </c>
      <c r="C125" s="51"/>
      <c r="D125" s="52"/>
      <c r="E125" s="52"/>
      <c r="F125" s="53"/>
      <c r="G125" s="50"/>
      <c r="H125" s="50"/>
      <c r="I125" s="50"/>
      <c r="J125" s="38">
        <f t="shared" si="8"/>
        <v>0</v>
      </c>
      <c r="K125" s="38">
        <f t="shared" si="6"/>
        <v>0</v>
      </c>
      <c r="L125" s="38">
        <f t="shared" si="9"/>
        <v>0</v>
      </c>
      <c r="M125" s="38">
        <f t="shared" si="10"/>
        <v>0</v>
      </c>
      <c r="N125" s="38">
        <f t="shared" si="11"/>
        <v>0</v>
      </c>
      <c r="O125" s="38">
        <f>IF($F125=Instellingen!$I$11,ROUND(($J125-($J125/((100%+$F125)/100%))),2),0)</f>
        <v>0</v>
      </c>
      <c r="P125" s="38">
        <f>IF($F125=Instellingen!$I$12,ROUND(($J125-($J125/((100%+$F125)/100%))),2),0)</f>
        <v>0</v>
      </c>
      <c r="Q125" s="38">
        <f>IF($F125=Instellingen!$I$14,0,ROUND(($K125-($K125/((100%+$F125)/100%))),2))</f>
        <v>0</v>
      </c>
    </row>
    <row r="126" spans="1:17" x14ac:dyDescent="0.35">
      <c r="A126" s="20" t="str">
        <f t="shared" si="7"/>
        <v/>
      </c>
      <c r="B126" s="20" t="str">
        <f>IFERROR(VLOOKUP($A126,Instellingen!$K$11:$L$22,2,0),"")</f>
        <v/>
      </c>
      <c r="C126" s="51"/>
      <c r="D126" s="52"/>
      <c r="E126" s="52"/>
      <c r="F126" s="53"/>
      <c r="G126" s="50"/>
      <c r="H126" s="50"/>
      <c r="I126" s="50"/>
      <c r="J126" s="38">
        <f t="shared" si="8"/>
        <v>0</v>
      </c>
      <c r="K126" s="38">
        <f t="shared" si="6"/>
        <v>0</v>
      </c>
      <c r="L126" s="38">
        <f t="shared" si="9"/>
        <v>0</v>
      </c>
      <c r="M126" s="38">
        <f t="shared" si="10"/>
        <v>0</v>
      </c>
      <c r="N126" s="38">
        <f t="shared" si="11"/>
        <v>0</v>
      </c>
      <c r="O126" s="38">
        <f>IF($F126=Instellingen!$I$11,ROUND(($J126-($J126/((100%+$F126)/100%))),2),0)</f>
        <v>0</v>
      </c>
      <c r="P126" s="38">
        <f>IF($F126=Instellingen!$I$12,ROUND(($J126-($J126/((100%+$F126)/100%))),2),0)</f>
        <v>0</v>
      </c>
      <c r="Q126" s="38">
        <f>IF($F126=Instellingen!$I$14,0,ROUND(($K126-($K126/((100%+$F126)/100%))),2))</f>
        <v>0</v>
      </c>
    </row>
    <row r="127" spans="1:17" x14ac:dyDescent="0.35">
      <c r="A127" s="20" t="str">
        <f t="shared" si="7"/>
        <v/>
      </c>
      <c r="B127" s="20" t="str">
        <f>IFERROR(VLOOKUP($A127,Instellingen!$K$11:$L$22,2,0),"")</f>
        <v/>
      </c>
      <c r="C127" s="51"/>
      <c r="D127" s="52"/>
      <c r="E127" s="52"/>
      <c r="F127" s="53"/>
      <c r="G127" s="50"/>
      <c r="H127" s="50"/>
      <c r="I127" s="50"/>
      <c r="J127" s="38">
        <f t="shared" si="8"/>
        <v>0</v>
      </c>
      <c r="K127" s="38">
        <f t="shared" si="6"/>
        <v>0</v>
      </c>
      <c r="L127" s="38">
        <f t="shared" si="9"/>
        <v>0</v>
      </c>
      <c r="M127" s="38">
        <f t="shared" si="10"/>
        <v>0</v>
      </c>
      <c r="N127" s="38">
        <f t="shared" si="11"/>
        <v>0</v>
      </c>
      <c r="O127" s="38">
        <f>IF($F127=Instellingen!$I$11,ROUND(($J127-($J127/((100%+$F127)/100%))),2),0)</f>
        <v>0</v>
      </c>
      <c r="P127" s="38">
        <f>IF($F127=Instellingen!$I$12,ROUND(($J127-($J127/((100%+$F127)/100%))),2),0)</f>
        <v>0</v>
      </c>
      <c r="Q127" s="38">
        <f>IF($F127=Instellingen!$I$14,0,ROUND(($K127-($K127/((100%+$F127)/100%))),2))</f>
        <v>0</v>
      </c>
    </row>
    <row r="128" spans="1:17" x14ac:dyDescent="0.35">
      <c r="A128" s="20" t="str">
        <f t="shared" si="7"/>
        <v/>
      </c>
      <c r="B128" s="20" t="str">
        <f>IFERROR(VLOOKUP($A128,Instellingen!$K$11:$L$22,2,0),"")</f>
        <v/>
      </c>
      <c r="C128" s="51"/>
      <c r="D128" s="52"/>
      <c r="E128" s="52"/>
      <c r="F128" s="53"/>
      <c r="G128" s="50"/>
      <c r="H128" s="50"/>
      <c r="I128" s="50"/>
      <c r="J128" s="38">
        <f t="shared" si="8"/>
        <v>0</v>
      </c>
      <c r="K128" s="38">
        <f t="shared" si="6"/>
        <v>0</v>
      </c>
      <c r="L128" s="38">
        <f t="shared" si="9"/>
        <v>0</v>
      </c>
      <c r="M128" s="38">
        <f t="shared" si="10"/>
        <v>0</v>
      </c>
      <c r="N128" s="38">
        <f t="shared" si="11"/>
        <v>0</v>
      </c>
      <c r="O128" s="38">
        <f>IF($F128=Instellingen!$I$11,ROUND(($J128-($J128/((100%+$F128)/100%))),2),0)</f>
        <v>0</v>
      </c>
      <c r="P128" s="38">
        <f>IF($F128=Instellingen!$I$12,ROUND(($J128-($J128/((100%+$F128)/100%))),2),0)</f>
        <v>0</v>
      </c>
      <c r="Q128" s="38">
        <f>IF($F128=Instellingen!$I$14,0,ROUND(($K128-($K128/((100%+$F128)/100%))),2))</f>
        <v>0</v>
      </c>
    </row>
    <row r="129" spans="1:17" x14ac:dyDescent="0.35">
      <c r="A129" s="20" t="str">
        <f t="shared" si="7"/>
        <v/>
      </c>
      <c r="B129" s="20" t="str">
        <f>IFERROR(VLOOKUP($A129,Instellingen!$K$11:$L$22,2,0),"")</f>
        <v/>
      </c>
      <c r="C129" s="51"/>
      <c r="D129" s="52"/>
      <c r="E129" s="52"/>
      <c r="F129" s="53"/>
      <c r="G129" s="50"/>
      <c r="H129" s="50"/>
      <c r="I129" s="50"/>
      <c r="J129" s="38">
        <f t="shared" si="8"/>
        <v>0</v>
      </c>
      <c r="K129" s="38">
        <f t="shared" si="6"/>
        <v>0</v>
      </c>
      <c r="L129" s="38">
        <f t="shared" si="9"/>
        <v>0</v>
      </c>
      <c r="M129" s="38">
        <f t="shared" si="10"/>
        <v>0</v>
      </c>
      <c r="N129" s="38">
        <f t="shared" si="11"/>
        <v>0</v>
      </c>
      <c r="O129" s="38">
        <f>IF($F129=Instellingen!$I$11,ROUND(($J129-($J129/((100%+$F129)/100%))),2),0)</f>
        <v>0</v>
      </c>
      <c r="P129" s="38">
        <f>IF($F129=Instellingen!$I$12,ROUND(($J129-($J129/((100%+$F129)/100%))),2),0)</f>
        <v>0</v>
      </c>
      <c r="Q129" s="38">
        <f>IF($F129=Instellingen!$I$14,0,ROUND(($K129-($K129/((100%+$F129)/100%))),2))</f>
        <v>0</v>
      </c>
    </row>
    <row r="130" spans="1:17" x14ac:dyDescent="0.35">
      <c r="A130" s="20" t="str">
        <f t="shared" si="7"/>
        <v/>
      </c>
      <c r="B130" s="20" t="str">
        <f>IFERROR(VLOOKUP($A130,Instellingen!$K$11:$L$22,2,0),"")</f>
        <v/>
      </c>
      <c r="C130" s="51"/>
      <c r="D130" s="52"/>
      <c r="E130" s="52"/>
      <c r="F130" s="53"/>
      <c r="G130" s="50"/>
      <c r="H130" s="50"/>
      <c r="I130" s="50"/>
      <c r="J130" s="38">
        <f t="shared" si="8"/>
        <v>0</v>
      </c>
      <c r="K130" s="38">
        <f t="shared" si="6"/>
        <v>0</v>
      </c>
      <c r="L130" s="38">
        <f t="shared" si="9"/>
        <v>0</v>
      </c>
      <c r="M130" s="38">
        <f t="shared" si="10"/>
        <v>0</v>
      </c>
      <c r="N130" s="38">
        <f t="shared" si="11"/>
        <v>0</v>
      </c>
      <c r="O130" s="38">
        <f>IF($F130=Instellingen!$I$11,ROUND(($J130-($J130/((100%+$F130)/100%))),2),0)</f>
        <v>0</v>
      </c>
      <c r="P130" s="38">
        <f>IF($F130=Instellingen!$I$12,ROUND(($J130-($J130/((100%+$F130)/100%))),2),0)</f>
        <v>0</v>
      </c>
      <c r="Q130" s="38">
        <f>IF($F130=Instellingen!$I$14,0,ROUND(($K130-($K130/((100%+$F130)/100%))),2))</f>
        <v>0</v>
      </c>
    </row>
    <row r="131" spans="1:17" x14ac:dyDescent="0.35">
      <c r="A131" s="20" t="str">
        <f t="shared" si="7"/>
        <v/>
      </c>
      <c r="B131" s="20" t="str">
        <f>IFERROR(VLOOKUP($A131,Instellingen!$K$11:$L$22,2,0),"")</f>
        <v/>
      </c>
      <c r="C131" s="51"/>
      <c r="D131" s="52"/>
      <c r="E131" s="52"/>
      <c r="F131" s="53"/>
      <c r="G131" s="50"/>
      <c r="H131" s="50"/>
      <c r="I131" s="50"/>
      <c r="J131" s="38">
        <f t="shared" si="8"/>
        <v>0</v>
      </c>
      <c r="K131" s="38">
        <f t="shared" si="6"/>
        <v>0</v>
      </c>
      <c r="L131" s="38">
        <f t="shared" si="9"/>
        <v>0</v>
      </c>
      <c r="M131" s="38">
        <f t="shared" si="10"/>
        <v>0</v>
      </c>
      <c r="N131" s="38">
        <f t="shared" si="11"/>
        <v>0</v>
      </c>
      <c r="O131" s="38">
        <f>IF($F131=Instellingen!$I$11,ROUND(($J131-($J131/((100%+$F131)/100%))),2),0)</f>
        <v>0</v>
      </c>
      <c r="P131" s="38">
        <f>IF($F131=Instellingen!$I$12,ROUND(($J131-($J131/((100%+$F131)/100%))),2),0)</f>
        <v>0</v>
      </c>
      <c r="Q131" s="38">
        <f>IF($F131=Instellingen!$I$14,0,ROUND(($K131-($K131/((100%+$F131)/100%))),2))</f>
        <v>0</v>
      </c>
    </row>
    <row r="132" spans="1:17" x14ac:dyDescent="0.35">
      <c r="A132" s="20" t="str">
        <f t="shared" si="7"/>
        <v/>
      </c>
      <c r="B132" s="20" t="str">
        <f>IFERROR(VLOOKUP($A132,Instellingen!$K$11:$L$22,2,0),"")</f>
        <v/>
      </c>
      <c r="C132" s="51"/>
      <c r="D132" s="52"/>
      <c r="E132" s="52"/>
      <c r="F132" s="53"/>
      <c r="G132" s="50"/>
      <c r="H132" s="50"/>
      <c r="I132" s="50"/>
      <c r="J132" s="38">
        <f t="shared" si="8"/>
        <v>0</v>
      </c>
      <c r="K132" s="38">
        <f t="shared" si="6"/>
        <v>0</v>
      </c>
      <c r="L132" s="38">
        <f t="shared" si="9"/>
        <v>0</v>
      </c>
      <c r="M132" s="38">
        <f t="shared" si="10"/>
        <v>0</v>
      </c>
      <c r="N132" s="38">
        <f t="shared" si="11"/>
        <v>0</v>
      </c>
      <c r="O132" s="38">
        <f>IF($F132=Instellingen!$I$11,ROUND(($J132-($J132/((100%+$F132)/100%))),2),0)</f>
        <v>0</v>
      </c>
      <c r="P132" s="38">
        <f>IF($F132=Instellingen!$I$12,ROUND(($J132-($J132/((100%+$F132)/100%))),2),0)</f>
        <v>0</v>
      </c>
      <c r="Q132" s="38">
        <f>IF($F132=Instellingen!$I$14,0,ROUND(($K132-($K132/((100%+$F132)/100%))),2))</f>
        <v>0</v>
      </c>
    </row>
    <row r="133" spans="1:17" x14ac:dyDescent="0.35">
      <c r="A133" s="20" t="str">
        <f t="shared" si="7"/>
        <v/>
      </c>
      <c r="B133" s="20" t="str">
        <f>IFERROR(VLOOKUP($A133,Instellingen!$K$11:$L$22,2,0),"")</f>
        <v/>
      </c>
      <c r="C133" s="51"/>
      <c r="D133" s="52"/>
      <c r="E133" s="52"/>
      <c r="F133" s="53"/>
      <c r="G133" s="50"/>
      <c r="H133" s="50"/>
      <c r="I133" s="50"/>
      <c r="J133" s="38">
        <f t="shared" si="8"/>
        <v>0</v>
      </c>
      <c r="K133" s="38">
        <f t="shared" si="6"/>
        <v>0</v>
      </c>
      <c r="L133" s="38">
        <f t="shared" si="9"/>
        <v>0</v>
      </c>
      <c r="M133" s="38">
        <f t="shared" si="10"/>
        <v>0</v>
      </c>
      <c r="N133" s="38">
        <f t="shared" si="11"/>
        <v>0</v>
      </c>
      <c r="O133" s="38">
        <f>IF($F133=Instellingen!$I$11,ROUND(($J133-($J133/((100%+$F133)/100%))),2),0)</f>
        <v>0</v>
      </c>
      <c r="P133" s="38">
        <f>IF($F133=Instellingen!$I$12,ROUND(($J133-($J133/((100%+$F133)/100%))),2),0)</f>
        <v>0</v>
      </c>
      <c r="Q133" s="38">
        <f>IF($F133=Instellingen!$I$14,0,ROUND(($K133-($K133/((100%+$F133)/100%))),2))</f>
        <v>0</v>
      </c>
    </row>
    <row r="134" spans="1:17" x14ac:dyDescent="0.35">
      <c r="A134" s="20" t="str">
        <f t="shared" si="7"/>
        <v/>
      </c>
      <c r="B134" s="20" t="str">
        <f>IFERROR(VLOOKUP($A134,Instellingen!$K$11:$L$22,2,0),"")</f>
        <v/>
      </c>
      <c r="C134" s="51"/>
      <c r="D134" s="52"/>
      <c r="E134" s="52"/>
      <c r="F134" s="53"/>
      <c r="G134" s="50"/>
      <c r="H134" s="50"/>
      <c r="I134" s="50"/>
      <c r="J134" s="38">
        <f t="shared" si="8"/>
        <v>0</v>
      </c>
      <c r="K134" s="38">
        <f t="shared" si="6"/>
        <v>0</v>
      </c>
      <c r="L134" s="38">
        <f t="shared" si="9"/>
        <v>0</v>
      </c>
      <c r="M134" s="38">
        <f t="shared" si="10"/>
        <v>0</v>
      </c>
      <c r="N134" s="38">
        <f t="shared" si="11"/>
        <v>0</v>
      </c>
      <c r="O134" s="38">
        <f>IF($F134=Instellingen!$I$11,ROUND(($J134-($J134/((100%+$F134)/100%))),2),0)</f>
        <v>0</v>
      </c>
      <c r="P134" s="38">
        <f>IF($F134=Instellingen!$I$12,ROUND(($J134-($J134/((100%+$F134)/100%))),2),0)</f>
        <v>0</v>
      </c>
      <c r="Q134" s="38">
        <f>IF($F134=Instellingen!$I$14,0,ROUND(($K134-($K134/((100%+$F134)/100%))),2))</f>
        <v>0</v>
      </c>
    </row>
    <row r="135" spans="1:17" x14ac:dyDescent="0.35">
      <c r="A135" s="20" t="str">
        <f t="shared" si="7"/>
        <v/>
      </c>
      <c r="B135" s="20" t="str">
        <f>IFERROR(VLOOKUP($A135,Instellingen!$K$11:$L$22,2,0),"")</f>
        <v/>
      </c>
      <c r="C135" s="51"/>
      <c r="D135" s="52"/>
      <c r="E135" s="52"/>
      <c r="F135" s="53"/>
      <c r="G135" s="50"/>
      <c r="H135" s="50"/>
      <c r="I135" s="50"/>
      <c r="J135" s="38">
        <f t="shared" si="8"/>
        <v>0</v>
      </c>
      <c r="K135" s="38">
        <f t="shared" ref="K135:K198" si="12">IF(OR($G135="Kosten",$G135="Investering"),$E135-$D135,0)</f>
        <v>0</v>
      </c>
      <c r="L135" s="38">
        <f t="shared" si="9"/>
        <v>0</v>
      </c>
      <c r="M135" s="38">
        <f t="shared" si="10"/>
        <v>0</v>
      </c>
      <c r="N135" s="38">
        <f t="shared" si="11"/>
        <v>0</v>
      </c>
      <c r="O135" s="38">
        <f>IF($F135=Instellingen!$I$11,ROUND(($J135-($J135/((100%+$F135)/100%))),2),0)</f>
        <v>0</v>
      </c>
      <c r="P135" s="38">
        <f>IF($F135=Instellingen!$I$12,ROUND(($J135-($J135/((100%+$F135)/100%))),2),0)</f>
        <v>0</v>
      </c>
      <c r="Q135" s="38">
        <f>IF($F135=Instellingen!$I$14,0,ROUND(($K135-($K135/((100%+$F135)/100%))),2))</f>
        <v>0</v>
      </c>
    </row>
    <row r="136" spans="1:17" x14ac:dyDescent="0.35">
      <c r="A136" s="20" t="str">
        <f t="shared" ref="A136:A199" si="13">IF($C136="","",PROPER(TEXT($C136,"mmmm")))</f>
        <v/>
      </c>
      <c r="B136" s="20" t="str">
        <f>IFERROR(VLOOKUP($A136,Instellingen!$K$11:$L$22,2,0),"")</f>
        <v/>
      </c>
      <c r="C136" s="51"/>
      <c r="D136" s="52"/>
      <c r="E136" s="52"/>
      <c r="F136" s="53"/>
      <c r="G136" s="50"/>
      <c r="H136" s="50"/>
      <c r="I136" s="50"/>
      <c r="J136" s="38">
        <f t="shared" ref="J136:J199" si="14">IF($G136="Omzet",$D136-$E136,0)</f>
        <v>0</v>
      </c>
      <c r="K136" s="38">
        <f t="shared" si="12"/>
        <v>0</v>
      </c>
      <c r="L136" s="38">
        <f t="shared" ref="L136:L199" si="15">IF(OR($G136="Omzet",$G136="Kosten",$G136="Investering"),0,$D136-$E136)</f>
        <v>0</v>
      </c>
      <c r="M136" s="38">
        <f t="shared" ref="M136:M199" si="16">J136-O136-P136</f>
        <v>0</v>
      </c>
      <c r="N136" s="38">
        <f t="shared" ref="N136:N199" si="17">K136-Q136</f>
        <v>0</v>
      </c>
      <c r="O136" s="38">
        <f>IF($F136=Instellingen!$I$11,ROUND(($J136-($J136/((100%+$F136)/100%))),2),0)</f>
        <v>0</v>
      </c>
      <c r="P136" s="38">
        <f>IF($F136=Instellingen!$I$12,ROUND(($J136-($J136/((100%+$F136)/100%))),2),0)</f>
        <v>0</v>
      </c>
      <c r="Q136" s="38">
        <f>IF($F136=Instellingen!$I$14,0,ROUND(($K136-($K136/((100%+$F136)/100%))),2))</f>
        <v>0</v>
      </c>
    </row>
    <row r="137" spans="1:17" x14ac:dyDescent="0.35">
      <c r="A137" s="20" t="str">
        <f t="shared" si="13"/>
        <v/>
      </c>
      <c r="B137" s="20" t="str">
        <f>IFERROR(VLOOKUP($A137,Instellingen!$K$11:$L$22,2,0),"")</f>
        <v/>
      </c>
      <c r="C137" s="51"/>
      <c r="D137" s="52"/>
      <c r="E137" s="52"/>
      <c r="F137" s="53"/>
      <c r="G137" s="50"/>
      <c r="H137" s="50"/>
      <c r="I137" s="50"/>
      <c r="J137" s="38">
        <f t="shared" si="14"/>
        <v>0</v>
      </c>
      <c r="K137" s="38">
        <f t="shared" si="12"/>
        <v>0</v>
      </c>
      <c r="L137" s="38">
        <f t="shared" si="15"/>
        <v>0</v>
      </c>
      <c r="M137" s="38">
        <f t="shared" si="16"/>
        <v>0</v>
      </c>
      <c r="N137" s="38">
        <f t="shared" si="17"/>
        <v>0</v>
      </c>
      <c r="O137" s="38">
        <f>IF($F137=Instellingen!$I$11,ROUND(($J137-($J137/((100%+$F137)/100%))),2),0)</f>
        <v>0</v>
      </c>
      <c r="P137" s="38">
        <f>IF($F137=Instellingen!$I$12,ROUND(($J137-($J137/((100%+$F137)/100%))),2),0)</f>
        <v>0</v>
      </c>
      <c r="Q137" s="38">
        <f>IF($F137=Instellingen!$I$14,0,ROUND(($K137-($K137/((100%+$F137)/100%))),2))</f>
        <v>0</v>
      </c>
    </row>
    <row r="138" spans="1:17" x14ac:dyDescent="0.35">
      <c r="A138" s="20" t="str">
        <f t="shared" si="13"/>
        <v/>
      </c>
      <c r="B138" s="20" t="str">
        <f>IFERROR(VLOOKUP($A138,Instellingen!$K$11:$L$22,2,0),"")</f>
        <v/>
      </c>
      <c r="C138" s="51"/>
      <c r="D138" s="52"/>
      <c r="E138" s="52"/>
      <c r="F138" s="53"/>
      <c r="G138" s="50"/>
      <c r="H138" s="50"/>
      <c r="I138" s="50"/>
      <c r="J138" s="38">
        <f t="shared" si="14"/>
        <v>0</v>
      </c>
      <c r="K138" s="38">
        <f t="shared" si="12"/>
        <v>0</v>
      </c>
      <c r="L138" s="38">
        <f t="shared" si="15"/>
        <v>0</v>
      </c>
      <c r="M138" s="38">
        <f t="shared" si="16"/>
        <v>0</v>
      </c>
      <c r="N138" s="38">
        <f t="shared" si="17"/>
        <v>0</v>
      </c>
      <c r="O138" s="38">
        <f>IF($F138=Instellingen!$I$11,ROUND(($J138-($J138/((100%+$F138)/100%))),2),0)</f>
        <v>0</v>
      </c>
      <c r="P138" s="38">
        <f>IF($F138=Instellingen!$I$12,ROUND(($J138-($J138/((100%+$F138)/100%))),2),0)</f>
        <v>0</v>
      </c>
      <c r="Q138" s="38">
        <f>IF($F138=Instellingen!$I$14,0,ROUND(($K138-($K138/((100%+$F138)/100%))),2))</f>
        <v>0</v>
      </c>
    </row>
    <row r="139" spans="1:17" x14ac:dyDescent="0.35">
      <c r="A139" s="20" t="str">
        <f t="shared" si="13"/>
        <v/>
      </c>
      <c r="B139" s="20" t="str">
        <f>IFERROR(VLOOKUP($A139,Instellingen!$K$11:$L$22,2,0),"")</f>
        <v/>
      </c>
      <c r="C139" s="51"/>
      <c r="D139" s="52"/>
      <c r="E139" s="52"/>
      <c r="F139" s="53"/>
      <c r="G139" s="50"/>
      <c r="H139" s="50"/>
      <c r="I139" s="50"/>
      <c r="J139" s="38">
        <f t="shared" si="14"/>
        <v>0</v>
      </c>
      <c r="K139" s="38">
        <f t="shared" si="12"/>
        <v>0</v>
      </c>
      <c r="L139" s="38">
        <f t="shared" si="15"/>
        <v>0</v>
      </c>
      <c r="M139" s="38">
        <f t="shared" si="16"/>
        <v>0</v>
      </c>
      <c r="N139" s="38">
        <f t="shared" si="17"/>
        <v>0</v>
      </c>
      <c r="O139" s="38">
        <f>IF($F139=Instellingen!$I$11,ROUND(($J139-($J139/((100%+$F139)/100%))),2),0)</f>
        <v>0</v>
      </c>
      <c r="P139" s="38">
        <f>IF($F139=Instellingen!$I$12,ROUND(($J139-($J139/((100%+$F139)/100%))),2),0)</f>
        <v>0</v>
      </c>
      <c r="Q139" s="38">
        <f>IF($F139=Instellingen!$I$14,0,ROUND(($K139-($K139/((100%+$F139)/100%))),2))</f>
        <v>0</v>
      </c>
    </row>
    <row r="140" spans="1:17" x14ac:dyDescent="0.35">
      <c r="A140" s="20" t="str">
        <f t="shared" si="13"/>
        <v/>
      </c>
      <c r="B140" s="20" t="str">
        <f>IFERROR(VLOOKUP($A140,Instellingen!$K$11:$L$22,2,0),"")</f>
        <v/>
      </c>
      <c r="C140" s="51"/>
      <c r="D140" s="52"/>
      <c r="E140" s="52"/>
      <c r="F140" s="53"/>
      <c r="G140" s="50"/>
      <c r="H140" s="50"/>
      <c r="I140" s="50"/>
      <c r="J140" s="38">
        <f t="shared" si="14"/>
        <v>0</v>
      </c>
      <c r="K140" s="38">
        <f t="shared" si="12"/>
        <v>0</v>
      </c>
      <c r="L140" s="38">
        <f t="shared" si="15"/>
        <v>0</v>
      </c>
      <c r="M140" s="38">
        <f t="shared" si="16"/>
        <v>0</v>
      </c>
      <c r="N140" s="38">
        <f t="shared" si="17"/>
        <v>0</v>
      </c>
      <c r="O140" s="38">
        <f>IF($F140=Instellingen!$I$11,ROUND(($J140-($J140/((100%+$F140)/100%))),2),0)</f>
        <v>0</v>
      </c>
      <c r="P140" s="38">
        <f>IF($F140=Instellingen!$I$12,ROUND(($J140-($J140/((100%+$F140)/100%))),2),0)</f>
        <v>0</v>
      </c>
      <c r="Q140" s="38">
        <f>IF($F140=Instellingen!$I$14,0,ROUND(($K140-($K140/((100%+$F140)/100%))),2))</f>
        <v>0</v>
      </c>
    </row>
    <row r="141" spans="1:17" x14ac:dyDescent="0.35">
      <c r="A141" s="20" t="str">
        <f t="shared" si="13"/>
        <v/>
      </c>
      <c r="B141" s="20" t="str">
        <f>IFERROR(VLOOKUP($A141,Instellingen!$K$11:$L$22,2,0),"")</f>
        <v/>
      </c>
      <c r="C141" s="51"/>
      <c r="D141" s="52"/>
      <c r="E141" s="52"/>
      <c r="F141" s="53"/>
      <c r="G141" s="50"/>
      <c r="H141" s="50"/>
      <c r="I141" s="50"/>
      <c r="J141" s="38">
        <f t="shared" si="14"/>
        <v>0</v>
      </c>
      <c r="K141" s="38">
        <f t="shared" si="12"/>
        <v>0</v>
      </c>
      <c r="L141" s="38">
        <f t="shared" si="15"/>
        <v>0</v>
      </c>
      <c r="M141" s="38">
        <f t="shared" si="16"/>
        <v>0</v>
      </c>
      <c r="N141" s="38">
        <f t="shared" si="17"/>
        <v>0</v>
      </c>
      <c r="O141" s="38">
        <f>IF($F141=Instellingen!$I$11,ROUND(($J141-($J141/((100%+$F141)/100%))),2),0)</f>
        <v>0</v>
      </c>
      <c r="P141" s="38">
        <f>IF($F141=Instellingen!$I$12,ROUND(($J141-($J141/((100%+$F141)/100%))),2),0)</f>
        <v>0</v>
      </c>
      <c r="Q141" s="38">
        <f>IF($F141=Instellingen!$I$14,0,ROUND(($K141-($K141/((100%+$F141)/100%))),2))</f>
        <v>0</v>
      </c>
    </row>
    <row r="142" spans="1:17" x14ac:dyDescent="0.35">
      <c r="A142" s="20" t="str">
        <f t="shared" si="13"/>
        <v/>
      </c>
      <c r="B142" s="20" t="str">
        <f>IFERROR(VLOOKUP($A142,Instellingen!$K$11:$L$22,2,0),"")</f>
        <v/>
      </c>
      <c r="C142" s="51"/>
      <c r="D142" s="52"/>
      <c r="E142" s="52"/>
      <c r="F142" s="53"/>
      <c r="G142" s="50"/>
      <c r="H142" s="50"/>
      <c r="I142" s="50"/>
      <c r="J142" s="38">
        <f t="shared" si="14"/>
        <v>0</v>
      </c>
      <c r="K142" s="38">
        <f t="shared" si="12"/>
        <v>0</v>
      </c>
      <c r="L142" s="38">
        <f t="shared" si="15"/>
        <v>0</v>
      </c>
      <c r="M142" s="38">
        <f t="shared" si="16"/>
        <v>0</v>
      </c>
      <c r="N142" s="38">
        <f t="shared" si="17"/>
        <v>0</v>
      </c>
      <c r="O142" s="38">
        <f>IF($F142=Instellingen!$I$11,ROUND(($J142-($J142/((100%+$F142)/100%))),2),0)</f>
        <v>0</v>
      </c>
      <c r="P142" s="38">
        <f>IF($F142=Instellingen!$I$12,ROUND(($J142-($J142/((100%+$F142)/100%))),2),0)</f>
        <v>0</v>
      </c>
      <c r="Q142" s="38">
        <f>IF($F142=Instellingen!$I$14,0,ROUND(($K142-($K142/((100%+$F142)/100%))),2))</f>
        <v>0</v>
      </c>
    </row>
    <row r="143" spans="1:17" x14ac:dyDescent="0.35">
      <c r="A143" s="20" t="str">
        <f t="shared" si="13"/>
        <v/>
      </c>
      <c r="B143" s="20" t="str">
        <f>IFERROR(VLOOKUP($A143,Instellingen!$K$11:$L$22,2,0),"")</f>
        <v/>
      </c>
      <c r="C143" s="51"/>
      <c r="D143" s="52"/>
      <c r="E143" s="52"/>
      <c r="F143" s="53"/>
      <c r="G143" s="50"/>
      <c r="H143" s="50"/>
      <c r="I143" s="50"/>
      <c r="J143" s="38">
        <f t="shared" si="14"/>
        <v>0</v>
      </c>
      <c r="K143" s="38">
        <f t="shared" si="12"/>
        <v>0</v>
      </c>
      <c r="L143" s="38">
        <f t="shared" si="15"/>
        <v>0</v>
      </c>
      <c r="M143" s="38">
        <f t="shared" si="16"/>
        <v>0</v>
      </c>
      <c r="N143" s="38">
        <f t="shared" si="17"/>
        <v>0</v>
      </c>
      <c r="O143" s="38">
        <f>IF($F143=Instellingen!$I$11,ROUND(($J143-($J143/((100%+$F143)/100%))),2),0)</f>
        <v>0</v>
      </c>
      <c r="P143" s="38">
        <f>IF($F143=Instellingen!$I$12,ROUND(($J143-($J143/((100%+$F143)/100%))),2),0)</f>
        <v>0</v>
      </c>
      <c r="Q143" s="38">
        <f>IF($F143=Instellingen!$I$14,0,ROUND(($K143-($K143/((100%+$F143)/100%))),2))</f>
        <v>0</v>
      </c>
    </row>
    <row r="144" spans="1:17" x14ac:dyDescent="0.35">
      <c r="A144" s="20" t="str">
        <f t="shared" si="13"/>
        <v/>
      </c>
      <c r="B144" s="20" t="str">
        <f>IFERROR(VLOOKUP($A144,Instellingen!$K$11:$L$22,2,0),"")</f>
        <v/>
      </c>
      <c r="C144" s="51"/>
      <c r="D144" s="52"/>
      <c r="E144" s="52"/>
      <c r="F144" s="53"/>
      <c r="G144" s="50"/>
      <c r="H144" s="50"/>
      <c r="I144" s="50"/>
      <c r="J144" s="38">
        <f t="shared" si="14"/>
        <v>0</v>
      </c>
      <c r="K144" s="38">
        <f t="shared" si="12"/>
        <v>0</v>
      </c>
      <c r="L144" s="38">
        <f t="shared" si="15"/>
        <v>0</v>
      </c>
      <c r="M144" s="38">
        <f t="shared" si="16"/>
        <v>0</v>
      </c>
      <c r="N144" s="38">
        <f t="shared" si="17"/>
        <v>0</v>
      </c>
      <c r="O144" s="38">
        <f>IF($F144=Instellingen!$I$11,ROUND(($J144-($J144/((100%+$F144)/100%))),2),0)</f>
        <v>0</v>
      </c>
      <c r="P144" s="38">
        <f>IF($F144=Instellingen!$I$12,ROUND(($J144-($J144/((100%+$F144)/100%))),2),0)</f>
        <v>0</v>
      </c>
      <c r="Q144" s="38">
        <f>IF($F144=Instellingen!$I$14,0,ROUND(($K144-($K144/((100%+$F144)/100%))),2))</f>
        <v>0</v>
      </c>
    </row>
    <row r="145" spans="1:17" x14ac:dyDescent="0.35">
      <c r="A145" s="20" t="str">
        <f t="shared" si="13"/>
        <v/>
      </c>
      <c r="B145" s="20" t="str">
        <f>IFERROR(VLOOKUP($A145,Instellingen!$K$11:$L$22,2,0),"")</f>
        <v/>
      </c>
      <c r="C145" s="51"/>
      <c r="D145" s="52"/>
      <c r="E145" s="52"/>
      <c r="F145" s="53"/>
      <c r="G145" s="50"/>
      <c r="H145" s="50"/>
      <c r="I145" s="50"/>
      <c r="J145" s="38">
        <f t="shared" si="14"/>
        <v>0</v>
      </c>
      <c r="K145" s="38">
        <f t="shared" si="12"/>
        <v>0</v>
      </c>
      <c r="L145" s="38">
        <f t="shared" si="15"/>
        <v>0</v>
      </c>
      <c r="M145" s="38">
        <f t="shared" si="16"/>
        <v>0</v>
      </c>
      <c r="N145" s="38">
        <f t="shared" si="17"/>
        <v>0</v>
      </c>
      <c r="O145" s="38">
        <f>IF($F145=Instellingen!$I$11,ROUND(($J145-($J145/((100%+$F145)/100%))),2),0)</f>
        <v>0</v>
      </c>
      <c r="P145" s="38">
        <f>IF($F145=Instellingen!$I$12,ROUND(($J145-($J145/((100%+$F145)/100%))),2),0)</f>
        <v>0</v>
      </c>
      <c r="Q145" s="38">
        <f>IF($F145=Instellingen!$I$14,0,ROUND(($K145-($K145/((100%+$F145)/100%))),2))</f>
        <v>0</v>
      </c>
    </row>
    <row r="146" spans="1:17" x14ac:dyDescent="0.35">
      <c r="A146" s="20" t="str">
        <f t="shared" si="13"/>
        <v/>
      </c>
      <c r="B146" s="20" t="str">
        <f>IFERROR(VLOOKUP($A146,Instellingen!$K$11:$L$22,2,0),"")</f>
        <v/>
      </c>
      <c r="C146" s="51"/>
      <c r="D146" s="52"/>
      <c r="E146" s="52"/>
      <c r="F146" s="53"/>
      <c r="G146" s="50"/>
      <c r="H146" s="50"/>
      <c r="I146" s="50"/>
      <c r="J146" s="38">
        <f t="shared" si="14"/>
        <v>0</v>
      </c>
      <c r="K146" s="38">
        <f t="shared" si="12"/>
        <v>0</v>
      </c>
      <c r="L146" s="38">
        <f t="shared" si="15"/>
        <v>0</v>
      </c>
      <c r="M146" s="38">
        <f t="shared" si="16"/>
        <v>0</v>
      </c>
      <c r="N146" s="38">
        <f t="shared" si="17"/>
        <v>0</v>
      </c>
      <c r="O146" s="38">
        <f>IF($F146=Instellingen!$I$11,ROUND(($J146-($J146/((100%+$F146)/100%))),2),0)</f>
        <v>0</v>
      </c>
      <c r="P146" s="38">
        <f>IF($F146=Instellingen!$I$12,ROUND(($J146-($J146/((100%+$F146)/100%))),2),0)</f>
        <v>0</v>
      </c>
      <c r="Q146" s="38">
        <f>IF($F146=Instellingen!$I$14,0,ROUND(($K146-($K146/((100%+$F146)/100%))),2))</f>
        <v>0</v>
      </c>
    </row>
    <row r="147" spans="1:17" x14ac:dyDescent="0.35">
      <c r="A147" s="20" t="str">
        <f t="shared" si="13"/>
        <v/>
      </c>
      <c r="B147" s="20" t="str">
        <f>IFERROR(VLOOKUP($A147,Instellingen!$K$11:$L$22,2,0),"")</f>
        <v/>
      </c>
      <c r="C147" s="51"/>
      <c r="D147" s="52"/>
      <c r="E147" s="52"/>
      <c r="F147" s="53"/>
      <c r="G147" s="50"/>
      <c r="H147" s="50"/>
      <c r="I147" s="50"/>
      <c r="J147" s="38">
        <f t="shared" si="14"/>
        <v>0</v>
      </c>
      <c r="K147" s="38">
        <f t="shared" si="12"/>
        <v>0</v>
      </c>
      <c r="L147" s="38">
        <f t="shared" si="15"/>
        <v>0</v>
      </c>
      <c r="M147" s="38">
        <f t="shared" si="16"/>
        <v>0</v>
      </c>
      <c r="N147" s="38">
        <f t="shared" si="17"/>
        <v>0</v>
      </c>
      <c r="O147" s="38">
        <f>IF($F147=Instellingen!$I$11,ROUND(($J147-($J147/((100%+$F147)/100%))),2),0)</f>
        <v>0</v>
      </c>
      <c r="P147" s="38">
        <f>IF($F147=Instellingen!$I$12,ROUND(($J147-($J147/((100%+$F147)/100%))),2),0)</f>
        <v>0</v>
      </c>
      <c r="Q147" s="38">
        <f>IF($F147=Instellingen!$I$14,0,ROUND(($K147-($K147/((100%+$F147)/100%))),2))</f>
        <v>0</v>
      </c>
    </row>
    <row r="148" spans="1:17" x14ac:dyDescent="0.35">
      <c r="A148" s="20" t="str">
        <f t="shared" si="13"/>
        <v/>
      </c>
      <c r="B148" s="20" t="str">
        <f>IFERROR(VLOOKUP($A148,Instellingen!$K$11:$L$22,2,0),"")</f>
        <v/>
      </c>
      <c r="C148" s="51"/>
      <c r="D148" s="52"/>
      <c r="E148" s="52"/>
      <c r="F148" s="53"/>
      <c r="G148" s="50"/>
      <c r="H148" s="50"/>
      <c r="I148" s="50"/>
      <c r="J148" s="38">
        <f t="shared" si="14"/>
        <v>0</v>
      </c>
      <c r="K148" s="38">
        <f t="shared" si="12"/>
        <v>0</v>
      </c>
      <c r="L148" s="38">
        <f t="shared" si="15"/>
        <v>0</v>
      </c>
      <c r="M148" s="38">
        <f t="shared" si="16"/>
        <v>0</v>
      </c>
      <c r="N148" s="38">
        <f t="shared" si="17"/>
        <v>0</v>
      </c>
      <c r="O148" s="38">
        <f>IF($F148=Instellingen!$I$11,ROUND(($J148-($J148/((100%+$F148)/100%))),2),0)</f>
        <v>0</v>
      </c>
      <c r="P148" s="38">
        <f>IF($F148=Instellingen!$I$12,ROUND(($J148-($J148/((100%+$F148)/100%))),2),0)</f>
        <v>0</v>
      </c>
      <c r="Q148" s="38">
        <f>IF($F148=Instellingen!$I$14,0,ROUND(($K148-($K148/((100%+$F148)/100%))),2))</f>
        <v>0</v>
      </c>
    </row>
    <row r="149" spans="1:17" x14ac:dyDescent="0.35">
      <c r="A149" s="20" t="str">
        <f t="shared" si="13"/>
        <v/>
      </c>
      <c r="B149" s="20" t="str">
        <f>IFERROR(VLOOKUP($A149,Instellingen!$K$11:$L$22,2,0),"")</f>
        <v/>
      </c>
      <c r="C149" s="51"/>
      <c r="D149" s="52"/>
      <c r="E149" s="52"/>
      <c r="F149" s="53"/>
      <c r="G149" s="50"/>
      <c r="H149" s="50"/>
      <c r="I149" s="50"/>
      <c r="J149" s="38">
        <f t="shared" si="14"/>
        <v>0</v>
      </c>
      <c r="K149" s="38">
        <f t="shared" si="12"/>
        <v>0</v>
      </c>
      <c r="L149" s="38">
        <f t="shared" si="15"/>
        <v>0</v>
      </c>
      <c r="M149" s="38">
        <f t="shared" si="16"/>
        <v>0</v>
      </c>
      <c r="N149" s="38">
        <f t="shared" si="17"/>
        <v>0</v>
      </c>
      <c r="O149" s="38">
        <f>IF($F149=Instellingen!$I$11,ROUND(($J149-($J149/((100%+$F149)/100%))),2),0)</f>
        <v>0</v>
      </c>
      <c r="P149" s="38">
        <f>IF($F149=Instellingen!$I$12,ROUND(($J149-($J149/((100%+$F149)/100%))),2),0)</f>
        <v>0</v>
      </c>
      <c r="Q149" s="38">
        <f>IF($F149=Instellingen!$I$14,0,ROUND(($K149-($K149/((100%+$F149)/100%))),2))</f>
        <v>0</v>
      </c>
    </row>
    <row r="150" spans="1:17" x14ac:dyDescent="0.35">
      <c r="A150" s="20" t="str">
        <f t="shared" si="13"/>
        <v/>
      </c>
      <c r="B150" s="20" t="str">
        <f>IFERROR(VLOOKUP($A150,Instellingen!$K$11:$L$22,2,0),"")</f>
        <v/>
      </c>
      <c r="C150" s="51"/>
      <c r="D150" s="52"/>
      <c r="E150" s="52"/>
      <c r="F150" s="53"/>
      <c r="G150" s="50"/>
      <c r="H150" s="50"/>
      <c r="I150" s="50"/>
      <c r="J150" s="38">
        <f t="shared" si="14"/>
        <v>0</v>
      </c>
      <c r="K150" s="38">
        <f t="shared" si="12"/>
        <v>0</v>
      </c>
      <c r="L150" s="38">
        <f t="shared" si="15"/>
        <v>0</v>
      </c>
      <c r="M150" s="38">
        <f t="shared" si="16"/>
        <v>0</v>
      </c>
      <c r="N150" s="38">
        <f t="shared" si="17"/>
        <v>0</v>
      </c>
      <c r="O150" s="38">
        <f>IF($F150=Instellingen!$I$11,ROUND(($J150-($J150/((100%+$F150)/100%))),2),0)</f>
        <v>0</v>
      </c>
      <c r="P150" s="38">
        <f>IF($F150=Instellingen!$I$12,ROUND(($J150-($J150/((100%+$F150)/100%))),2),0)</f>
        <v>0</v>
      </c>
      <c r="Q150" s="38">
        <f>IF($F150=Instellingen!$I$14,0,ROUND(($K150-($K150/((100%+$F150)/100%))),2))</f>
        <v>0</v>
      </c>
    </row>
    <row r="151" spans="1:17" x14ac:dyDescent="0.35">
      <c r="A151" s="20" t="str">
        <f t="shared" si="13"/>
        <v/>
      </c>
      <c r="B151" s="20" t="str">
        <f>IFERROR(VLOOKUP($A151,Instellingen!$K$11:$L$22,2,0),"")</f>
        <v/>
      </c>
      <c r="C151" s="51"/>
      <c r="D151" s="52"/>
      <c r="E151" s="52"/>
      <c r="F151" s="53"/>
      <c r="G151" s="50"/>
      <c r="H151" s="50"/>
      <c r="I151" s="50"/>
      <c r="J151" s="38">
        <f t="shared" si="14"/>
        <v>0</v>
      </c>
      <c r="K151" s="38">
        <f t="shared" si="12"/>
        <v>0</v>
      </c>
      <c r="L151" s="38">
        <f t="shared" si="15"/>
        <v>0</v>
      </c>
      <c r="M151" s="38">
        <f t="shared" si="16"/>
        <v>0</v>
      </c>
      <c r="N151" s="38">
        <f t="shared" si="17"/>
        <v>0</v>
      </c>
      <c r="O151" s="38">
        <f>IF($F151=Instellingen!$I$11,ROUND(($J151-($J151/((100%+$F151)/100%))),2),0)</f>
        <v>0</v>
      </c>
      <c r="P151" s="38">
        <f>IF($F151=Instellingen!$I$12,ROUND(($J151-($J151/((100%+$F151)/100%))),2),0)</f>
        <v>0</v>
      </c>
      <c r="Q151" s="38">
        <f>IF($F151=Instellingen!$I$14,0,ROUND(($K151-($K151/((100%+$F151)/100%))),2))</f>
        <v>0</v>
      </c>
    </row>
    <row r="152" spans="1:17" x14ac:dyDescent="0.35">
      <c r="A152" s="20" t="str">
        <f t="shared" si="13"/>
        <v/>
      </c>
      <c r="B152" s="20" t="str">
        <f>IFERROR(VLOOKUP($A152,Instellingen!$K$11:$L$22,2,0),"")</f>
        <v/>
      </c>
      <c r="C152" s="51"/>
      <c r="D152" s="52"/>
      <c r="E152" s="52"/>
      <c r="F152" s="53"/>
      <c r="G152" s="50"/>
      <c r="H152" s="50"/>
      <c r="I152" s="50"/>
      <c r="J152" s="38">
        <f t="shared" si="14"/>
        <v>0</v>
      </c>
      <c r="K152" s="38">
        <f t="shared" si="12"/>
        <v>0</v>
      </c>
      <c r="L152" s="38">
        <f t="shared" si="15"/>
        <v>0</v>
      </c>
      <c r="M152" s="38">
        <f t="shared" si="16"/>
        <v>0</v>
      </c>
      <c r="N152" s="38">
        <f t="shared" si="17"/>
        <v>0</v>
      </c>
      <c r="O152" s="38">
        <f>IF($F152=Instellingen!$I$11,ROUND(($J152-($J152/((100%+$F152)/100%))),2),0)</f>
        <v>0</v>
      </c>
      <c r="P152" s="38">
        <f>IF($F152=Instellingen!$I$12,ROUND(($J152-($J152/((100%+$F152)/100%))),2),0)</f>
        <v>0</v>
      </c>
      <c r="Q152" s="38">
        <f>IF($F152=Instellingen!$I$14,0,ROUND(($K152-($K152/((100%+$F152)/100%))),2))</f>
        <v>0</v>
      </c>
    </row>
    <row r="153" spans="1:17" x14ac:dyDescent="0.35">
      <c r="A153" s="20" t="str">
        <f t="shared" si="13"/>
        <v/>
      </c>
      <c r="B153" s="20" t="str">
        <f>IFERROR(VLOOKUP($A153,Instellingen!$K$11:$L$22,2,0),"")</f>
        <v/>
      </c>
      <c r="C153" s="51"/>
      <c r="D153" s="52"/>
      <c r="E153" s="52"/>
      <c r="F153" s="53"/>
      <c r="G153" s="50"/>
      <c r="H153" s="50"/>
      <c r="I153" s="50"/>
      <c r="J153" s="38">
        <f t="shared" si="14"/>
        <v>0</v>
      </c>
      <c r="K153" s="38">
        <f t="shared" si="12"/>
        <v>0</v>
      </c>
      <c r="L153" s="38">
        <f t="shared" si="15"/>
        <v>0</v>
      </c>
      <c r="M153" s="38">
        <f t="shared" si="16"/>
        <v>0</v>
      </c>
      <c r="N153" s="38">
        <f t="shared" si="17"/>
        <v>0</v>
      </c>
      <c r="O153" s="38">
        <f>IF($F153=Instellingen!$I$11,ROUND(($J153-($J153/((100%+$F153)/100%))),2),0)</f>
        <v>0</v>
      </c>
      <c r="P153" s="38">
        <f>IF($F153=Instellingen!$I$12,ROUND(($J153-($J153/((100%+$F153)/100%))),2),0)</f>
        <v>0</v>
      </c>
      <c r="Q153" s="38">
        <f>IF($F153=Instellingen!$I$14,0,ROUND(($K153-($K153/((100%+$F153)/100%))),2))</f>
        <v>0</v>
      </c>
    </row>
    <row r="154" spans="1:17" x14ac:dyDescent="0.35">
      <c r="A154" s="20" t="str">
        <f t="shared" si="13"/>
        <v/>
      </c>
      <c r="B154" s="20" t="str">
        <f>IFERROR(VLOOKUP($A154,Instellingen!$K$11:$L$22,2,0),"")</f>
        <v/>
      </c>
      <c r="C154" s="51"/>
      <c r="D154" s="52"/>
      <c r="E154" s="52"/>
      <c r="F154" s="53"/>
      <c r="G154" s="50"/>
      <c r="H154" s="50"/>
      <c r="I154" s="50"/>
      <c r="J154" s="38">
        <f t="shared" si="14"/>
        <v>0</v>
      </c>
      <c r="K154" s="38">
        <f t="shared" si="12"/>
        <v>0</v>
      </c>
      <c r="L154" s="38">
        <f t="shared" si="15"/>
        <v>0</v>
      </c>
      <c r="M154" s="38">
        <f t="shared" si="16"/>
        <v>0</v>
      </c>
      <c r="N154" s="38">
        <f t="shared" si="17"/>
        <v>0</v>
      </c>
      <c r="O154" s="38">
        <f>IF($F154=Instellingen!$I$11,ROUND(($J154-($J154/((100%+$F154)/100%))),2),0)</f>
        <v>0</v>
      </c>
      <c r="P154" s="38">
        <f>IF($F154=Instellingen!$I$12,ROUND(($J154-($J154/((100%+$F154)/100%))),2),0)</f>
        <v>0</v>
      </c>
      <c r="Q154" s="38">
        <f>IF($F154=Instellingen!$I$14,0,ROUND(($K154-($K154/((100%+$F154)/100%))),2))</f>
        <v>0</v>
      </c>
    </row>
    <row r="155" spans="1:17" x14ac:dyDescent="0.35">
      <c r="A155" s="20" t="str">
        <f t="shared" si="13"/>
        <v/>
      </c>
      <c r="B155" s="20" t="str">
        <f>IFERROR(VLOOKUP($A155,Instellingen!$K$11:$L$22,2,0),"")</f>
        <v/>
      </c>
      <c r="C155" s="51"/>
      <c r="D155" s="52"/>
      <c r="E155" s="52"/>
      <c r="F155" s="53"/>
      <c r="G155" s="50"/>
      <c r="H155" s="50"/>
      <c r="I155" s="50"/>
      <c r="J155" s="38">
        <f t="shared" si="14"/>
        <v>0</v>
      </c>
      <c r="K155" s="38">
        <f t="shared" si="12"/>
        <v>0</v>
      </c>
      <c r="L155" s="38">
        <f t="shared" si="15"/>
        <v>0</v>
      </c>
      <c r="M155" s="38">
        <f t="shared" si="16"/>
        <v>0</v>
      </c>
      <c r="N155" s="38">
        <f t="shared" si="17"/>
        <v>0</v>
      </c>
      <c r="O155" s="38">
        <f>IF($F155=Instellingen!$I$11,ROUND(($J155-($J155/((100%+$F155)/100%))),2),0)</f>
        <v>0</v>
      </c>
      <c r="P155" s="38">
        <f>IF($F155=Instellingen!$I$12,ROUND(($J155-($J155/((100%+$F155)/100%))),2),0)</f>
        <v>0</v>
      </c>
      <c r="Q155" s="38">
        <f>IF($F155=Instellingen!$I$14,0,ROUND(($K155-($K155/((100%+$F155)/100%))),2))</f>
        <v>0</v>
      </c>
    </row>
    <row r="156" spans="1:17" x14ac:dyDescent="0.35">
      <c r="A156" s="20" t="str">
        <f t="shared" si="13"/>
        <v/>
      </c>
      <c r="B156" s="20" t="str">
        <f>IFERROR(VLOOKUP($A156,Instellingen!$K$11:$L$22,2,0),"")</f>
        <v/>
      </c>
      <c r="C156" s="51"/>
      <c r="D156" s="52"/>
      <c r="E156" s="52"/>
      <c r="F156" s="53"/>
      <c r="G156" s="50"/>
      <c r="H156" s="50"/>
      <c r="I156" s="50"/>
      <c r="J156" s="38">
        <f t="shared" si="14"/>
        <v>0</v>
      </c>
      <c r="K156" s="38">
        <f t="shared" si="12"/>
        <v>0</v>
      </c>
      <c r="L156" s="38">
        <f t="shared" si="15"/>
        <v>0</v>
      </c>
      <c r="M156" s="38">
        <f t="shared" si="16"/>
        <v>0</v>
      </c>
      <c r="N156" s="38">
        <f t="shared" si="17"/>
        <v>0</v>
      </c>
      <c r="O156" s="38">
        <f>IF($F156=Instellingen!$I$11,ROUND(($J156-($J156/((100%+$F156)/100%))),2),0)</f>
        <v>0</v>
      </c>
      <c r="P156" s="38">
        <f>IF($F156=Instellingen!$I$12,ROUND(($J156-($J156/((100%+$F156)/100%))),2),0)</f>
        <v>0</v>
      </c>
      <c r="Q156" s="38">
        <f>IF($F156=Instellingen!$I$14,0,ROUND(($K156-($K156/((100%+$F156)/100%))),2))</f>
        <v>0</v>
      </c>
    </row>
    <row r="157" spans="1:17" x14ac:dyDescent="0.35">
      <c r="A157" s="20" t="str">
        <f t="shared" si="13"/>
        <v/>
      </c>
      <c r="B157" s="20" t="str">
        <f>IFERROR(VLOOKUP($A157,Instellingen!$K$11:$L$22,2,0),"")</f>
        <v/>
      </c>
      <c r="C157" s="51"/>
      <c r="D157" s="52"/>
      <c r="E157" s="52"/>
      <c r="F157" s="53"/>
      <c r="G157" s="50"/>
      <c r="H157" s="50"/>
      <c r="I157" s="50"/>
      <c r="J157" s="38">
        <f t="shared" si="14"/>
        <v>0</v>
      </c>
      <c r="K157" s="38">
        <f t="shared" si="12"/>
        <v>0</v>
      </c>
      <c r="L157" s="38">
        <f t="shared" si="15"/>
        <v>0</v>
      </c>
      <c r="M157" s="38">
        <f t="shared" si="16"/>
        <v>0</v>
      </c>
      <c r="N157" s="38">
        <f t="shared" si="17"/>
        <v>0</v>
      </c>
      <c r="O157" s="38">
        <f>IF($F157=Instellingen!$I$11,ROUND(($J157-($J157/((100%+$F157)/100%))),2),0)</f>
        <v>0</v>
      </c>
      <c r="P157" s="38">
        <f>IF($F157=Instellingen!$I$12,ROUND(($J157-($J157/((100%+$F157)/100%))),2),0)</f>
        <v>0</v>
      </c>
      <c r="Q157" s="38">
        <f>IF($F157=Instellingen!$I$14,0,ROUND(($K157-($K157/((100%+$F157)/100%))),2))</f>
        <v>0</v>
      </c>
    </row>
    <row r="158" spans="1:17" x14ac:dyDescent="0.35">
      <c r="A158" s="20" t="str">
        <f t="shared" si="13"/>
        <v/>
      </c>
      <c r="B158" s="20" t="str">
        <f>IFERROR(VLOOKUP($A158,Instellingen!$K$11:$L$22,2,0),"")</f>
        <v/>
      </c>
      <c r="C158" s="51"/>
      <c r="D158" s="52"/>
      <c r="E158" s="52"/>
      <c r="F158" s="53"/>
      <c r="G158" s="50"/>
      <c r="H158" s="50"/>
      <c r="I158" s="50"/>
      <c r="J158" s="38">
        <f t="shared" si="14"/>
        <v>0</v>
      </c>
      <c r="K158" s="38">
        <f t="shared" si="12"/>
        <v>0</v>
      </c>
      <c r="L158" s="38">
        <f t="shared" si="15"/>
        <v>0</v>
      </c>
      <c r="M158" s="38">
        <f t="shared" si="16"/>
        <v>0</v>
      </c>
      <c r="N158" s="38">
        <f t="shared" si="17"/>
        <v>0</v>
      </c>
      <c r="O158" s="38">
        <f>IF($F158=Instellingen!$I$11,ROUND(($J158-($J158/((100%+$F158)/100%))),2),0)</f>
        <v>0</v>
      </c>
      <c r="P158" s="38">
        <f>IF($F158=Instellingen!$I$12,ROUND(($J158-($J158/((100%+$F158)/100%))),2),0)</f>
        <v>0</v>
      </c>
      <c r="Q158" s="38">
        <f>IF($F158=Instellingen!$I$14,0,ROUND(($K158-($K158/((100%+$F158)/100%))),2))</f>
        <v>0</v>
      </c>
    </row>
    <row r="159" spans="1:17" x14ac:dyDescent="0.35">
      <c r="A159" s="20" t="str">
        <f t="shared" si="13"/>
        <v/>
      </c>
      <c r="B159" s="20" t="str">
        <f>IFERROR(VLOOKUP($A159,Instellingen!$K$11:$L$22,2,0),"")</f>
        <v/>
      </c>
      <c r="C159" s="51"/>
      <c r="D159" s="52"/>
      <c r="E159" s="52"/>
      <c r="F159" s="53"/>
      <c r="G159" s="50"/>
      <c r="H159" s="50"/>
      <c r="I159" s="50"/>
      <c r="J159" s="38">
        <f t="shared" si="14"/>
        <v>0</v>
      </c>
      <c r="K159" s="38">
        <f t="shared" si="12"/>
        <v>0</v>
      </c>
      <c r="L159" s="38">
        <f t="shared" si="15"/>
        <v>0</v>
      </c>
      <c r="M159" s="38">
        <f t="shared" si="16"/>
        <v>0</v>
      </c>
      <c r="N159" s="38">
        <f t="shared" si="17"/>
        <v>0</v>
      </c>
      <c r="O159" s="38">
        <f>IF($F159=Instellingen!$I$11,ROUND(($J159-($J159/((100%+$F159)/100%))),2),0)</f>
        <v>0</v>
      </c>
      <c r="P159" s="38">
        <f>IF($F159=Instellingen!$I$12,ROUND(($J159-($J159/((100%+$F159)/100%))),2),0)</f>
        <v>0</v>
      </c>
      <c r="Q159" s="38">
        <f>IF($F159=Instellingen!$I$14,0,ROUND(($K159-($K159/((100%+$F159)/100%))),2))</f>
        <v>0</v>
      </c>
    </row>
    <row r="160" spans="1:17" x14ac:dyDescent="0.35">
      <c r="A160" s="20" t="str">
        <f t="shared" si="13"/>
        <v/>
      </c>
      <c r="B160" s="20" t="str">
        <f>IFERROR(VLOOKUP($A160,Instellingen!$K$11:$L$22,2,0),"")</f>
        <v/>
      </c>
      <c r="C160" s="51"/>
      <c r="D160" s="52"/>
      <c r="E160" s="52"/>
      <c r="F160" s="53"/>
      <c r="G160" s="50"/>
      <c r="H160" s="50"/>
      <c r="I160" s="50"/>
      <c r="J160" s="38">
        <f t="shared" si="14"/>
        <v>0</v>
      </c>
      <c r="K160" s="38">
        <f t="shared" si="12"/>
        <v>0</v>
      </c>
      <c r="L160" s="38">
        <f t="shared" si="15"/>
        <v>0</v>
      </c>
      <c r="M160" s="38">
        <f t="shared" si="16"/>
        <v>0</v>
      </c>
      <c r="N160" s="38">
        <f t="shared" si="17"/>
        <v>0</v>
      </c>
      <c r="O160" s="38">
        <f>IF($F160=Instellingen!$I$11,ROUND(($J160-($J160/((100%+$F160)/100%))),2),0)</f>
        <v>0</v>
      </c>
      <c r="P160" s="38">
        <f>IF($F160=Instellingen!$I$12,ROUND(($J160-($J160/((100%+$F160)/100%))),2),0)</f>
        <v>0</v>
      </c>
      <c r="Q160" s="38">
        <f>IF($F160=Instellingen!$I$14,0,ROUND(($K160-($K160/((100%+$F160)/100%))),2))</f>
        <v>0</v>
      </c>
    </row>
    <row r="161" spans="1:17" x14ac:dyDescent="0.35">
      <c r="A161" s="20" t="str">
        <f t="shared" si="13"/>
        <v/>
      </c>
      <c r="B161" s="20" t="str">
        <f>IFERROR(VLOOKUP($A161,Instellingen!$K$11:$L$22,2,0),"")</f>
        <v/>
      </c>
      <c r="C161" s="51"/>
      <c r="D161" s="52"/>
      <c r="E161" s="52"/>
      <c r="F161" s="53"/>
      <c r="G161" s="50"/>
      <c r="H161" s="50"/>
      <c r="I161" s="50"/>
      <c r="J161" s="38">
        <f t="shared" si="14"/>
        <v>0</v>
      </c>
      <c r="K161" s="38">
        <f t="shared" si="12"/>
        <v>0</v>
      </c>
      <c r="L161" s="38">
        <f t="shared" si="15"/>
        <v>0</v>
      </c>
      <c r="M161" s="38">
        <f t="shared" si="16"/>
        <v>0</v>
      </c>
      <c r="N161" s="38">
        <f t="shared" si="17"/>
        <v>0</v>
      </c>
      <c r="O161" s="38">
        <f>IF($F161=Instellingen!$I$11,ROUND(($J161-($J161/((100%+$F161)/100%))),2),0)</f>
        <v>0</v>
      </c>
      <c r="P161" s="38">
        <f>IF($F161=Instellingen!$I$12,ROUND(($J161-($J161/((100%+$F161)/100%))),2),0)</f>
        <v>0</v>
      </c>
      <c r="Q161" s="38">
        <f>IF($F161=Instellingen!$I$14,0,ROUND(($K161-($K161/((100%+$F161)/100%))),2))</f>
        <v>0</v>
      </c>
    </row>
    <row r="162" spans="1:17" x14ac:dyDescent="0.35">
      <c r="A162" s="20" t="str">
        <f t="shared" si="13"/>
        <v/>
      </c>
      <c r="B162" s="20" t="str">
        <f>IFERROR(VLOOKUP($A162,Instellingen!$K$11:$L$22,2,0),"")</f>
        <v/>
      </c>
      <c r="C162" s="51"/>
      <c r="D162" s="52"/>
      <c r="E162" s="52"/>
      <c r="F162" s="53"/>
      <c r="G162" s="50"/>
      <c r="H162" s="50"/>
      <c r="I162" s="50"/>
      <c r="J162" s="38">
        <f t="shared" si="14"/>
        <v>0</v>
      </c>
      <c r="K162" s="38">
        <f t="shared" si="12"/>
        <v>0</v>
      </c>
      <c r="L162" s="38">
        <f t="shared" si="15"/>
        <v>0</v>
      </c>
      <c r="M162" s="38">
        <f t="shared" si="16"/>
        <v>0</v>
      </c>
      <c r="N162" s="38">
        <f t="shared" si="17"/>
        <v>0</v>
      </c>
      <c r="O162" s="38">
        <f>IF($F162=Instellingen!$I$11,ROUND(($J162-($J162/((100%+$F162)/100%))),2),0)</f>
        <v>0</v>
      </c>
      <c r="P162" s="38">
        <f>IF($F162=Instellingen!$I$12,ROUND(($J162-($J162/((100%+$F162)/100%))),2),0)</f>
        <v>0</v>
      </c>
      <c r="Q162" s="38">
        <f>IF($F162=Instellingen!$I$14,0,ROUND(($K162-($K162/((100%+$F162)/100%))),2))</f>
        <v>0</v>
      </c>
    </row>
    <row r="163" spans="1:17" x14ac:dyDescent="0.35">
      <c r="A163" s="20" t="str">
        <f t="shared" si="13"/>
        <v/>
      </c>
      <c r="B163" s="20" t="str">
        <f>IFERROR(VLOOKUP($A163,Instellingen!$K$11:$L$22,2,0),"")</f>
        <v/>
      </c>
      <c r="C163" s="51"/>
      <c r="D163" s="52"/>
      <c r="E163" s="52"/>
      <c r="F163" s="53"/>
      <c r="G163" s="50"/>
      <c r="H163" s="50"/>
      <c r="I163" s="50"/>
      <c r="J163" s="38">
        <f t="shared" si="14"/>
        <v>0</v>
      </c>
      <c r="K163" s="38">
        <f t="shared" si="12"/>
        <v>0</v>
      </c>
      <c r="L163" s="38">
        <f t="shared" si="15"/>
        <v>0</v>
      </c>
      <c r="M163" s="38">
        <f t="shared" si="16"/>
        <v>0</v>
      </c>
      <c r="N163" s="38">
        <f t="shared" si="17"/>
        <v>0</v>
      </c>
      <c r="O163" s="38">
        <f>IF($F163=Instellingen!$I$11,ROUND(($J163-($J163/((100%+$F163)/100%))),2),0)</f>
        <v>0</v>
      </c>
      <c r="P163" s="38">
        <f>IF($F163=Instellingen!$I$12,ROUND(($J163-($J163/((100%+$F163)/100%))),2),0)</f>
        <v>0</v>
      </c>
      <c r="Q163" s="38">
        <f>IF($F163=Instellingen!$I$14,0,ROUND(($K163-($K163/((100%+$F163)/100%))),2))</f>
        <v>0</v>
      </c>
    </row>
    <row r="164" spans="1:17" x14ac:dyDescent="0.35">
      <c r="A164" s="20" t="str">
        <f t="shared" si="13"/>
        <v/>
      </c>
      <c r="B164" s="20" t="str">
        <f>IFERROR(VLOOKUP($A164,Instellingen!$K$11:$L$22,2,0),"")</f>
        <v/>
      </c>
      <c r="C164" s="51"/>
      <c r="D164" s="52"/>
      <c r="E164" s="52"/>
      <c r="F164" s="53"/>
      <c r="G164" s="50"/>
      <c r="H164" s="50"/>
      <c r="I164" s="50"/>
      <c r="J164" s="38">
        <f t="shared" si="14"/>
        <v>0</v>
      </c>
      <c r="K164" s="38">
        <f t="shared" si="12"/>
        <v>0</v>
      </c>
      <c r="L164" s="38">
        <f t="shared" si="15"/>
        <v>0</v>
      </c>
      <c r="M164" s="38">
        <f t="shared" si="16"/>
        <v>0</v>
      </c>
      <c r="N164" s="38">
        <f t="shared" si="17"/>
        <v>0</v>
      </c>
      <c r="O164" s="38">
        <f>IF($F164=Instellingen!$I$11,ROUND(($J164-($J164/((100%+$F164)/100%))),2),0)</f>
        <v>0</v>
      </c>
      <c r="P164" s="38">
        <f>IF($F164=Instellingen!$I$12,ROUND(($J164-($J164/((100%+$F164)/100%))),2),0)</f>
        <v>0</v>
      </c>
      <c r="Q164" s="38">
        <f>IF($F164=Instellingen!$I$14,0,ROUND(($K164-($K164/((100%+$F164)/100%))),2))</f>
        <v>0</v>
      </c>
    </row>
    <row r="165" spans="1:17" x14ac:dyDescent="0.35">
      <c r="A165" s="20" t="str">
        <f t="shared" si="13"/>
        <v/>
      </c>
      <c r="B165" s="20" t="str">
        <f>IFERROR(VLOOKUP($A165,Instellingen!$K$11:$L$22,2,0),"")</f>
        <v/>
      </c>
      <c r="C165" s="51"/>
      <c r="D165" s="52"/>
      <c r="E165" s="52"/>
      <c r="F165" s="53"/>
      <c r="G165" s="50"/>
      <c r="H165" s="50"/>
      <c r="I165" s="50"/>
      <c r="J165" s="38">
        <f t="shared" si="14"/>
        <v>0</v>
      </c>
      <c r="K165" s="38">
        <f t="shared" si="12"/>
        <v>0</v>
      </c>
      <c r="L165" s="38">
        <f t="shared" si="15"/>
        <v>0</v>
      </c>
      <c r="M165" s="38">
        <f t="shared" si="16"/>
        <v>0</v>
      </c>
      <c r="N165" s="38">
        <f t="shared" si="17"/>
        <v>0</v>
      </c>
      <c r="O165" s="38">
        <f>IF($F165=Instellingen!$I$11,ROUND(($J165-($J165/((100%+$F165)/100%))),2),0)</f>
        <v>0</v>
      </c>
      <c r="P165" s="38">
        <f>IF($F165=Instellingen!$I$12,ROUND(($J165-($J165/((100%+$F165)/100%))),2),0)</f>
        <v>0</v>
      </c>
      <c r="Q165" s="38">
        <f>IF($F165=Instellingen!$I$14,0,ROUND(($K165-($K165/((100%+$F165)/100%))),2))</f>
        <v>0</v>
      </c>
    </row>
    <row r="166" spans="1:17" x14ac:dyDescent="0.35">
      <c r="A166" s="20" t="str">
        <f t="shared" si="13"/>
        <v/>
      </c>
      <c r="B166" s="20" t="str">
        <f>IFERROR(VLOOKUP($A166,Instellingen!$K$11:$L$22,2,0),"")</f>
        <v/>
      </c>
      <c r="C166" s="51"/>
      <c r="D166" s="52"/>
      <c r="E166" s="52"/>
      <c r="F166" s="53"/>
      <c r="G166" s="50"/>
      <c r="H166" s="50"/>
      <c r="I166" s="50"/>
      <c r="J166" s="38">
        <f t="shared" si="14"/>
        <v>0</v>
      </c>
      <c r="K166" s="38">
        <f t="shared" si="12"/>
        <v>0</v>
      </c>
      <c r="L166" s="38">
        <f t="shared" si="15"/>
        <v>0</v>
      </c>
      <c r="M166" s="38">
        <f t="shared" si="16"/>
        <v>0</v>
      </c>
      <c r="N166" s="38">
        <f t="shared" si="17"/>
        <v>0</v>
      </c>
      <c r="O166" s="38">
        <f>IF($F166=Instellingen!$I$11,ROUND(($J166-($J166/((100%+$F166)/100%))),2),0)</f>
        <v>0</v>
      </c>
      <c r="P166" s="38">
        <f>IF($F166=Instellingen!$I$12,ROUND(($J166-($J166/((100%+$F166)/100%))),2),0)</f>
        <v>0</v>
      </c>
      <c r="Q166" s="38">
        <f>IF($F166=Instellingen!$I$14,0,ROUND(($K166-($K166/((100%+$F166)/100%))),2))</f>
        <v>0</v>
      </c>
    </row>
    <row r="167" spans="1:17" x14ac:dyDescent="0.35">
      <c r="A167" s="20" t="str">
        <f t="shared" si="13"/>
        <v/>
      </c>
      <c r="B167" s="20" t="str">
        <f>IFERROR(VLOOKUP($A167,Instellingen!$K$11:$L$22,2,0),"")</f>
        <v/>
      </c>
      <c r="C167" s="51"/>
      <c r="D167" s="52"/>
      <c r="E167" s="52"/>
      <c r="F167" s="53"/>
      <c r="G167" s="50"/>
      <c r="H167" s="50"/>
      <c r="I167" s="50"/>
      <c r="J167" s="38">
        <f t="shared" si="14"/>
        <v>0</v>
      </c>
      <c r="K167" s="38">
        <f t="shared" si="12"/>
        <v>0</v>
      </c>
      <c r="L167" s="38">
        <f t="shared" si="15"/>
        <v>0</v>
      </c>
      <c r="M167" s="38">
        <f t="shared" si="16"/>
        <v>0</v>
      </c>
      <c r="N167" s="38">
        <f t="shared" si="17"/>
        <v>0</v>
      </c>
      <c r="O167" s="38">
        <f>IF($F167=Instellingen!$I$11,ROUND(($J167-($J167/((100%+$F167)/100%))),2),0)</f>
        <v>0</v>
      </c>
      <c r="P167" s="38">
        <f>IF($F167=Instellingen!$I$12,ROUND(($J167-($J167/((100%+$F167)/100%))),2),0)</f>
        <v>0</v>
      </c>
      <c r="Q167" s="38">
        <f>IF($F167=Instellingen!$I$14,0,ROUND(($K167-($K167/((100%+$F167)/100%))),2))</f>
        <v>0</v>
      </c>
    </row>
    <row r="168" spans="1:17" x14ac:dyDescent="0.35">
      <c r="A168" s="20" t="str">
        <f t="shared" si="13"/>
        <v/>
      </c>
      <c r="B168" s="20" t="str">
        <f>IFERROR(VLOOKUP($A168,Instellingen!$K$11:$L$22,2,0),"")</f>
        <v/>
      </c>
      <c r="C168" s="51"/>
      <c r="D168" s="52"/>
      <c r="E168" s="52"/>
      <c r="F168" s="53"/>
      <c r="G168" s="50"/>
      <c r="H168" s="50"/>
      <c r="I168" s="50"/>
      <c r="J168" s="38">
        <f t="shared" si="14"/>
        <v>0</v>
      </c>
      <c r="K168" s="38">
        <f t="shared" si="12"/>
        <v>0</v>
      </c>
      <c r="L168" s="38">
        <f t="shared" si="15"/>
        <v>0</v>
      </c>
      <c r="M168" s="38">
        <f t="shared" si="16"/>
        <v>0</v>
      </c>
      <c r="N168" s="38">
        <f t="shared" si="17"/>
        <v>0</v>
      </c>
      <c r="O168" s="38">
        <f>IF($F168=Instellingen!$I$11,ROUND(($J168-($J168/((100%+$F168)/100%))),2),0)</f>
        <v>0</v>
      </c>
      <c r="P168" s="38">
        <f>IF($F168=Instellingen!$I$12,ROUND(($J168-($J168/((100%+$F168)/100%))),2),0)</f>
        <v>0</v>
      </c>
      <c r="Q168" s="38">
        <f>IF($F168=Instellingen!$I$14,0,ROUND(($K168-($K168/((100%+$F168)/100%))),2))</f>
        <v>0</v>
      </c>
    </row>
    <row r="169" spans="1:17" x14ac:dyDescent="0.35">
      <c r="A169" s="20" t="str">
        <f t="shared" si="13"/>
        <v/>
      </c>
      <c r="B169" s="20" t="str">
        <f>IFERROR(VLOOKUP($A169,Instellingen!$K$11:$L$22,2,0),"")</f>
        <v/>
      </c>
      <c r="C169" s="51"/>
      <c r="D169" s="52"/>
      <c r="E169" s="52"/>
      <c r="F169" s="53"/>
      <c r="G169" s="50"/>
      <c r="H169" s="50"/>
      <c r="I169" s="50"/>
      <c r="J169" s="38">
        <f t="shared" si="14"/>
        <v>0</v>
      </c>
      <c r="K169" s="38">
        <f t="shared" si="12"/>
        <v>0</v>
      </c>
      <c r="L169" s="38">
        <f t="shared" si="15"/>
        <v>0</v>
      </c>
      <c r="M169" s="38">
        <f t="shared" si="16"/>
        <v>0</v>
      </c>
      <c r="N169" s="38">
        <f t="shared" si="17"/>
        <v>0</v>
      </c>
      <c r="O169" s="38">
        <f>IF($F169=Instellingen!$I$11,ROUND(($J169-($J169/((100%+$F169)/100%))),2),0)</f>
        <v>0</v>
      </c>
      <c r="P169" s="38">
        <f>IF($F169=Instellingen!$I$12,ROUND(($J169-($J169/((100%+$F169)/100%))),2),0)</f>
        <v>0</v>
      </c>
      <c r="Q169" s="38">
        <f>IF($F169=Instellingen!$I$14,0,ROUND(($K169-($K169/((100%+$F169)/100%))),2))</f>
        <v>0</v>
      </c>
    </row>
    <row r="170" spans="1:17" x14ac:dyDescent="0.35">
      <c r="A170" s="20" t="str">
        <f t="shared" si="13"/>
        <v/>
      </c>
      <c r="B170" s="20" t="str">
        <f>IFERROR(VLOOKUP($A170,Instellingen!$K$11:$L$22,2,0),"")</f>
        <v/>
      </c>
      <c r="C170" s="51"/>
      <c r="D170" s="52"/>
      <c r="E170" s="52"/>
      <c r="F170" s="53"/>
      <c r="G170" s="50"/>
      <c r="H170" s="50"/>
      <c r="I170" s="50"/>
      <c r="J170" s="38">
        <f t="shared" si="14"/>
        <v>0</v>
      </c>
      <c r="K170" s="38">
        <f t="shared" si="12"/>
        <v>0</v>
      </c>
      <c r="L170" s="38">
        <f t="shared" si="15"/>
        <v>0</v>
      </c>
      <c r="M170" s="38">
        <f t="shared" si="16"/>
        <v>0</v>
      </c>
      <c r="N170" s="38">
        <f t="shared" si="17"/>
        <v>0</v>
      </c>
      <c r="O170" s="38">
        <f>IF($F170=Instellingen!$I$11,ROUND(($J170-($J170/((100%+$F170)/100%))),2),0)</f>
        <v>0</v>
      </c>
      <c r="P170" s="38">
        <f>IF($F170=Instellingen!$I$12,ROUND(($J170-($J170/((100%+$F170)/100%))),2),0)</f>
        <v>0</v>
      </c>
      <c r="Q170" s="38">
        <f>IF($F170=Instellingen!$I$14,0,ROUND(($K170-($K170/((100%+$F170)/100%))),2))</f>
        <v>0</v>
      </c>
    </row>
    <row r="171" spans="1:17" x14ac:dyDescent="0.35">
      <c r="A171" s="20" t="str">
        <f t="shared" si="13"/>
        <v/>
      </c>
      <c r="B171" s="20" t="str">
        <f>IFERROR(VLOOKUP($A171,Instellingen!$K$11:$L$22,2,0),"")</f>
        <v/>
      </c>
      <c r="C171" s="51"/>
      <c r="D171" s="52"/>
      <c r="E171" s="52"/>
      <c r="F171" s="53"/>
      <c r="G171" s="50"/>
      <c r="H171" s="50"/>
      <c r="I171" s="50"/>
      <c r="J171" s="38">
        <f t="shared" si="14"/>
        <v>0</v>
      </c>
      <c r="K171" s="38">
        <f t="shared" si="12"/>
        <v>0</v>
      </c>
      <c r="L171" s="38">
        <f t="shared" si="15"/>
        <v>0</v>
      </c>
      <c r="M171" s="38">
        <f t="shared" si="16"/>
        <v>0</v>
      </c>
      <c r="N171" s="38">
        <f t="shared" si="17"/>
        <v>0</v>
      </c>
      <c r="O171" s="38">
        <f>IF($F171=Instellingen!$I$11,ROUND(($J171-($J171/((100%+$F171)/100%))),2),0)</f>
        <v>0</v>
      </c>
      <c r="P171" s="38">
        <f>IF($F171=Instellingen!$I$12,ROUND(($J171-($J171/((100%+$F171)/100%))),2),0)</f>
        <v>0</v>
      </c>
      <c r="Q171" s="38">
        <f>IF($F171=Instellingen!$I$14,0,ROUND(($K171-($K171/((100%+$F171)/100%))),2))</f>
        <v>0</v>
      </c>
    </row>
    <row r="172" spans="1:17" x14ac:dyDescent="0.35">
      <c r="A172" s="20" t="str">
        <f t="shared" si="13"/>
        <v/>
      </c>
      <c r="B172" s="20" t="str">
        <f>IFERROR(VLOOKUP($A172,Instellingen!$K$11:$L$22,2,0),"")</f>
        <v/>
      </c>
      <c r="C172" s="51"/>
      <c r="D172" s="52"/>
      <c r="E172" s="52"/>
      <c r="F172" s="53"/>
      <c r="G172" s="50"/>
      <c r="H172" s="50"/>
      <c r="I172" s="50"/>
      <c r="J172" s="38">
        <f t="shared" si="14"/>
        <v>0</v>
      </c>
      <c r="K172" s="38">
        <f t="shared" si="12"/>
        <v>0</v>
      </c>
      <c r="L172" s="38">
        <f t="shared" si="15"/>
        <v>0</v>
      </c>
      <c r="M172" s="38">
        <f t="shared" si="16"/>
        <v>0</v>
      </c>
      <c r="N172" s="38">
        <f t="shared" si="17"/>
        <v>0</v>
      </c>
      <c r="O172" s="38">
        <f>IF($F172=Instellingen!$I$11,ROUND(($J172-($J172/((100%+$F172)/100%))),2),0)</f>
        <v>0</v>
      </c>
      <c r="P172" s="38">
        <f>IF($F172=Instellingen!$I$12,ROUND(($J172-($J172/((100%+$F172)/100%))),2),0)</f>
        <v>0</v>
      </c>
      <c r="Q172" s="38">
        <f>IF($F172=Instellingen!$I$14,0,ROUND(($K172-($K172/((100%+$F172)/100%))),2))</f>
        <v>0</v>
      </c>
    </row>
    <row r="173" spans="1:17" x14ac:dyDescent="0.35">
      <c r="A173" s="20" t="str">
        <f t="shared" si="13"/>
        <v/>
      </c>
      <c r="B173" s="20" t="str">
        <f>IFERROR(VLOOKUP($A173,Instellingen!$K$11:$L$22,2,0),"")</f>
        <v/>
      </c>
      <c r="C173" s="51"/>
      <c r="D173" s="52"/>
      <c r="E173" s="52"/>
      <c r="F173" s="53"/>
      <c r="G173" s="50"/>
      <c r="H173" s="50"/>
      <c r="I173" s="50"/>
      <c r="J173" s="38">
        <f t="shared" si="14"/>
        <v>0</v>
      </c>
      <c r="K173" s="38">
        <f t="shared" si="12"/>
        <v>0</v>
      </c>
      <c r="L173" s="38">
        <f t="shared" si="15"/>
        <v>0</v>
      </c>
      <c r="M173" s="38">
        <f t="shared" si="16"/>
        <v>0</v>
      </c>
      <c r="N173" s="38">
        <f t="shared" si="17"/>
        <v>0</v>
      </c>
      <c r="O173" s="38">
        <f>IF($F173=Instellingen!$I$11,ROUND(($J173-($J173/((100%+$F173)/100%))),2),0)</f>
        <v>0</v>
      </c>
      <c r="P173" s="38">
        <f>IF($F173=Instellingen!$I$12,ROUND(($J173-($J173/((100%+$F173)/100%))),2),0)</f>
        <v>0</v>
      </c>
      <c r="Q173" s="38">
        <f>IF($F173=Instellingen!$I$14,0,ROUND(($K173-($K173/((100%+$F173)/100%))),2))</f>
        <v>0</v>
      </c>
    </row>
    <row r="174" spans="1:17" x14ac:dyDescent="0.35">
      <c r="A174" s="20" t="str">
        <f t="shared" si="13"/>
        <v/>
      </c>
      <c r="B174" s="20" t="str">
        <f>IFERROR(VLOOKUP($A174,Instellingen!$K$11:$L$22,2,0),"")</f>
        <v/>
      </c>
      <c r="C174" s="51"/>
      <c r="D174" s="52"/>
      <c r="E174" s="52"/>
      <c r="F174" s="53"/>
      <c r="G174" s="50"/>
      <c r="H174" s="50"/>
      <c r="I174" s="50"/>
      <c r="J174" s="38">
        <f t="shared" si="14"/>
        <v>0</v>
      </c>
      <c r="K174" s="38">
        <f t="shared" si="12"/>
        <v>0</v>
      </c>
      <c r="L174" s="38">
        <f t="shared" si="15"/>
        <v>0</v>
      </c>
      <c r="M174" s="38">
        <f t="shared" si="16"/>
        <v>0</v>
      </c>
      <c r="N174" s="38">
        <f t="shared" si="17"/>
        <v>0</v>
      </c>
      <c r="O174" s="38">
        <f>IF($F174=Instellingen!$I$11,ROUND(($J174-($J174/((100%+$F174)/100%))),2),0)</f>
        <v>0</v>
      </c>
      <c r="P174" s="38">
        <f>IF($F174=Instellingen!$I$12,ROUND(($J174-($J174/((100%+$F174)/100%))),2),0)</f>
        <v>0</v>
      </c>
      <c r="Q174" s="38">
        <f>IF($F174=Instellingen!$I$14,0,ROUND(($K174-($K174/((100%+$F174)/100%))),2))</f>
        <v>0</v>
      </c>
    </row>
    <row r="175" spans="1:17" x14ac:dyDescent="0.35">
      <c r="A175" s="20" t="str">
        <f t="shared" si="13"/>
        <v/>
      </c>
      <c r="B175" s="20" t="str">
        <f>IFERROR(VLOOKUP($A175,Instellingen!$K$11:$L$22,2,0),"")</f>
        <v/>
      </c>
      <c r="C175" s="51"/>
      <c r="D175" s="52"/>
      <c r="E175" s="52"/>
      <c r="F175" s="53"/>
      <c r="G175" s="50"/>
      <c r="H175" s="50"/>
      <c r="I175" s="50"/>
      <c r="J175" s="38">
        <f t="shared" si="14"/>
        <v>0</v>
      </c>
      <c r="K175" s="38">
        <f t="shared" si="12"/>
        <v>0</v>
      </c>
      <c r="L175" s="38">
        <f t="shared" si="15"/>
        <v>0</v>
      </c>
      <c r="M175" s="38">
        <f t="shared" si="16"/>
        <v>0</v>
      </c>
      <c r="N175" s="38">
        <f t="shared" si="17"/>
        <v>0</v>
      </c>
      <c r="O175" s="38">
        <f>IF($F175=Instellingen!$I$11,ROUND(($J175-($J175/((100%+$F175)/100%))),2),0)</f>
        <v>0</v>
      </c>
      <c r="P175" s="38">
        <f>IF($F175=Instellingen!$I$12,ROUND(($J175-($J175/((100%+$F175)/100%))),2),0)</f>
        <v>0</v>
      </c>
      <c r="Q175" s="38">
        <f>IF($F175=Instellingen!$I$14,0,ROUND(($K175-($K175/((100%+$F175)/100%))),2))</f>
        <v>0</v>
      </c>
    </row>
    <row r="176" spans="1:17" x14ac:dyDescent="0.35">
      <c r="A176" s="20" t="str">
        <f t="shared" si="13"/>
        <v/>
      </c>
      <c r="B176" s="20" t="str">
        <f>IFERROR(VLOOKUP($A176,Instellingen!$K$11:$L$22,2,0),"")</f>
        <v/>
      </c>
      <c r="C176" s="51"/>
      <c r="D176" s="52"/>
      <c r="E176" s="52"/>
      <c r="F176" s="53"/>
      <c r="G176" s="50"/>
      <c r="H176" s="50"/>
      <c r="I176" s="50"/>
      <c r="J176" s="38">
        <f t="shared" si="14"/>
        <v>0</v>
      </c>
      <c r="K176" s="38">
        <f t="shared" si="12"/>
        <v>0</v>
      </c>
      <c r="L176" s="38">
        <f t="shared" si="15"/>
        <v>0</v>
      </c>
      <c r="M176" s="38">
        <f t="shared" si="16"/>
        <v>0</v>
      </c>
      <c r="N176" s="38">
        <f t="shared" si="17"/>
        <v>0</v>
      </c>
      <c r="O176" s="38">
        <f>IF($F176=Instellingen!$I$11,ROUND(($J176-($J176/((100%+$F176)/100%))),2),0)</f>
        <v>0</v>
      </c>
      <c r="P176" s="38">
        <f>IF($F176=Instellingen!$I$12,ROUND(($J176-($J176/((100%+$F176)/100%))),2),0)</f>
        <v>0</v>
      </c>
      <c r="Q176" s="38">
        <f>IF($F176=Instellingen!$I$14,0,ROUND(($K176-($K176/((100%+$F176)/100%))),2))</f>
        <v>0</v>
      </c>
    </row>
    <row r="177" spans="1:17" x14ac:dyDescent="0.35">
      <c r="A177" s="20" t="str">
        <f t="shared" si="13"/>
        <v/>
      </c>
      <c r="B177" s="20" t="str">
        <f>IFERROR(VLOOKUP($A177,Instellingen!$K$11:$L$22,2,0),"")</f>
        <v/>
      </c>
      <c r="C177" s="51"/>
      <c r="D177" s="52"/>
      <c r="E177" s="52"/>
      <c r="F177" s="53"/>
      <c r="G177" s="50"/>
      <c r="H177" s="50"/>
      <c r="I177" s="50"/>
      <c r="J177" s="38">
        <f t="shared" si="14"/>
        <v>0</v>
      </c>
      <c r="K177" s="38">
        <f t="shared" si="12"/>
        <v>0</v>
      </c>
      <c r="L177" s="38">
        <f t="shared" si="15"/>
        <v>0</v>
      </c>
      <c r="M177" s="38">
        <f t="shared" si="16"/>
        <v>0</v>
      </c>
      <c r="N177" s="38">
        <f t="shared" si="17"/>
        <v>0</v>
      </c>
      <c r="O177" s="38">
        <f>IF($F177=Instellingen!$I$11,ROUND(($J177-($J177/((100%+$F177)/100%))),2),0)</f>
        <v>0</v>
      </c>
      <c r="P177" s="38">
        <f>IF($F177=Instellingen!$I$12,ROUND(($J177-($J177/((100%+$F177)/100%))),2),0)</f>
        <v>0</v>
      </c>
      <c r="Q177" s="38">
        <f>IF($F177=Instellingen!$I$14,0,ROUND(($K177-($K177/((100%+$F177)/100%))),2))</f>
        <v>0</v>
      </c>
    </row>
    <row r="178" spans="1:17" x14ac:dyDescent="0.35">
      <c r="A178" s="20" t="str">
        <f t="shared" si="13"/>
        <v/>
      </c>
      <c r="B178" s="20" t="str">
        <f>IFERROR(VLOOKUP($A178,Instellingen!$K$11:$L$22,2,0),"")</f>
        <v/>
      </c>
      <c r="C178" s="51"/>
      <c r="D178" s="52"/>
      <c r="E178" s="52"/>
      <c r="F178" s="53"/>
      <c r="G178" s="50"/>
      <c r="H178" s="50"/>
      <c r="I178" s="50"/>
      <c r="J178" s="38">
        <f t="shared" si="14"/>
        <v>0</v>
      </c>
      <c r="K178" s="38">
        <f t="shared" si="12"/>
        <v>0</v>
      </c>
      <c r="L178" s="38">
        <f t="shared" si="15"/>
        <v>0</v>
      </c>
      <c r="M178" s="38">
        <f t="shared" si="16"/>
        <v>0</v>
      </c>
      <c r="N178" s="38">
        <f t="shared" si="17"/>
        <v>0</v>
      </c>
      <c r="O178" s="38">
        <f>IF($F178=Instellingen!$I$11,ROUND(($J178-($J178/((100%+$F178)/100%))),2),0)</f>
        <v>0</v>
      </c>
      <c r="P178" s="38">
        <f>IF($F178=Instellingen!$I$12,ROUND(($J178-($J178/((100%+$F178)/100%))),2),0)</f>
        <v>0</v>
      </c>
      <c r="Q178" s="38">
        <f>IF($F178=Instellingen!$I$14,0,ROUND(($K178-($K178/((100%+$F178)/100%))),2))</f>
        <v>0</v>
      </c>
    </row>
    <row r="179" spans="1:17" x14ac:dyDescent="0.35">
      <c r="A179" s="20" t="str">
        <f t="shared" si="13"/>
        <v/>
      </c>
      <c r="B179" s="20" t="str">
        <f>IFERROR(VLOOKUP($A179,Instellingen!$K$11:$L$22,2,0),"")</f>
        <v/>
      </c>
      <c r="C179" s="51"/>
      <c r="D179" s="52"/>
      <c r="E179" s="52"/>
      <c r="F179" s="53"/>
      <c r="G179" s="50"/>
      <c r="H179" s="50"/>
      <c r="I179" s="50"/>
      <c r="J179" s="38">
        <f t="shared" si="14"/>
        <v>0</v>
      </c>
      <c r="K179" s="38">
        <f t="shared" si="12"/>
        <v>0</v>
      </c>
      <c r="L179" s="38">
        <f t="shared" si="15"/>
        <v>0</v>
      </c>
      <c r="M179" s="38">
        <f t="shared" si="16"/>
        <v>0</v>
      </c>
      <c r="N179" s="38">
        <f t="shared" si="17"/>
        <v>0</v>
      </c>
      <c r="O179" s="38">
        <f>IF($F179=Instellingen!$I$11,ROUND(($J179-($J179/((100%+$F179)/100%))),2),0)</f>
        <v>0</v>
      </c>
      <c r="P179" s="38">
        <f>IF($F179=Instellingen!$I$12,ROUND(($J179-($J179/((100%+$F179)/100%))),2),0)</f>
        <v>0</v>
      </c>
      <c r="Q179" s="38">
        <f>IF($F179=Instellingen!$I$14,0,ROUND(($K179-($K179/((100%+$F179)/100%))),2))</f>
        <v>0</v>
      </c>
    </row>
    <row r="180" spans="1:17" x14ac:dyDescent="0.35">
      <c r="A180" s="20" t="str">
        <f t="shared" si="13"/>
        <v/>
      </c>
      <c r="B180" s="20" t="str">
        <f>IFERROR(VLOOKUP($A180,Instellingen!$K$11:$L$22,2,0),"")</f>
        <v/>
      </c>
      <c r="C180" s="51"/>
      <c r="D180" s="52"/>
      <c r="E180" s="52"/>
      <c r="F180" s="53"/>
      <c r="G180" s="50"/>
      <c r="H180" s="50"/>
      <c r="I180" s="50"/>
      <c r="J180" s="38">
        <f t="shared" si="14"/>
        <v>0</v>
      </c>
      <c r="K180" s="38">
        <f t="shared" si="12"/>
        <v>0</v>
      </c>
      <c r="L180" s="38">
        <f t="shared" si="15"/>
        <v>0</v>
      </c>
      <c r="M180" s="38">
        <f t="shared" si="16"/>
        <v>0</v>
      </c>
      <c r="N180" s="38">
        <f t="shared" si="17"/>
        <v>0</v>
      </c>
      <c r="O180" s="38">
        <f>IF($F180=Instellingen!$I$11,ROUND(($J180-($J180/((100%+$F180)/100%))),2),0)</f>
        <v>0</v>
      </c>
      <c r="P180" s="38">
        <f>IF($F180=Instellingen!$I$12,ROUND(($J180-($J180/((100%+$F180)/100%))),2),0)</f>
        <v>0</v>
      </c>
      <c r="Q180" s="38">
        <f>IF($F180=Instellingen!$I$14,0,ROUND(($K180-($K180/((100%+$F180)/100%))),2))</f>
        <v>0</v>
      </c>
    </row>
    <row r="181" spans="1:17" x14ac:dyDescent="0.35">
      <c r="A181" s="20" t="str">
        <f t="shared" si="13"/>
        <v/>
      </c>
      <c r="B181" s="20" t="str">
        <f>IFERROR(VLOOKUP($A181,Instellingen!$K$11:$L$22,2,0),"")</f>
        <v/>
      </c>
      <c r="C181" s="51"/>
      <c r="D181" s="52"/>
      <c r="E181" s="52"/>
      <c r="F181" s="53"/>
      <c r="G181" s="50"/>
      <c r="H181" s="50"/>
      <c r="I181" s="50"/>
      <c r="J181" s="38">
        <f t="shared" si="14"/>
        <v>0</v>
      </c>
      <c r="K181" s="38">
        <f t="shared" si="12"/>
        <v>0</v>
      </c>
      <c r="L181" s="38">
        <f t="shared" si="15"/>
        <v>0</v>
      </c>
      <c r="M181" s="38">
        <f t="shared" si="16"/>
        <v>0</v>
      </c>
      <c r="N181" s="38">
        <f t="shared" si="17"/>
        <v>0</v>
      </c>
      <c r="O181" s="38">
        <f>IF($F181=Instellingen!$I$11,ROUND(($J181-($J181/((100%+$F181)/100%))),2),0)</f>
        <v>0</v>
      </c>
      <c r="P181" s="38">
        <f>IF($F181=Instellingen!$I$12,ROUND(($J181-($J181/((100%+$F181)/100%))),2),0)</f>
        <v>0</v>
      </c>
      <c r="Q181" s="38">
        <f>IF($F181=Instellingen!$I$14,0,ROUND(($K181-($K181/((100%+$F181)/100%))),2))</f>
        <v>0</v>
      </c>
    </row>
    <row r="182" spans="1:17" x14ac:dyDescent="0.35">
      <c r="A182" s="20" t="str">
        <f t="shared" si="13"/>
        <v/>
      </c>
      <c r="B182" s="20" t="str">
        <f>IFERROR(VLOOKUP($A182,Instellingen!$K$11:$L$22,2,0),"")</f>
        <v/>
      </c>
      <c r="C182" s="51"/>
      <c r="D182" s="52"/>
      <c r="E182" s="52"/>
      <c r="F182" s="53"/>
      <c r="G182" s="50"/>
      <c r="H182" s="50"/>
      <c r="I182" s="50"/>
      <c r="J182" s="38">
        <f t="shared" si="14"/>
        <v>0</v>
      </c>
      <c r="K182" s="38">
        <f t="shared" si="12"/>
        <v>0</v>
      </c>
      <c r="L182" s="38">
        <f t="shared" si="15"/>
        <v>0</v>
      </c>
      <c r="M182" s="38">
        <f t="shared" si="16"/>
        <v>0</v>
      </c>
      <c r="N182" s="38">
        <f t="shared" si="17"/>
        <v>0</v>
      </c>
      <c r="O182" s="38">
        <f>IF($F182=Instellingen!$I$11,ROUND(($J182-($J182/((100%+$F182)/100%))),2),0)</f>
        <v>0</v>
      </c>
      <c r="P182" s="38">
        <f>IF($F182=Instellingen!$I$12,ROUND(($J182-($J182/((100%+$F182)/100%))),2),0)</f>
        <v>0</v>
      </c>
      <c r="Q182" s="38">
        <f>IF($F182=Instellingen!$I$14,0,ROUND(($K182-($K182/((100%+$F182)/100%))),2))</f>
        <v>0</v>
      </c>
    </row>
    <row r="183" spans="1:17" x14ac:dyDescent="0.35">
      <c r="A183" s="20" t="str">
        <f t="shared" si="13"/>
        <v/>
      </c>
      <c r="B183" s="20" t="str">
        <f>IFERROR(VLOOKUP($A183,Instellingen!$K$11:$L$22,2,0),"")</f>
        <v/>
      </c>
      <c r="C183" s="51"/>
      <c r="D183" s="52"/>
      <c r="E183" s="52"/>
      <c r="F183" s="53"/>
      <c r="G183" s="50"/>
      <c r="H183" s="50"/>
      <c r="I183" s="50"/>
      <c r="J183" s="38">
        <f t="shared" si="14"/>
        <v>0</v>
      </c>
      <c r="K183" s="38">
        <f t="shared" si="12"/>
        <v>0</v>
      </c>
      <c r="L183" s="38">
        <f t="shared" si="15"/>
        <v>0</v>
      </c>
      <c r="M183" s="38">
        <f t="shared" si="16"/>
        <v>0</v>
      </c>
      <c r="N183" s="38">
        <f t="shared" si="17"/>
        <v>0</v>
      </c>
      <c r="O183" s="38">
        <f>IF($F183=Instellingen!$I$11,ROUND(($J183-($J183/((100%+$F183)/100%))),2),0)</f>
        <v>0</v>
      </c>
      <c r="P183" s="38">
        <f>IF($F183=Instellingen!$I$12,ROUND(($J183-($J183/((100%+$F183)/100%))),2),0)</f>
        <v>0</v>
      </c>
      <c r="Q183" s="38">
        <f>IF($F183=Instellingen!$I$14,0,ROUND(($K183-($K183/((100%+$F183)/100%))),2))</f>
        <v>0</v>
      </c>
    </row>
    <row r="184" spans="1:17" x14ac:dyDescent="0.35">
      <c r="A184" s="20" t="str">
        <f t="shared" si="13"/>
        <v/>
      </c>
      <c r="B184" s="20" t="str">
        <f>IFERROR(VLOOKUP($A184,Instellingen!$K$11:$L$22,2,0),"")</f>
        <v/>
      </c>
      <c r="C184" s="51"/>
      <c r="D184" s="52"/>
      <c r="E184" s="52"/>
      <c r="F184" s="53"/>
      <c r="G184" s="50"/>
      <c r="H184" s="50"/>
      <c r="I184" s="50"/>
      <c r="J184" s="38">
        <f t="shared" si="14"/>
        <v>0</v>
      </c>
      <c r="K184" s="38">
        <f t="shared" si="12"/>
        <v>0</v>
      </c>
      <c r="L184" s="38">
        <f t="shared" si="15"/>
        <v>0</v>
      </c>
      <c r="M184" s="38">
        <f t="shared" si="16"/>
        <v>0</v>
      </c>
      <c r="N184" s="38">
        <f t="shared" si="17"/>
        <v>0</v>
      </c>
      <c r="O184" s="38">
        <f>IF($F184=Instellingen!$I$11,ROUND(($J184-($J184/((100%+$F184)/100%))),2),0)</f>
        <v>0</v>
      </c>
      <c r="P184" s="38">
        <f>IF($F184=Instellingen!$I$12,ROUND(($J184-($J184/((100%+$F184)/100%))),2),0)</f>
        <v>0</v>
      </c>
      <c r="Q184" s="38">
        <f>IF($F184=Instellingen!$I$14,0,ROUND(($K184-($K184/((100%+$F184)/100%))),2))</f>
        <v>0</v>
      </c>
    </row>
    <row r="185" spans="1:17" x14ac:dyDescent="0.35">
      <c r="A185" s="20" t="str">
        <f t="shared" si="13"/>
        <v/>
      </c>
      <c r="B185" s="20" t="str">
        <f>IFERROR(VLOOKUP($A185,Instellingen!$K$11:$L$22,2,0),"")</f>
        <v/>
      </c>
      <c r="C185" s="51"/>
      <c r="D185" s="52"/>
      <c r="E185" s="52"/>
      <c r="F185" s="53"/>
      <c r="G185" s="50"/>
      <c r="H185" s="50"/>
      <c r="I185" s="50"/>
      <c r="J185" s="38">
        <f t="shared" si="14"/>
        <v>0</v>
      </c>
      <c r="K185" s="38">
        <f t="shared" si="12"/>
        <v>0</v>
      </c>
      <c r="L185" s="38">
        <f t="shared" si="15"/>
        <v>0</v>
      </c>
      <c r="M185" s="38">
        <f t="shared" si="16"/>
        <v>0</v>
      </c>
      <c r="N185" s="38">
        <f t="shared" si="17"/>
        <v>0</v>
      </c>
      <c r="O185" s="38">
        <f>IF($F185=Instellingen!$I$11,ROUND(($J185-($J185/((100%+$F185)/100%))),2),0)</f>
        <v>0</v>
      </c>
      <c r="P185" s="38">
        <f>IF($F185=Instellingen!$I$12,ROUND(($J185-($J185/((100%+$F185)/100%))),2),0)</f>
        <v>0</v>
      </c>
      <c r="Q185" s="38">
        <f>IF($F185=Instellingen!$I$14,0,ROUND(($K185-($K185/((100%+$F185)/100%))),2))</f>
        <v>0</v>
      </c>
    </row>
    <row r="186" spans="1:17" x14ac:dyDescent="0.35">
      <c r="A186" s="20" t="str">
        <f t="shared" si="13"/>
        <v/>
      </c>
      <c r="B186" s="20" t="str">
        <f>IFERROR(VLOOKUP($A186,Instellingen!$K$11:$L$22,2,0),"")</f>
        <v/>
      </c>
      <c r="C186" s="51"/>
      <c r="D186" s="52"/>
      <c r="E186" s="52"/>
      <c r="F186" s="53"/>
      <c r="G186" s="50"/>
      <c r="H186" s="50"/>
      <c r="I186" s="50"/>
      <c r="J186" s="38">
        <f t="shared" si="14"/>
        <v>0</v>
      </c>
      <c r="K186" s="38">
        <f t="shared" si="12"/>
        <v>0</v>
      </c>
      <c r="L186" s="38">
        <f t="shared" si="15"/>
        <v>0</v>
      </c>
      <c r="M186" s="38">
        <f t="shared" si="16"/>
        <v>0</v>
      </c>
      <c r="N186" s="38">
        <f t="shared" si="17"/>
        <v>0</v>
      </c>
      <c r="O186" s="38">
        <f>IF($F186=Instellingen!$I$11,ROUND(($J186-($J186/((100%+$F186)/100%))),2),0)</f>
        <v>0</v>
      </c>
      <c r="P186" s="38">
        <f>IF($F186=Instellingen!$I$12,ROUND(($J186-($J186/((100%+$F186)/100%))),2),0)</f>
        <v>0</v>
      </c>
      <c r="Q186" s="38">
        <f>IF($F186=Instellingen!$I$14,0,ROUND(($K186-($K186/((100%+$F186)/100%))),2))</f>
        <v>0</v>
      </c>
    </row>
    <row r="187" spans="1:17" x14ac:dyDescent="0.35">
      <c r="A187" s="20" t="str">
        <f t="shared" si="13"/>
        <v/>
      </c>
      <c r="B187" s="20" t="str">
        <f>IFERROR(VLOOKUP($A187,Instellingen!$K$11:$L$22,2,0),"")</f>
        <v/>
      </c>
      <c r="C187" s="51"/>
      <c r="D187" s="52"/>
      <c r="E187" s="52"/>
      <c r="F187" s="53"/>
      <c r="G187" s="50"/>
      <c r="H187" s="50"/>
      <c r="I187" s="50"/>
      <c r="J187" s="38">
        <f t="shared" si="14"/>
        <v>0</v>
      </c>
      <c r="K187" s="38">
        <f t="shared" si="12"/>
        <v>0</v>
      </c>
      <c r="L187" s="38">
        <f t="shared" si="15"/>
        <v>0</v>
      </c>
      <c r="M187" s="38">
        <f t="shared" si="16"/>
        <v>0</v>
      </c>
      <c r="N187" s="38">
        <f t="shared" si="17"/>
        <v>0</v>
      </c>
      <c r="O187" s="38">
        <f>IF($F187=Instellingen!$I$11,ROUND(($J187-($J187/((100%+$F187)/100%))),2),0)</f>
        <v>0</v>
      </c>
      <c r="P187" s="38">
        <f>IF($F187=Instellingen!$I$12,ROUND(($J187-($J187/((100%+$F187)/100%))),2),0)</f>
        <v>0</v>
      </c>
      <c r="Q187" s="38">
        <f>IF($F187=Instellingen!$I$14,0,ROUND(($K187-($K187/((100%+$F187)/100%))),2))</f>
        <v>0</v>
      </c>
    </row>
    <row r="188" spans="1:17" x14ac:dyDescent="0.35">
      <c r="A188" s="20" t="str">
        <f t="shared" si="13"/>
        <v/>
      </c>
      <c r="B188" s="20" t="str">
        <f>IFERROR(VLOOKUP($A188,Instellingen!$K$11:$L$22,2,0),"")</f>
        <v/>
      </c>
      <c r="C188" s="51"/>
      <c r="D188" s="52"/>
      <c r="E188" s="52"/>
      <c r="F188" s="53"/>
      <c r="G188" s="50"/>
      <c r="H188" s="50"/>
      <c r="I188" s="50"/>
      <c r="J188" s="38">
        <f t="shared" si="14"/>
        <v>0</v>
      </c>
      <c r="K188" s="38">
        <f t="shared" si="12"/>
        <v>0</v>
      </c>
      <c r="L188" s="38">
        <f t="shared" si="15"/>
        <v>0</v>
      </c>
      <c r="M188" s="38">
        <f t="shared" si="16"/>
        <v>0</v>
      </c>
      <c r="N188" s="38">
        <f t="shared" si="17"/>
        <v>0</v>
      </c>
      <c r="O188" s="38">
        <f>IF($F188=Instellingen!$I$11,ROUND(($J188-($J188/((100%+$F188)/100%))),2),0)</f>
        <v>0</v>
      </c>
      <c r="P188" s="38">
        <f>IF($F188=Instellingen!$I$12,ROUND(($J188-($J188/((100%+$F188)/100%))),2),0)</f>
        <v>0</v>
      </c>
      <c r="Q188" s="38">
        <f>IF($F188=Instellingen!$I$14,0,ROUND(($K188-($K188/((100%+$F188)/100%))),2))</f>
        <v>0</v>
      </c>
    </row>
    <row r="189" spans="1:17" x14ac:dyDescent="0.35">
      <c r="A189" s="20" t="str">
        <f t="shared" si="13"/>
        <v/>
      </c>
      <c r="B189" s="20" t="str">
        <f>IFERROR(VLOOKUP($A189,Instellingen!$K$11:$L$22,2,0),"")</f>
        <v/>
      </c>
      <c r="C189" s="51"/>
      <c r="D189" s="52"/>
      <c r="E189" s="52"/>
      <c r="F189" s="53"/>
      <c r="G189" s="50"/>
      <c r="H189" s="50"/>
      <c r="I189" s="50"/>
      <c r="J189" s="38">
        <f t="shared" si="14"/>
        <v>0</v>
      </c>
      <c r="K189" s="38">
        <f t="shared" si="12"/>
        <v>0</v>
      </c>
      <c r="L189" s="38">
        <f t="shared" si="15"/>
        <v>0</v>
      </c>
      <c r="M189" s="38">
        <f t="shared" si="16"/>
        <v>0</v>
      </c>
      <c r="N189" s="38">
        <f t="shared" si="17"/>
        <v>0</v>
      </c>
      <c r="O189" s="38">
        <f>IF($F189=Instellingen!$I$11,ROUND(($J189-($J189/((100%+$F189)/100%))),2),0)</f>
        <v>0</v>
      </c>
      <c r="P189" s="38">
        <f>IF($F189=Instellingen!$I$12,ROUND(($J189-($J189/((100%+$F189)/100%))),2),0)</f>
        <v>0</v>
      </c>
      <c r="Q189" s="38">
        <f>IF($F189=Instellingen!$I$14,0,ROUND(($K189-($K189/((100%+$F189)/100%))),2))</f>
        <v>0</v>
      </c>
    </row>
    <row r="190" spans="1:17" x14ac:dyDescent="0.35">
      <c r="A190" s="20" t="str">
        <f t="shared" si="13"/>
        <v/>
      </c>
      <c r="B190" s="20" t="str">
        <f>IFERROR(VLOOKUP($A190,Instellingen!$K$11:$L$22,2,0),"")</f>
        <v/>
      </c>
      <c r="C190" s="51"/>
      <c r="D190" s="52"/>
      <c r="E190" s="52"/>
      <c r="F190" s="53"/>
      <c r="G190" s="50"/>
      <c r="H190" s="50"/>
      <c r="I190" s="50"/>
      <c r="J190" s="38">
        <f t="shared" si="14"/>
        <v>0</v>
      </c>
      <c r="K190" s="38">
        <f t="shared" si="12"/>
        <v>0</v>
      </c>
      <c r="L190" s="38">
        <f t="shared" si="15"/>
        <v>0</v>
      </c>
      <c r="M190" s="38">
        <f t="shared" si="16"/>
        <v>0</v>
      </c>
      <c r="N190" s="38">
        <f t="shared" si="17"/>
        <v>0</v>
      </c>
      <c r="O190" s="38">
        <f>IF($F190=Instellingen!$I$11,ROUND(($J190-($J190/((100%+$F190)/100%))),2),0)</f>
        <v>0</v>
      </c>
      <c r="P190" s="38">
        <f>IF($F190=Instellingen!$I$12,ROUND(($J190-($J190/((100%+$F190)/100%))),2),0)</f>
        <v>0</v>
      </c>
      <c r="Q190" s="38">
        <f>IF($F190=Instellingen!$I$14,0,ROUND(($K190-($K190/((100%+$F190)/100%))),2))</f>
        <v>0</v>
      </c>
    </row>
    <row r="191" spans="1:17" x14ac:dyDescent="0.35">
      <c r="A191" s="20" t="str">
        <f t="shared" si="13"/>
        <v/>
      </c>
      <c r="B191" s="20" t="str">
        <f>IFERROR(VLOOKUP($A191,Instellingen!$K$11:$L$22,2,0),"")</f>
        <v/>
      </c>
      <c r="C191" s="51"/>
      <c r="D191" s="52"/>
      <c r="E191" s="52"/>
      <c r="F191" s="53"/>
      <c r="G191" s="50"/>
      <c r="H191" s="50"/>
      <c r="I191" s="50"/>
      <c r="J191" s="38">
        <f t="shared" si="14"/>
        <v>0</v>
      </c>
      <c r="K191" s="38">
        <f t="shared" si="12"/>
        <v>0</v>
      </c>
      <c r="L191" s="38">
        <f t="shared" si="15"/>
        <v>0</v>
      </c>
      <c r="M191" s="38">
        <f t="shared" si="16"/>
        <v>0</v>
      </c>
      <c r="N191" s="38">
        <f t="shared" si="17"/>
        <v>0</v>
      </c>
      <c r="O191" s="38">
        <f>IF($F191=Instellingen!$I$11,ROUND(($J191-($J191/((100%+$F191)/100%))),2),0)</f>
        <v>0</v>
      </c>
      <c r="P191" s="38">
        <f>IF($F191=Instellingen!$I$12,ROUND(($J191-($J191/((100%+$F191)/100%))),2),0)</f>
        <v>0</v>
      </c>
      <c r="Q191" s="38">
        <f>IF($F191=Instellingen!$I$14,0,ROUND(($K191-($K191/((100%+$F191)/100%))),2))</f>
        <v>0</v>
      </c>
    </row>
    <row r="192" spans="1:17" x14ac:dyDescent="0.35">
      <c r="A192" s="20" t="str">
        <f t="shared" si="13"/>
        <v/>
      </c>
      <c r="B192" s="20" t="str">
        <f>IFERROR(VLOOKUP($A192,Instellingen!$K$11:$L$22,2,0),"")</f>
        <v/>
      </c>
      <c r="C192" s="51"/>
      <c r="D192" s="52"/>
      <c r="E192" s="52"/>
      <c r="F192" s="53"/>
      <c r="G192" s="50"/>
      <c r="H192" s="50"/>
      <c r="I192" s="50"/>
      <c r="J192" s="38">
        <f t="shared" si="14"/>
        <v>0</v>
      </c>
      <c r="K192" s="38">
        <f t="shared" si="12"/>
        <v>0</v>
      </c>
      <c r="L192" s="38">
        <f t="shared" si="15"/>
        <v>0</v>
      </c>
      <c r="M192" s="38">
        <f t="shared" si="16"/>
        <v>0</v>
      </c>
      <c r="N192" s="38">
        <f t="shared" si="17"/>
        <v>0</v>
      </c>
      <c r="O192" s="38">
        <f>IF($F192=Instellingen!$I$11,ROUND(($J192-($J192/((100%+$F192)/100%))),2),0)</f>
        <v>0</v>
      </c>
      <c r="P192" s="38">
        <f>IF($F192=Instellingen!$I$12,ROUND(($J192-($J192/((100%+$F192)/100%))),2),0)</f>
        <v>0</v>
      </c>
      <c r="Q192" s="38">
        <f>IF($F192=Instellingen!$I$14,0,ROUND(($K192-($K192/((100%+$F192)/100%))),2))</f>
        <v>0</v>
      </c>
    </row>
    <row r="193" spans="1:17" x14ac:dyDescent="0.35">
      <c r="A193" s="20" t="str">
        <f t="shared" si="13"/>
        <v/>
      </c>
      <c r="B193" s="20" t="str">
        <f>IFERROR(VLOOKUP($A193,Instellingen!$K$11:$L$22,2,0),"")</f>
        <v/>
      </c>
      <c r="C193" s="51"/>
      <c r="D193" s="52"/>
      <c r="E193" s="52"/>
      <c r="F193" s="53"/>
      <c r="G193" s="50"/>
      <c r="H193" s="50"/>
      <c r="I193" s="50"/>
      <c r="J193" s="38">
        <f t="shared" si="14"/>
        <v>0</v>
      </c>
      <c r="K193" s="38">
        <f t="shared" si="12"/>
        <v>0</v>
      </c>
      <c r="L193" s="38">
        <f t="shared" si="15"/>
        <v>0</v>
      </c>
      <c r="M193" s="38">
        <f t="shared" si="16"/>
        <v>0</v>
      </c>
      <c r="N193" s="38">
        <f t="shared" si="17"/>
        <v>0</v>
      </c>
      <c r="O193" s="38">
        <f>IF($F193=Instellingen!$I$11,ROUND(($J193-($J193/((100%+$F193)/100%))),2),0)</f>
        <v>0</v>
      </c>
      <c r="P193" s="38">
        <f>IF($F193=Instellingen!$I$12,ROUND(($J193-($J193/((100%+$F193)/100%))),2),0)</f>
        <v>0</v>
      </c>
      <c r="Q193" s="38">
        <f>IF($F193=Instellingen!$I$14,0,ROUND(($K193-($K193/((100%+$F193)/100%))),2))</f>
        <v>0</v>
      </c>
    </row>
    <row r="194" spans="1:17" x14ac:dyDescent="0.35">
      <c r="A194" s="20" t="str">
        <f t="shared" si="13"/>
        <v/>
      </c>
      <c r="B194" s="20" t="str">
        <f>IFERROR(VLOOKUP($A194,Instellingen!$K$11:$L$22,2,0),"")</f>
        <v/>
      </c>
      <c r="C194" s="51"/>
      <c r="D194" s="52"/>
      <c r="E194" s="52"/>
      <c r="F194" s="53"/>
      <c r="G194" s="50"/>
      <c r="H194" s="50"/>
      <c r="I194" s="50"/>
      <c r="J194" s="38">
        <f t="shared" si="14"/>
        <v>0</v>
      </c>
      <c r="K194" s="38">
        <f t="shared" si="12"/>
        <v>0</v>
      </c>
      <c r="L194" s="38">
        <f t="shared" si="15"/>
        <v>0</v>
      </c>
      <c r="M194" s="38">
        <f t="shared" si="16"/>
        <v>0</v>
      </c>
      <c r="N194" s="38">
        <f t="shared" si="17"/>
        <v>0</v>
      </c>
      <c r="O194" s="38">
        <f>IF($F194=Instellingen!$I$11,ROUND(($J194-($J194/((100%+$F194)/100%))),2),0)</f>
        <v>0</v>
      </c>
      <c r="P194" s="38">
        <f>IF($F194=Instellingen!$I$12,ROUND(($J194-($J194/((100%+$F194)/100%))),2),0)</f>
        <v>0</v>
      </c>
      <c r="Q194" s="38">
        <f>IF($F194=Instellingen!$I$14,0,ROUND(($K194-($K194/((100%+$F194)/100%))),2))</f>
        <v>0</v>
      </c>
    </row>
    <row r="195" spans="1:17" x14ac:dyDescent="0.35">
      <c r="A195" s="20" t="str">
        <f t="shared" si="13"/>
        <v/>
      </c>
      <c r="B195" s="20" t="str">
        <f>IFERROR(VLOOKUP($A195,Instellingen!$K$11:$L$22,2,0),"")</f>
        <v/>
      </c>
      <c r="C195" s="51"/>
      <c r="D195" s="52"/>
      <c r="E195" s="52"/>
      <c r="F195" s="53"/>
      <c r="G195" s="50"/>
      <c r="H195" s="50"/>
      <c r="I195" s="50"/>
      <c r="J195" s="38">
        <f t="shared" si="14"/>
        <v>0</v>
      </c>
      <c r="K195" s="38">
        <f t="shared" si="12"/>
        <v>0</v>
      </c>
      <c r="L195" s="38">
        <f t="shared" si="15"/>
        <v>0</v>
      </c>
      <c r="M195" s="38">
        <f t="shared" si="16"/>
        <v>0</v>
      </c>
      <c r="N195" s="38">
        <f t="shared" si="17"/>
        <v>0</v>
      </c>
      <c r="O195" s="38">
        <f>IF($F195=Instellingen!$I$11,ROUND(($J195-($J195/((100%+$F195)/100%))),2),0)</f>
        <v>0</v>
      </c>
      <c r="P195" s="38">
        <f>IF($F195=Instellingen!$I$12,ROUND(($J195-($J195/((100%+$F195)/100%))),2),0)</f>
        <v>0</v>
      </c>
      <c r="Q195" s="38">
        <f>IF($F195=Instellingen!$I$14,0,ROUND(($K195-($K195/((100%+$F195)/100%))),2))</f>
        <v>0</v>
      </c>
    </row>
    <row r="196" spans="1:17" x14ac:dyDescent="0.35">
      <c r="A196" s="20" t="str">
        <f t="shared" si="13"/>
        <v/>
      </c>
      <c r="B196" s="20" t="str">
        <f>IFERROR(VLOOKUP($A196,Instellingen!$K$11:$L$22,2,0),"")</f>
        <v/>
      </c>
      <c r="C196" s="51"/>
      <c r="D196" s="52"/>
      <c r="E196" s="52"/>
      <c r="F196" s="53"/>
      <c r="G196" s="50"/>
      <c r="H196" s="50"/>
      <c r="I196" s="50"/>
      <c r="J196" s="38">
        <f t="shared" si="14"/>
        <v>0</v>
      </c>
      <c r="K196" s="38">
        <f t="shared" si="12"/>
        <v>0</v>
      </c>
      <c r="L196" s="38">
        <f t="shared" si="15"/>
        <v>0</v>
      </c>
      <c r="M196" s="38">
        <f t="shared" si="16"/>
        <v>0</v>
      </c>
      <c r="N196" s="38">
        <f t="shared" si="17"/>
        <v>0</v>
      </c>
      <c r="O196" s="38">
        <f>IF($F196=Instellingen!$I$11,ROUND(($J196-($J196/((100%+$F196)/100%))),2),0)</f>
        <v>0</v>
      </c>
      <c r="P196" s="38">
        <f>IF($F196=Instellingen!$I$12,ROUND(($J196-($J196/((100%+$F196)/100%))),2),0)</f>
        <v>0</v>
      </c>
      <c r="Q196" s="38">
        <f>IF($F196=Instellingen!$I$14,0,ROUND(($K196-($K196/((100%+$F196)/100%))),2))</f>
        <v>0</v>
      </c>
    </row>
    <row r="197" spans="1:17" x14ac:dyDescent="0.35">
      <c r="A197" s="20" t="str">
        <f t="shared" si="13"/>
        <v/>
      </c>
      <c r="B197" s="20" t="str">
        <f>IFERROR(VLOOKUP($A197,Instellingen!$K$11:$L$22,2,0),"")</f>
        <v/>
      </c>
      <c r="C197" s="51"/>
      <c r="D197" s="52"/>
      <c r="E197" s="52"/>
      <c r="F197" s="53"/>
      <c r="G197" s="50"/>
      <c r="H197" s="50"/>
      <c r="I197" s="50"/>
      <c r="J197" s="38">
        <f t="shared" si="14"/>
        <v>0</v>
      </c>
      <c r="K197" s="38">
        <f t="shared" si="12"/>
        <v>0</v>
      </c>
      <c r="L197" s="38">
        <f t="shared" si="15"/>
        <v>0</v>
      </c>
      <c r="M197" s="38">
        <f t="shared" si="16"/>
        <v>0</v>
      </c>
      <c r="N197" s="38">
        <f t="shared" si="17"/>
        <v>0</v>
      </c>
      <c r="O197" s="38">
        <f>IF($F197=Instellingen!$I$11,ROUND(($J197-($J197/((100%+$F197)/100%))),2),0)</f>
        <v>0</v>
      </c>
      <c r="P197" s="38">
        <f>IF($F197=Instellingen!$I$12,ROUND(($J197-($J197/((100%+$F197)/100%))),2),0)</f>
        <v>0</v>
      </c>
      <c r="Q197" s="38">
        <f>IF($F197=Instellingen!$I$14,0,ROUND(($K197-($K197/((100%+$F197)/100%))),2))</f>
        <v>0</v>
      </c>
    </row>
    <row r="198" spans="1:17" x14ac:dyDescent="0.35">
      <c r="A198" s="20" t="str">
        <f t="shared" si="13"/>
        <v/>
      </c>
      <c r="B198" s="20" t="str">
        <f>IFERROR(VLOOKUP($A198,Instellingen!$K$11:$L$22,2,0),"")</f>
        <v/>
      </c>
      <c r="C198" s="51"/>
      <c r="D198" s="52"/>
      <c r="E198" s="52"/>
      <c r="F198" s="53"/>
      <c r="G198" s="50"/>
      <c r="H198" s="50"/>
      <c r="I198" s="50"/>
      <c r="J198" s="38">
        <f t="shared" si="14"/>
        <v>0</v>
      </c>
      <c r="K198" s="38">
        <f t="shared" si="12"/>
        <v>0</v>
      </c>
      <c r="L198" s="38">
        <f t="shared" si="15"/>
        <v>0</v>
      </c>
      <c r="M198" s="38">
        <f t="shared" si="16"/>
        <v>0</v>
      </c>
      <c r="N198" s="38">
        <f t="shared" si="17"/>
        <v>0</v>
      </c>
      <c r="O198" s="38">
        <f>IF($F198=Instellingen!$I$11,ROUND(($J198-($J198/((100%+$F198)/100%))),2),0)</f>
        <v>0</v>
      </c>
      <c r="P198" s="38">
        <f>IF($F198=Instellingen!$I$12,ROUND(($J198-($J198/((100%+$F198)/100%))),2),0)</f>
        <v>0</v>
      </c>
      <c r="Q198" s="38">
        <f>IF($F198=Instellingen!$I$14,0,ROUND(($K198-($K198/((100%+$F198)/100%))),2))</f>
        <v>0</v>
      </c>
    </row>
    <row r="199" spans="1:17" x14ac:dyDescent="0.35">
      <c r="A199" s="20" t="str">
        <f t="shared" si="13"/>
        <v/>
      </c>
      <c r="B199" s="20" t="str">
        <f>IFERROR(VLOOKUP($A199,Instellingen!$K$11:$L$22,2,0),"")</f>
        <v/>
      </c>
      <c r="C199" s="51"/>
      <c r="D199" s="52"/>
      <c r="E199" s="52"/>
      <c r="F199" s="53"/>
      <c r="G199" s="50"/>
      <c r="H199" s="50"/>
      <c r="I199" s="50"/>
      <c r="J199" s="38">
        <f t="shared" si="14"/>
        <v>0</v>
      </c>
      <c r="K199" s="38">
        <f t="shared" ref="K199:K262" si="18">IF(OR($G199="Kosten",$G199="Investering"),$E199-$D199,0)</f>
        <v>0</v>
      </c>
      <c r="L199" s="38">
        <f t="shared" si="15"/>
        <v>0</v>
      </c>
      <c r="M199" s="38">
        <f t="shared" si="16"/>
        <v>0</v>
      </c>
      <c r="N199" s="38">
        <f t="shared" si="17"/>
        <v>0</v>
      </c>
      <c r="O199" s="38">
        <f>IF($F199=Instellingen!$I$11,ROUND(($J199-($J199/((100%+$F199)/100%))),2),0)</f>
        <v>0</v>
      </c>
      <c r="P199" s="38">
        <f>IF($F199=Instellingen!$I$12,ROUND(($J199-($J199/((100%+$F199)/100%))),2),0)</f>
        <v>0</v>
      </c>
      <c r="Q199" s="38">
        <f>IF($F199=Instellingen!$I$14,0,ROUND(($K199-($K199/((100%+$F199)/100%))),2))</f>
        <v>0</v>
      </c>
    </row>
    <row r="200" spans="1:17" x14ac:dyDescent="0.35">
      <c r="A200" s="20" t="str">
        <f t="shared" ref="A200:A263" si="19">IF($C200="","",PROPER(TEXT($C200,"mmmm")))</f>
        <v/>
      </c>
      <c r="B200" s="20" t="str">
        <f>IFERROR(VLOOKUP($A200,Instellingen!$K$11:$L$22,2,0),"")</f>
        <v/>
      </c>
      <c r="C200" s="51"/>
      <c r="D200" s="52"/>
      <c r="E200" s="52"/>
      <c r="F200" s="53"/>
      <c r="G200" s="50"/>
      <c r="H200" s="50"/>
      <c r="I200" s="50"/>
      <c r="J200" s="38">
        <f t="shared" ref="J200:J263" si="20">IF($G200="Omzet",$D200-$E200,0)</f>
        <v>0</v>
      </c>
      <c r="K200" s="38">
        <f t="shared" si="18"/>
        <v>0</v>
      </c>
      <c r="L200" s="38">
        <f t="shared" ref="L200:L263" si="21">IF(OR($G200="Omzet",$G200="Kosten",$G200="Investering"),0,$D200-$E200)</f>
        <v>0</v>
      </c>
      <c r="M200" s="38">
        <f t="shared" ref="M200:M263" si="22">J200-O200-P200</f>
        <v>0</v>
      </c>
      <c r="N200" s="38">
        <f t="shared" ref="N200:N263" si="23">K200-Q200</f>
        <v>0</v>
      </c>
      <c r="O200" s="38">
        <f>IF($F200=Instellingen!$I$11,ROUND(($J200-($J200/((100%+$F200)/100%))),2),0)</f>
        <v>0</v>
      </c>
      <c r="P200" s="38">
        <f>IF($F200=Instellingen!$I$12,ROUND(($J200-($J200/((100%+$F200)/100%))),2),0)</f>
        <v>0</v>
      </c>
      <c r="Q200" s="38">
        <f>IF($F200=Instellingen!$I$14,0,ROUND(($K200-($K200/((100%+$F200)/100%))),2))</f>
        <v>0</v>
      </c>
    </row>
    <row r="201" spans="1:17" x14ac:dyDescent="0.35">
      <c r="A201" s="20" t="str">
        <f t="shared" si="19"/>
        <v/>
      </c>
      <c r="B201" s="20" t="str">
        <f>IFERROR(VLOOKUP($A201,Instellingen!$K$11:$L$22,2,0),"")</f>
        <v/>
      </c>
      <c r="C201" s="51"/>
      <c r="D201" s="52"/>
      <c r="E201" s="52"/>
      <c r="F201" s="53"/>
      <c r="G201" s="50"/>
      <c r="H201" s="50"/>
      <c r="I201" s="50"/>
      <c r="J201" s="38">
        <f t="shared" si="20"/>
        <v>0</v>
      </c>
      <c r="K201" s="38">
        <f t="shared" si="18"/>
        <v>0</v>
      </c>
      <c r="L201" s="38">
        <f t="shared" si="21"/>
        <v>0</v>
      </c>
      <c r="M201" s="38">
        <f t="shared" si="22"/>
        <v>0</v>
      </c>
      <c r="N201" s="38">
        <f t="shared" si="23"/>
        <v>0</v>
      </c>
      <c r="O201" s="38">
        <f>IF($F201=Instellingen!$I$11,ROUND(($J201-($J201/((100%+$F201)/100%))),2),0)</f>
        <v>0</v>
      </c>
      <c r="P201" s="38">
        <f>IF($F201=Instellingen!$I$12,ROUND(($J201-($J201/((100%+$F201)/100%))),2),0)</f>
        <v>0</v>
      </c>
      <c r="Q201" s="38">
        <f>IF($F201=Instellingen!$I$14,0,ROUND(($K201-($K201/((100%+$F201)/100%))),2))</f>
        <v>0</v>
      </c>
    </row>
    <row r="202" spans="1:17" x14ac:dyDescent="0.35">
      <c r="A202" s="20" t="str">
        <f t="shared" si="19"/>
        <v/>
      </c>
      <c r="B202" s="20" t="str">
        <f>IFERROR(VLOOKUP($A202,Instellingen!$K$11:$L$22,2,0),"")</f>
        <v/>
      </c>
      <c r="C202" s="51"/>
      <c r="D202" s="52"/>
      <c r="E202" s="52"/>
      <c r="F202" s="53"/>
      <c r="G202" s="50"/>
      <c r="H202" s="50"/>
      <c r="I202" s="50"/>
      <c r="J202" s="38">
        <f t="shared" si="20"/>
        <v>0</v>
      </c>
      <c r="K202" s="38">
        <f t="shared" si="18"/>
        <v>0</v>
      </c>
      <c r="L202" s="38">
        <f t="shared" si="21"/>
        <v>0</v>
      </c>
      <c r="M202" s="38">
        <f t="shared" si="22"/>
        <v>0</v>
      </c>
      <c r="N202" s="38">
        <f t="shared" si="23"/>
        <v>0</v>
      </c>
      <c r="O202" s="38">
        <f>IF($F202=Instellingen!$I$11,ROUND(($J202-($J202/((100%+$F202)/100%))),2),0)</f>
        <v>0</v>
      </c>
      <c r="P202" s="38">
        <f>IF($F202=Instellingen!$I$12,ROUND(($J202-($J202/((100%+$F202)/100%))),2),0)</f>
        <v>0</v>
      </c>
      <c r="Q202" s="38">
        <f>IF($F202=Instellingen!$I$14,0,ROUND(($K202-($K202/((100%+$F202)/100%))),2))</f>
        <v>0</v>
      </c>
    </row>
    <row r="203" spans="1:17" x14ac:dyDescent="0.35">
      <c r="A203" s="20" t="str">
        <f t="shared" si="19"/>
        <v/>
      </c>
      <c r="B203" s="20" t="str">
        <f>IFERROR(VLOOKUP($A203,Instellingen!$K$11:$L$22,2,0),"")</f>
        <v/>
      </c>
      <c r="C203" s="51"/>
      <c r="D203" s="52"/>
      <c r="E203" s="52"/>
      <c r="F203" s="53"/>
      <c r="G203" s="50"/>
      <c r="H203" s="50"/>
      <c r="I203" s="50"/>
      <c r="J203" s="38">
        <f t="shared" si="20"/>
        <v>0</v>
      </c>
      <c r="K203" s="38">
        <f t="shared" si="18"/>
        <v>0</v>
      </c>
      <c r="L203" s="38">
        <f t="shared" si="21"/>
        <v>0</v>
      </c>
      <c r="M203" s="38">
        <f t="shared" si="22"/>
        <v>0</v>
      </c>
      <c r="N203" s="38">
        <f t="shared" si="23"/>
        <v>0</v>
      </c>
      <c r="O203" s="38">
        <f>IF($F203=Instellingen!$I$11,ROUND(($J203-($J203/((100%+$F203)/100%))),2),0)</f>
        <v>0</v>
      </c>
      <c r="P203" s="38">
        <f>IF($F203=Instellingen!$I$12,ROUND(($J203-($J203/((100%+$F203)/100%))),2),0)</f>
        <v>0</v>
      </c>
      <c r="Q203" s="38">
        <f>IF($F203=Instellingen!$I$14,0,ROUND(($K203-($K203/((100%+$F203)/100%))),2))</f>
        <v>0</v>
      </c>
    </row>
    <row r="204" spans="1:17" x14ac:dyDescent="0.35">
      <c r="A204" s="20" t="str">
        <f t="shared" si="19"/>
        <v/>
      </c>
      <c r="B204" s="20" t="str">
        <f>IFERROR(VLOOKUP($A204,Instellingen!$K$11:$L$22,2,0),"")</f>
        <v/>
      </c>
      <c r="C204" s="51"/>
      <c r="D204" s="52"/>
      <c r="E204" s="52"/>
      <c r="F204" s="53"/>
      <c r="G204" s="50"/>
      <c r="H204" s="50"/>
      <c r="I204" s="50"/>
      <c r="J204" s="38">
        <f t="shared" si="20"/>
        <v>0</v>
      </c>
      <c r="K204" s="38">
        <f t="shared" si="18"/>
        <v>0</v>
      </c>
      <c r="L204" s="38">
        <f t="shared" si="21"/>
        <v>0</v>
      </c>
      <c r="M204" s="38">
        <f t="shared" si="22"/>
        <v>0</v>
      </c>
      <c r="N204" s="38">
        <f t="shared" si="23"/>
        <v>0</v>
      </c>
      <c r="O204" s="38">
        <f>IF($F204=Instellingen!$I$11,ROUND(($J204-($J204/((100%+$F204)/100%))),2),0)</f>
        <v>0</v>
      </c>
      <c r="P204" s="38">
        <f>IF($F204=Instellingen!$I$12,ROUND(($J204-($J204/((100%+$F204)/100%))),2),0)</f>
        <v>0</v>
      </c>
      <c r="Q204" s="38">
        <f>IF($F204=Instellingen!$I$14,0,ROUND(($K204-($K204/((100%+$F204)/100%))),2))</f>
        <v>0</v>
      </c>
    </row>
    <row r="205" spans="1:17" x14ac:dyDescent="0.35">
      <c r="A205" s="20" t="str">
        <f t="shared" si="19"/>
        <v/>
      </c>
      <c r="B205" s="20" t="str">
        <f>IFERROR(VLOOKUP($A205,Instellingen!$K$11:$L$22,2,0),"")</f>
        <v/>
      </c>
      <c r="C205" s="51"/>
      <c r="D205" s="52"/>
      <c r="E205" s="52"/>
      <c r="F205" s="53"/>
      <c r="G205" s="50"/>
      <c r="H205" s="50"/>
      <c r="I205" s="50"/>
      <c r="J205" s="38">
        <f t="shared" si="20"/>
        <v>0</v>
      </c>
      <c r="K205" s="38">
        <f t="shared" si="18"/>
        <v>0</v>
      </c>
      <c r="L205" s="38">
        <f t="shared" si="21"/>
        <v>0</v>
      </c>
      <c r="M205" s="38">
        <f t="shared" si="22"/>
        <v>0</v>
      </c>
      <c r="N205" s="38">
        <f t="shared" si="23"/>
        <v>0</v>
      </c>
      <c r="O205" s="38">
        <f>IF($F205=Instellingen!$I$11,ROUND(($J205-($J205/((100%+$F205)/100%))),2),0)</f>
        <v>0</v>
      </c>
      <c r="P205" s="38">
        <f>IF($F205=Instellingen!$I$12,ROUND(($J205-($J205/((100%+$F205)/100%))),2),0)</f>
        <v>0</v>
      </c>
      <c r="Q205" s="38">
        <f>IF($F205=Instellingen!$I$14,0,ROUND(($K205-($K205/((100%+$F205)/100%))),2))</f>
        <v>0</v>
      </c>
    </row>
    <row r="206" spans="1:17" x14ac:dyDescent="0.35">
      <c r="A206" s="20" t="str">
        <f t="shared" si="19"/>
        <v/>
      </c>
      <c r="B206" s="20" t="str">
        <f>IFERROR(VLOOKUP($A206,Instellingen!$K$11:$L$22,2,0),"")</f>
        <v/>
      </c>
      <c r="C206" s="51"/>
      <c r="D206" s="52"/>
      <c r="E206" s="52"/>
      <c r="F206" s="53"/>
      <c r="G206" s="50"/>
      <c r="H206" s="50"/>
      <c r="I206" s="50"/>
      <c r="J206" s="38">
        <f t="shared" si="20"/>
        <v>0</v>
      </c>
      <c r="K206" s="38">
        <f t="shared" si="18"/>
        <v>0</v>
      </c>
      <c r="L206" s="38">
        <f t="shared" si="21"/>
        <v>0</v>
      </c>
      <c r="M206" s="38">
        <f t="shared" si="22"/>
        <v>0</v>
      </c>
      <c r="N206" s="38">
        <f t="shared" si="23"/>
        <v>0</v>
      </c>
      <c r="O206" s="38">
        <f>IF($F206=Instellingen!$I$11,ROUND(($J206-($J206/((100%+$F206)/100%))),2),0)</f>
        <v>0</v>
      </c>
      <c r="P206" s="38">
        <f>IF($F206=Instellingen!$I$12,ROUND(($J206-($J206/((100%+$F206)/100%))),2),0)</f>
        <v>0</v>
      </c>
      <c r="Q206" s="38">
        <f>IF($F206=Instellingen!$I$14,0,ROUND(($K206-($K206/((100%+$F206)/100%))),2))</f>
        <v>0</v>
      </c>
    </row>
    <row r="207" spans="1:17" x14ac:dyDescent="0.35">
      <c r="A207" s="20" t="str">
        <f t="shared" si="19"/>
        <v/>
      </c>
      <c r="B207" s="20" t="str">
        <f>IFERROR(VLOOKUP($A207,Instellingen!$K$11:$L$22,2,0),"")</f>
        <v/>
      </c>
      <c r="C207" s="51"/>
      <c r="D207" s="52"/>
      <c r="E207" s="52"/>
      <c r="F207" s="53"/>
      <c r="G207" s="50"/>
      <c r="H207" s="50"/>
      <c r="I207" s="50"/>
      <c r="J207" s="38">
        <f t="shared" si="20"/>
        <v>0</v>
      </c>
      <c r="K207" s="38">
        <f t="shared" si="18"/>
        <v>0</v>
      </c>
      <c r="L207" s="38">
        <f t="shared" si="21"/>
        <v>0</v>
      </c>
      <c r="M207" s="38">
        <f t="shared" si="22"/>
        <v>0</v>
      </c>
      <c r="N207" s="38">
        <f t="shared" si="23"/>
        <v>0</v>
      </c>
      <c r="O207" s="38">
        <f>IF($F207=Instellingen!$I$11,ROUND(($J207-($J207/((100%+$F207)/100%))),2),0)</f>
        <v>0</v>
      </c>
      <c r="P207" s="38">
        <f>IF($F207=Instellingen!$I$12,ROUND(($J207-($J207/((100%+$F207)/100%))),2),0)</f>
        <v>0</v>
      </c>
      <c r="Q207" s="38">
        <f>IF($F207=Instellingen!$I$14,0,ROUND(($K207-($K207/((100%+$F207)/100%))),2))</f>
        <v>0</v>
      </c>
    </row>
    <row r="208" spans="1:17" x14ac:dyDescent="0.35">
      <c r="A208" s="20" t="str">
        <f t="shared" si="19"/>
        <v/>
      </c>
      <c r="B208" s="20" t="str">
        <f>IFERROR(VLOOKUP($A208,Instellingen!$K$11:$L$22,2,0),"")</f>
        <v/>
      </c>
      <c r="C208" s="51"/>
      <c r="D208" s="52"/>
      <c r="E208" s="52"/>
      <c r="F208" s="53"/>
      <c r="G208" s="50"/>
      <c r="H208" s="50"/>
      <c r="I208" s="50"/>
      <c r="J208" s="38">
        <f t="shared" si="20"/>
        <v>0</v>
      </c>
      <c r="K208" s="38">
        <f t="shared" si="18"/>
        <v>0</v>
      </c>
      <c r="L208" s="38">
        <f t="shared" si="21"/>
        <v>0</v>
      </c>
      <c r="M208" s="38">
        <f t="shared" si="22"/>
        <v>0</v>
      </c>
      <c r="N208" s="38">
        <f t="shared" si="23"/>
        <v>0</v>
      </c>
      <c r="O208" s="38">
        <f>IF($F208=Instellingen!$I$11,ROUND(($J208-($J208/((100%+$F208)/100%))),2),0)</f>
        <v>0</v>
      </c>
      <c r="P208" s="38">
        <f>IF($F208=Instellingen!$I$12,ROUND(($J208-($J208/((100%+$F208)/100%))),2),0)</f>
        <v>0</v>
      </c>
      <c r="Q208" s="38">
        <f>IF($F208=Instellingen!$I$14,0,ROUND(($K208-($K208/((100%+$F208)/100%))),2))</f>
        <v>0</v>
      </c>
    </row>
    <row r="209" spans="1:17" x14ac:dyDescent="0.35">
      <c r="A209" s="20" t="str">
        <f t="shared" si="19"/>
        <v/>
      </c>
      <c r="B209" s="20" t="str">
        <f>IFERROR(VLOOKUP($A209,Instellingen!$K$11:$L$22,2,0),"")</f>
        <v/>
      </c>
      <c r="C209" s="51"/>
      <c r="D209" s="52"/>
      <c r="E209" s="52"/>
      <c r="F209" s="53"/>
      <c r="G209" s="50"/>
      <c r="H209" s="50"/>
      <c r="I209" s="50"/>
      <c r="J209" s="38">
        <f t="shared" si="20"/>
        <v>0</v>
      </c>
      <c r="K209" s="38">
        <f t="shared" si="18"/>
        <v>0</v>
      </c>
      <c r="L209" s="38">
        <f t="shared" si="21"/>
        <v>0</v>
      </c>
      <c r="M209" s="38">
        <f t="shared" si="22"/>
        <v>0</v>
      </c>
      <c r="N209" s="38">
        <f t="shared" si="23"/>
        <v>0</v>
      </c>
      <c r="O209" s="38">
        <f>IF($F209=Instellingen!$I$11,ROUND(($J209-($J209/((100%+$F209)/100%))),2),0)</f>
        <v>0</v>
      </c>
      <c r="P209" s="38">
        <f>IF($F209=Instellingen!$I$12,ROUND(($J209-($J209/((100%+$F209)/100%))),2),0)</f>
        <v>0</v>
      </c>
      <c r="Q209" s="38">
        <f>IF($F209=Instellingen!$I$14,0,ROUND(($K209-($K209/((100%+$F209)/100%))),2))</f>
        <v>0</v>
      </c>
    </row>
    <row r="210" spans="1:17" x14ac:dyDescent="0.35">
      <c r="A210" s="20" t="str">
        <f t="shared" si="19"/>
        <v/>
      </c>
      <c r="B210" s="20" t="str">
        <f>IFERROR(VLOOKUP($A210,Instellingen!$K$11:$L$22,2,0),"")</f>
        <v/>
      </c>
      <c r="C210" s="51"/>
      <c r="D210" s="52"/>
      <c r="E210" s="52"/>
      <c r="F210" s="53"/>
      <c r="G210" s="50"/>
      <c r="H210" s="50"/>
      <c r="I210" s="50"/>
      <c r="J210" s="38">
        <f t="shared" si="20"/>
        <v>0</v>
      </c>
      <c r="K210" s="38">
        <f t="shared" si="18"/>
        <v>0</v>
      </c>
      <c r="L210" s="38">
        <f t="shared" si="21"/>
        <v>0</v>
      </c>
      <c r="M210" s="38">
        <f t="shared" si="22"/>
        <v>0</v>
      </c>
      <c r="N210" s="38">
        <f t="shared" si="23"/>
        <v>0</v>
      </c>
      <c r="O210" s="38">
        <f>IF($F210=Instellingen!$I$11,ROUND(($J210-($J210/((100%+$F210)/100%))),2),0)</f>
        <v>0</v>
      </c>
      <c r="P210" s="38">
        <f>IF($F210=Instellingen!$I$12,ROUND(($J210-($J210/((100%+$F210)/100%))),2),0)</f>
        <v>0</v>
      </c>
      <c r="Q210" s="38">
        <f>IF($F210=Instellingen!$I$14,0,ROUND(($K210-($K210/((100%+$F210)/100%))),2))</f>
        <v>0</v>
      </c>
    </row>
    <row r="211" spans="1:17" x14ac:dyDescent="0.35">
      <c r="A211" s="20" t="str">
        <f t="shared" si="19"/>
        <v/>
      </c>
      <c r="B211" s="20" t="str">
        <f>IFERROR(VLOOKUP($A211,Instellingen!$K$11:$L$22,2,0),"")</f>
        <v/>
      </c>
      <c r="C211" s="51"/>
      <c r="D211" s="52"/>
      <c r="E211" s="52"/>
      <c r="F211" s="53"/>
      <c r="G211" s="50"/>
      <c r="H211" s="50"/>
      <c r="I211" s="50"/>
      <c r="J211" s="38">
        <f t="shared" si="20"/>
        <v>0</v>
      </c>
      <c r="K211" s="38">
        <f t="shared" si="18"/>
        <v>0</v>
      </c>
      <c r="L211" s="38">
        <f t="shared" si="21"/>
        <v>0</v>
      </c>
      <c r="M211" s="38">
        <f t="shared" si="22"/>
        <v>0</v>
      </c>
      <c r="N211" s="38">
        <f t="shared" si="23"/>
        <v>0</v>
      </c>
      <c r="O211" s="38">
        <f>IF($F211=Instellingen!$I$11,ROUND(($J211-($J211/((100%+$F211)/100%))),2),0)</f>
        <v>0</v>
      </c>
      <c r="P211" s="38">
        <f>IF($F211=Instellingen!$I$12,ROUND(($J211-($J211/((100%+$F211)/100%))),2),0)</f>
        <v>0</v>
      </c>
      <c r="Q211" s="38">
        <f>IF($F211=Instellingen!$I$14,0,ROUND(($K211-($K211/((100%+$F211)/100%))),2))</f>
        <v>0</v>
      </c>
    </row>
    <row r="212" spans="1:17" x14ac:dyDescent="0.35">
      <c r="A212" s="20" t="str">
        <f t="shared" si="19"/>
        <v/>
      </c>
      <c r="B212" s="20" t="str">
        <f>IFERROR(VLOOKUP($A212,Instellingen!$K$11:$L$22,2,0),"")</f>
        <v/>
      </c>
      <c r="C212" s="51"/>
      <c r="D212" s="52"/>
      <c r="E212" s="52"/>
      <c r="F212" s="53"/>
      <c r="G212" s="50"/>
      <c r="H212" s="50"/>
      <c r="I212" s="50"/>
      <c r="J212" s="38">
        <f t="shared" si="20"/>
        <v>0</v>
      </c>
      <c r="K212" s="38">
        <f t="shared" si="18"/>
        <v>0</v>
      </c>
      <c r="L212" s="38">
        <f t="shared" si="21"/>
        <v>0</v>
      </c>
      <c r="M212" s="38">
        <f t="shared" si="22"/>
        <v>0</v>
      </c>
      <c r="N212" s="38">
        <f t="shared" si="23"/>
        <v>0</v>
      </c>
      <c r="O212" s="38">
        <f>IF($F212=Instellingen!$I$11,ROUND(($J212-($J212/((100%+$F212)/100%))),2),0)</f>
        <v>0</v>
      </c>
      <c r="P212" s="38">
        <f>IF($F212=Instellingen!$I$12,ROUND(($J212-($J212/((100%+$F212)/100%))),2),0)</f>
        <v>0</v>
      </c>
      <c r="Q212" s="38">
        <f>IF($F212=Instellingen!$I$14,0,ROUND(($K212-($K212/((100%+$F212)/100%))),2))</f>
        <v>0</v>
      </c>
    </row>
    <row r="213" spans="1:17" x14ac:dyDescent="0.35">
      <c r="A213" s="20" t="str">
        <f t="shared" si="19"/>
        <v/>
      </c>
      <c r="B213" s="20" t="str">
        <f>IFERROR(VLOOKUP($A213,Instellingen!$K$11:$L$22,2,0),"")</f>
        <v/>
      </c>
      <c r="C213" s="51"/>
      <c r="D213" s="52"/>
      <c r="E213" s="52"/>
      <c r="F213" s="53"/>
      <c r="G213" s="50"/>
      <c r="H213" s="50"/>
      <c r="I213" s="50"/>
      <c r="J213" s="38">
        <f t="shared" si="20"/>
        <v>0</v>
      </c>
      <c r="K213" s="38">
        <f t="shared" si="18"/>
        <v>0</v>
      </c>
      <c r="L213" s="38">
        <f t="shared" si="21"/>
        <v>0</v>
      </c>
      <c r="M213" s="38">
        <f t="shared" si="22"/>
        <v>0</v>
      </c>
      <c r="N213" s="38">
        <f t="shared" si="23"/>
        <v>0</v>
      </c>
      <c r="O213" s="38">
        <f>IF($F213=Instellingen!$I$11,ROUND(($J213-($J213/((100%+$F213)/100%))),2),0)</f>
        <v>0</v>
      </c>
      <c r="P213" s="38">
        <f>IF($F213=Instellingen!$I$12,ROUND(($J213-($J213/((100%+$F213)/100%))),2),0)</f>
        <v>0</v>
      </c>
      <c r="Q213" s="38">
        <f>IF($F213=Instellingen!$I$14,0,ROUND(($K213-($K213/((100%+$F213)/100%))),2))</f>
        <v>0</v>
      </c>
    </row>
    <row r="214" spans="1:17" x14ac:dyDescent="0.35">
      <c r="A214" s="20" t="str">
        <f t="shared" si="19"/>
        <v/>
      </c>
      <c r="B214" s="20" t="str">
        <f>IFERROR(VLOOKUP($A214,Instellingen!$K$11:$L$22,2,0),"")</f>
        <v/>
      </c>
      <c r="C214" s="51"/>
      <c r="D214" s="52"/>
      <c r="E214" s="52"/>
      <c r="F214" s="53"/>
      <c r="G214" s="50"/>
      <c r="H214" s="50"/>
      <c r="I214" s="50"/>
      <c r="J214" s="38">
        <f t="shared" si="20"/>
        <v>0</v>
      </c>
      <c r="K214" s="38">
        <f t="shared" si="18"/>
        <v>0</v>
      </c>
      <c r="L214" s="38">
        <f t="shared" si="21"/>
        <v>0</v>
      </c>
      <c r="M214" s="38">
        <f t="shared" si="22"/>
        <v>0</v>
      </c>
      <c r="N214" s="38">
        <f t="shared" si="23"/>
        <v>0</v>
      </c>
      <c r="O214" s="38">
        <f>IF($F214=Instellingen!$I$11,ROUND(($J214-($J214/((100%+$F214)/100%))),2),0)</f>
        <v>0</v>
      </c>
      <c r="P214" s="38">
        <f>IF($F214=Instellingen!$I$12,ROUND(($J214-($J214/((100%+$F214)/100%))),2),0)</f>
        <v>0</v>
      </c>
      <c r="Q214" s="38">
        <f>IF($F214=Instellingen!$I$14,0,ROUND(($K214-($K214/((100%+$F214)/100%))),2))</f>
        <v>0</v>
      </c>
    </row>
    <row r="215" spans="1:17" x14ac:dyDescent="0.35">
      <c r="A215" s="20" t="str">
        <f t="shared" si="19"/>
        <v/>
      </c>
      <c r="B215" s="20" t="str">
        <f>IFERROR(VLOOKUP($A215,Instellingen!$K$11:$L$22,2,0),"")</f>
        <v/>
      </c>
      <c r="C215" s="51"/>
      <c r="D215" s="52"/>
      <c r="E215" s="52"/>
      <c r="F215" s="53"/>
      <c r="G215" s="50"/>
      <c r="H215" s="50"/>
      <c r="I215" s="50"/>
      <c r="J215" s="38">
        <f t="shared" si="20"/>
        <v>0</v>
      </c>
      <c r="K215" s="38">
        <f t="shared" si="18"/>
        <v>0</v>
      </c>
      <c r="L215" s="38">
        <f t="shared" si="21"/>
        <v>0</v>
      </c>
      <c r="M215" s="38">
        <f t="shared" si="22"/>
        <v>0</v>
      </c>
      <c r="N215" s="38">
        <f t="shared" si="23"/>
        <v>0</v>
      </c>
      <c r="O215" s="38">
        <f>IF($F215=Instellingen!$I$11,ROUND(($J215-($J215/((100%+$F215)/100%))),2),0)</f>
        <v>0</v>
      </c>
      <c r="P215" s="38">
        <f>IF($F215=Instellingen!$I$12,ROUND(($J215-($J215/((100%+$F215)/100%))),2),0)</f>
        <v>0</v>
      </c>
      <c r="Q215" s="38">
        <f>IF($F215=Instellingen!$I$14,0,ROUND(($K215-($K215/((100%+$F215)/100%))),2))</f>
        <v>0</v>
      </c>
    </row>
    <row r="216" spans="1:17" x14ac:dyDescent="0.35">
      <c r="A216" s="20" t="str">
        <f t="shared" si="19"/>
        <v/>
      </c>
      <c r="B216" s="20" t="str">
        <f>IFERROR(VLOOKUP($A216,Instellingen!$K$11:$L$22,2,0),"")</f>
        <v/>
      </c>
      <c r="C216" s="51"/>
      <c r="D216" s="52"/>
      <c r="E216" s="52"/>
      <c r="F216" s="53"/>
      <c r="G216" s="50"/>
      <c r="H216" s="50"/>
      <c r="I216" s="50"/>
      <c r="J216" s="38">
        <f t="shared" si="20"/>
        <v>0</v>
      </c>
      <c r="K216" s="38">
        <f t="shared" si="18"/>
        <v>0</v>
      </c>
      <c r="L216" s="38">
        <f t="shared" si="21"/>
        <v>0</v>
      </c>
      <c r="M216" s="38">
        <f t="shared" si="22"/>
        <v>0</v>
      </c>
      <c r="N216" s="38">
        <f t="shared" si="23"/>
        <v>0</v>
      </c>
      <c r="O216" s="38">
        <f>IF($F216=Instellingen!$I$11,ROUND(($J216-($J216/((100%+$F216)/100%))),2),0)</f>
        <v>0</v>
      </c>
      <c r="P216" s="38">
        <f>IF($F216=Instellingen!$I$12,ROUND(($J216-($J216/((100%+$F216)/100%))),2),0)</f>
        <v>0</v>
      </c>
      <c r="Q216" s="38">
        <f>IF($F216=Instellingen!$I$14,0,ROUND(($K216-($K216/((100%+$F216)/100%))),2))</f>
        <v>0</v>
      </c>
    </row>
    <row r="217" spans="1:17" x14ac:dyDescent="0.35">
      <c r="A217" s="20" t="str">
        <f t="shared" si="19"/>
        <v/>
      </c>
      <c r="B217" s="20" t="str">
        <f>IFERROR(VLOOKUP($A217,Instellingen!$K$11:$L$22,2,0),"")</f>
        <v/>
      </c>
      <c r="C217" s="51"/>
      <c r="D217" s="52"/>
      <c r="E217" s="52"/>
      <c r="F217" s="53"/>
      <c r="G217" s="50"/>
      <c r="H217" s="50"/>
      <c r="I217" s="50"/>
      <c r="J217" s="38">
        <f t="shared" si="20"/>
        <v>0</v>
      </c>
      <c r="K217" s="38">
        <f t="shared" si="18"/>
        <v>0</v>
      </c>
      <c r="L217" s="38">
        <f t="shared" si="21"/>
        <v>0</v>
      </c>
      <c r="M217" s="38">
        <f t="shared" si="22"/>
        <v>0</v>
      </c>
      <c r="N217" s="38">
        <f t="shared" si="23"/>
        <v>0</v>
      </c>
      <c r="O217" s="38">
        <f>IF($F217=Instellingen!$I$11,ROUND(($J217-($J217/((100%+$F217)/100%))),2),0)</f>
        <v>0</v>
      </c>
      <c r="P217" s="38">
        <f>IF($F217=Instellingen!$I$12,ROUND(($J217-($J217/((100%+$F217)/100%))),2),0)</f>
        <v>0</v>
      </c>
      <c r="Q217" s="38">
        <f>IF($F217=Instellingen!$I$14,0,ROUND(($K217-($K217/((100%+$F217)/100%))),2))</f>
        <v>0</v>
      </c>
    </row>
    <row r="218" spans="1:17" x14ac:dyDescent="0.35">
      <c r="A218" s="20" t="str">
        <f t="shared" si="19"/>
        <v/>
      </c>
      <c r="B218" s="20" t="str">
        <f>IFERROR(VLOOKUP($A218,Instellingen!$K$11:$L$22,2,0),"")</f>
        <v/>
      </c>
      <c r="C218" s="51"/>
      <c r="D218" s="52"/>
      <c r="E218" s="52"/>
      <c r="F218" s="53"/>
      <c r="G218" s="50"/>
      <c r="H218" s="50"/>
      <c r="I218" s="50"/>
      <c r="J218" s="38">
        <f t="shared" si="20"/>
        <v>0</v>
      </c>
      <c r="K218" s="38">
        <f t="shared" si="18"/>
        <v>0</v>
      </c>
      <c r="L218" s="38">
        <f t="shared" si="21"/>
        <v>0</v>
      </c>
      <c r="M218" s="38">
        <f t="shared" si="22"/>
        <v>0</v>
      </c>
      <c r="N218" s="38">
        <f t="shared" si="23"/>
        <v>0</v>
      </c>
      <c r="O218" s="38">
        <f>IF($F218=Instellingen!$I$11,ROUND(($J218-($J218/((100%+$F218)/100%))),2),0)</f>
        <v>0</v>
      </c>
      <c r="P218" s="38">
        <f>IF($F218=Instellingen!$I$12,ROUND(($J218-($J218/((100%+$F218)/100%))),2),0)</f>
        <v>0</v>
      </c>
      <c r="Q218" s="38">
        <f>IF($F218=Instellingen!$I$14,0,ROUND(($K218-($K218/((100%+$F218)/100%))),2))</f>
        <v>0</v>
      </c>
    </row>
    <row r="219" spans="1:17" x14ac:dyDescent="0.35">
      <c r="A219" s="20" t="str">
        <f t="shared" si="19"/>
        <v/>
      </c>
      <c r="B219" s="20" t="str">
        <f>IFERROR(VLOOKUP($A219,Instellingen!$K$11:$L$22,2,0),"")</f>
        <v/>
      </c>
      <c r="C219" s="51"/>
      <c r="D219" s="52"/>
      <c r="E219" s="52"/>
      <c r="F219" s="53"/>
      <c r="G219" s="50"/>
      <c r="H219" s="50"/>
      <c r="I219" s="50"/>
      <c r="J219" s="38">
        <f t="shared" si="20"/>
        <v>0</v>
      </c>
      <c r="K219" s="38">
        <f t="shared" si="18"/>
        <v>0</v>
      </c>
      <c r="L219" s="38">
        <f t="shared" si="21"/>
        <v>0</v>
      </c>
      <c r="M219" s="38">
        <f t="shared" si="22"/>
        <v>0</v>
      </c>
      <c r="N219" s="38">
        <f t="shared" si="23"/>
        <v>0</v>
      </c>
      <c r="O219" s="38">
        <f>IF($F219=Instellingen!$I$11,ROUND(($J219-($J219/((100%+$F219)/100%))),2),0)</f>
        <v>0</v>
      </c>
      <c r="P219" s="38">
        <f>IF($F219=Instellingen!$I$12,ROUND(($J219-($J219/((100%+$F219)/100%))),2),0)</f>
        <v>0</v>
      </c>
      <c r="Q219" s="38">
        <f>IF($F219=Instellingen!$I$14,0,ROUND(($K219-($K219/((100%+$F219)/100%))),2))</f>
        <v>0</v>
      </c>
    </row>
    <row r="220" spans="1:17" x14ac:dyDescent="0.35">
      <c r="A220" s="20" t="str">
        <f t="shared" si="19"/>
        <v/>
      </c>
      <c r="B220" s="20" t="str">
        <f>IFERROR(VLOOKUP($A220,Instellingen!$K$11:$L$22,2,0),"")</f>
        <v/>
      </c>
      <c r="C220" s="51"/>
      <c r="D220" s="52"/>
      <c r="E220" s="52"/>
      <c r="F220" s="53"/>
      <c r="G220" s="50"/>
      <c r="H220" s="50"/>
      <c r="I220" s="50"/>
      <c r="J220" s="38">
        <f t="shared" si="20"/>
        <v>0</v>
      </c>
      <c r="K220" s="38">
        <f t="shared" si="18"/>
        <v>0</v>
      </c>
      <c r="L220" s="38">
        <f t="shared" si="21"/>
        <v>0</v>
      </c>
      <c r="M220" s="38">
        <f t="shared" si="22"/>
        <v>0</v>
      </c>
      <c r="N220" s="38">
        <f t="shared" si="23"/>
        <v>0</v>
      </c>
      <c r="O220" s="38">
        <f>IF($F220=Instellingen!$I$11,ROUND(($J220-($J220/((100%+$F220)/100%))),2),0)</f>
        <v>0</v>
      </c>
      <c r="P220" s="38">
        <f>IF($F220=Instellingen!$I$12,ROUND(($J220-($J220/((100%+$F220)/100%))),2),0)</f>
        <v>0</v>
      </c>
      <c r="Q220" s="38">
        <f>IF($F220=Instellingen!$I$14,0,ROUND(($K220-($K220/((100%+$F220)/100%))),2))</f>
        <v>0</v>
      </c>
    </row>
    <row r="221" spans="1:17" x14ac:dyDescent="0.35">
      <c r="A221" s="20" t="str">
        <f t="shared" si="19"/>
        <v/>
      </c>
      <c r="B221" s="20" t="str">
        <f>IFERROR(VLOOKUP($A221,Instellingen!$K$11:$L$22,2,0),"")</f>
        <v/>
      </c>
      <c r="C221" s="51"/>
      <c r="D221" s="52"/>
      <c r="E221" s="52"/>
      <c r="F221" s="53"/>
      <c r="G221" s="50"/>
      <c r="H221" s="50"/>
      <c r="I221" s="50"/>
      <c r="J221" s="38">
        <f t="shared" si="20"/>
        <v>0</v>
      </c>
      <c r="K221" s="38">
        <f t="shared" si="18"/>
        <v>0</v>
      </c>
      <c r="L221" s="38">
        <f t="shared" si="21"/>
        <v>0</v>
      </c>
      <c r="M221" s="38">
        <f t="shared" si="22"/>
        <v>0</v>
      </c>
      <c r="N221" s="38">
        <f t="shared" si="23"/>
        <v>0</v>
      </c>
      <c r="O221" s="38">
        <f>IF($F221=Instellingen!$I$11,ROUND(($J221-($J221/((100%+$F221)/100%))),2),0)</f>
        <v>0</v>
      </c>
      <c r="P221" s="38">
        <f>IF($F221=Instellingen!$I$12,ROUND(($J221-($J221/((100%+$F221)/100%))),2),0)</f>
        <v>0</v>
      </c>
      <c r="Q221" s="38">
        <f>IF($F221=Instellingen!$I$14,0,ROUND(($K221-($K221/((100%+$F221)/100%))),2))</f>
        <v>0</v>
      </c>
    </row>
    <row r="222" spans="1:17" x14ac:dyDescent="0.35">
      <c r="A222" s="20" t="str">
        <f t="shared" si="19"/>
        <v/>
      </c>
      <c r="B222" s="20" t="str">
        <f>IFERROR(VLOOKUP($A222,Instellingen!$K$11:$L$22,2,0),"")</f>
        <v/>
      </c>
      <c r="C222" s="51"/>
      <c r="D222" s="52"/>
      <c r="E222" s="52"/>
      <c r="F222" s="53"/>
      <c r="G222" s="50"/>
      <c r="H222" s="50"/>
      <c r="I222" s="50"/>
      <c r="J222" s="38">
        <f t="shared" si="20"/>
        <v>0</v>
      </c>
      <c r="K222" s="38">
        <f t="shared" si="18"/>
        <v>0</v>
      </c>
      <c r="L222" s="38">
        <f t="shared" si="21"/>
        <v>0</v>
      </c>
      <c r="M222" s="38">
        <f t="shared" si="22"/>
        <v>0</v>
      </c>
      <c r="N222" s="38">
        <f t="shared" si="23"/>
        <v>0</v>
      </c>
      <c r="O222" s="38">
        <f>IF($F222=Instellingen!$I$11,ROUND(($J222-($J222/((100%+$F222)/100%))),2),0)</f>
        <v>0</v>
      </c>
      <c r="P222" s="38">
        <f>IF($F222=Instellingen!$I$12,ROUND(($J222-($J222/((100%+$F222)/100%))),2),0)</f>
        <v>0</v>
      </c>
      <c r="Q222" s="38">
        <f>IF($F222=Instellingen!$I$14,0,ROUND(($K222-($K222/((100%+$F222)/100%))),2))</f>
        <v>0</v>
      </c>
    </row>
    <row r="223" spans="1:17" x14ac:dyDescent="0.35">
      <c r="A223" s="20" t="str">
        <f t="shared" si="19"/>
        <v/>
      </c>
      <c r="B223" s="20" t="str">
        <f>IFERROR(VLOOKUP($A223,Instellingen!$K$11:$L$22,2,0),"")</f>
        <v/>
      </c>
      <c r="C223" s="51"/>
      <c r="D223" s="52"/>
      <c r="E223" s="52"/>
      <c r="F223" s="53"/>
      <c r="G223" s="50"/>
      <c r="H223" s="50"/>
      <c r="I223" s="50"/>
      <c r="J223" s="38">
        <f t="shared" si="20"/>
        <v>0</v>
      </c>
      <c r="K223" s="38">
        <f t="shared" si="18"/>
        <v>0</v>
      </c>
      <c r="L223" s="38">
        <f t="shared" si="21"/>
        <v>0</v>
      </c>
      <c r="M223" s="38">
        <f t="shared" si="22"/>
        <v>0</v>
      </c>
      <c r="N223" s="38">
        <f t="shared" si="23"/>
        <v>0</v>
      </c>
      <c r="O223" s="38">
        <f>IF($F223=Instellingen!$I$11,ROUND(($J223-($J223/((100%+$F223)/100%))),2),0)</f>
        <v>0</v>
      </c>
      <c r="P223" s="38">
        <f>IF($F223=Instellingen!$I$12,ROUND(($J223-($J223/((100%+$F223)/100%))),2),0)</f>
        <v>0</v>
      </c>
      <c r="Q223" s="38">
        <f>IF($F223=Instellingen!$I$14,0,ROUND(($K223-($K223/((100%+$F223)/100%))),2))</f>
        <v>0</v>
      </c>
    </row>
    <row r="224" spans="1:17" x14ac:dyDescent="0.35">
      <c r="A224" s="20" t="str">
        <f t="shared" si="19"/>
        <v/>
      </c>
      <c r="B224" s="20" t="str">
        <f>IFERROR(VLOOKUP($A224,Instellingen!$K$11:$L$22,2,0),"")</f>
        <v/>
      </c>
      <c r="C224" s="51"/>
      <c r="D224" s="52"/>
      <c r="E224" s="52"/>
      <c r="F224" s="53"/>
      <c r="G224" s="50"/>
      <c r="H224" s="50"/>
      <c r="I224" s="50"/>
      <c r="J224" s="38">
        <f t="shared" si="20"/>
        <v>0</v>
      </c>
      <c r="K224" s="38">
        <f t="shared" si="18"/>
        <v>0</v>
      </c>
      <c r="L224" s="38">
        <f t="shared" si="21"/>
        <v>0</v>
      </c>
      <c r="M224" s="38">
        <f t="shared" si="22"/>
        <v>0</v>
      </c>
      <c r="N224" s="38">
        <f t="shared" si="23"/>
        <v>0</v>
      </c>
      <c r="O224" s="38">
        <f>IF($F224=Instellingen!$I$11,ROUND(($J224-($J224/((100%+$F224)/100%))),2),0)</f>
        <v>0</v>
      </c>
      <c r="P224" s="38">
        <f>IF($F224=Instellingen!$I$12,ROUND(($J224-($J224/((100%+$F224)/100%))),2),0)</f>
        <v>0</v>
      </c>
      <c r="Q224" s="38">
        <f>IF($F224=Instellingen!$I$14,0,ROUND(($K224-($K224/((100%+$F224)/100%))),2))</f>
        <v>0</v>
      </c>
    </row>
    <row r="225" spans="1:17" x14ac:dyDescent="0.35">
      <c r="A225" s="20" t="str">
        <f t="shared" si="19"/>
        <v/>
      </c>
      <c r="B225" s="20" t="str">
        <f>IFERROR(VLOOKUP($A225,Instellingen!$K$11:$L$22,2,0),"")</f>
        <v/>
      </c>
      <c r="C225" s="51"/>
      <c r="D225" s="52"/>
      <c r="E225" s="52"/>
      <c r="F225" s="53"/>
      <c r="G225" s="50"/>
      <c r="H225" s="50"/>
      <c r="I225" s="50"/>
      <c r="J225" s="38">
        <f t="shared" si="20"/>
        <v>0</v>
      </c>
      <c r="K225" s="38">
        <f t="shared" si="18"/>
        <v>0</v>
      </c>
      <c r="L225" s="38">
        <f t="shared" si="21"/>
        <v>0</v>
      </c>
      <c r="M225" s="38">
        <f t="shared" si="22"/>
        <v>0</v>
      </c>
      <c r="N225" s="38">
        <f t="shared" si="23"/>
        <v>0</v>
      </c>
      <c r="O225" s="38">
        <f>IF($F225=Instellingen!$I$11,ROUND(($J225-($J225/((100%+$F225)/100%))),2),0)</f>
        <v>0</v>
      </c>
      <c r="P225" s="38">
        <f>IF($F225=Instellingen!$I$12,ROUND(($J225-($J225/((100%+$F225)/100%))),2),0)</f>
        <v>0</v>
      </c>
      <c r="Q225" s="38">
        <f>IF($F225=Instellingen!$I$14,0,ROUND(($K225-($K225/((100%+$F225)/100%))),2))</f>
        <v>0</v>
      </c>
    </row>
    <row r="226" spans="1:17" x14ac:dyDescent="0.35">
      <c r="A226" s="20" t="str">
        <f t="shared" si="19"/>
        <v/>
      </c>
      <c r="B226" s="20" t="str">
        <f>IFERROR(VLOOKUP($A226,Instellingen!$K$11:$L$22,2,0),"")</f>
        <v/>
      </c>
      <c r="C226" s="51"/>
      <c r="D226" s="52"/>
      <c r="E226" s="52"/>
      <c r="F226" s="53"/>
      <c r="G226" s="50"/>
      <c r="H226" s="50"/>
      <c r="I226" s="50"/>
      <c r="J226" s="38">
        <f t="shared" si="20"/>
        <v>0</v>
      </c>
      <c r="K226" s="38">
        <f t="shared" si="18"/>
        <v>0</v>
      </c>
      <c r="L226" s="38">
        <f t="shared" si="21"/>
        <v>0</v>
      </c>
      <c r="M226" s="38">
        <f t="shared" si="22"/>
        <v>0</v>
      </c>
      <c r="N226" s="38">
        <f t="shared" si="23"/>
        <v>0</v>
      </c>
      <c r="O226" s="38">
        <f>IF($F226=Instellingen!$I$11,ROUND(($J226-($J226/((100%+$F226)/100%))),2),0)</f>
        <v>0</v>
      </c>
      <c r="P226" s="38">
        <f>IF($F226=Instellingen!$I$12,ROUND(($J226-($J226/((100%+$F226)/100%))),2),0)</f>
        <v>0</v>
      </c>
      <c r="Q226" s="38">
        <f>IF($F226=Instellingen!$I$14,0,ROUND(($K226-($K226/((100%+$F226)/100%))),2))</f>
        <v>0</v>
      </c>
    </row>
    <row r="227" spans="1:17" x14ac:dyDescent="0.35">
      <c r="A227" s="20" t="str">
        <f t="shared" si="19"/>
        <v/>
      </c>
      <c r="B227" s="20" t="str">
        <f>IFERROR(VLOOKUP($A227,Instellingen!$K$11:$L$22,2,0),"")</f>
        <v/>
      </c>
      <c r="C227" s="51"/>
      <c r="D227" s="52"/>
      <c r="E227" s="52"/>
      <c r="F227" s="53"/>
      <c r="G227" s="50"/>
      <c r="H227" s="50"/>
      <c r="I227" s="50"/>
      <c r="J227" s="38">
        <f t="shared" si="20"/>
        <v>0</v>
      </c>
      <c r="K227" s="38">
        <f t="shared" si="18"/>
        <v>0</v>
      </c>
      <c r="L227" s="38">
        <f t="shared" si="21"/>
        <v>0</v>
      </c>
      <c r="M227" s="38">
        <f t="shared" si="22"/>
        <v>0</v>
      </c>
      <c r="N227" s="38">
        <f t="shared" si="23"/>
        <v>0</v>
      </c>
      <c r="O227" s="38">
        <f>IF($F227=Instellingen!$I$11,ROUND(($J227-($J227/((100%+$F227)/100%))),2),0)</f>
        <v>0</v>
      </c>
      <c r="P227" s="38">
        <f>IF($F227=Instellingen!$I$12,ROUND(($J227-($J227/((100%+$F227)/100%))),2),0)</f>
        <v>0</v>
      </c>
      <c r="Q227" s="38">
        <f>IF($F227=Instellingen!$I$14,0,ROUND(($K227-($K227/((100%+$F227)/100%))),2))</f>
        <v>0</v>
      </c>
    </row>
    <row r="228" spans="1:17" x14ac:dyDescent="0.35">
      <c r="A228" s="20" t="str">
        <f t="shared" si="19"/>
        <v/>
      </c>
      <c r="B228" s="20" t="str">
        <f>IFERROR(VLOOKUP($A228,Instellingen!$K$11:$L$22,2,0),"")</f>
        <v/>
      </c>
      <c r="C228" s="51"/>
      <c r="D228" s="52"/>
      <c r="E228" s="52"/>
      <c r="F228" s="53"/>
      <c r="G228" s="50"/>
      <c r="H228" s="50"/>
      <c r="I228" s="50"/>
      <c r="J228" s="38">
        <f t="shared" si="20"/>
        <v>0</v>
      </c>
      <c r="K228" s="38">
        <f t="shared" si="18"/>
        <v>0</v>
      </c>
      <c r="L228" s="38">
        <f t="shared" si="21"/>
        <v>0</v>
      </c>
      <c r="M228" s="38">
        <f t="shared" si="22"/>
        <v>0</v>
      </c>
      <c r="N228" s="38">
        <f t="shared" si="23"/>
        <v>0</v>
      </c>
      <c r="O228" s="38">
        <f>IF($F228=Instellingen!$I$11,ROUND(($J228-($J228/((100%+$F228)/100%))),2),0)</f>
        <v>0</v>
      </c>
      <c r="P228" s="38">
        <f>IF($F228=Instellingen!$I$12,ROUND(($J228-($J228/((100%+$F228)/100%))),2),0)</f>
        <v>0</v>
      </c>
      <c r="Q228" s="38">
        <f>IF($F228=Instellingen!$I$14,0,ROUND(($K228-($K228/((100%+$F228)/100%))),2))</f>
        <v>0</v>
      </c>
    </row>
    <row r="229" spans="1:17" x14ac:dyDescent="0.35">
      <c r="A229" s="20" t="str">
        <f t="shared" si="19"/>
        <v/>
      </c>
      <c r="B229" s="20" t="str">
        <f>IFERROR(VLOOKUP($A229,Instellingen!$K$11:$L$22,2,0),"")</f>
        <v/>
      </c>
      <c r="C229" s="51"/>
      <c r="D229" s="52"/>
      <c r="E229" s="52"/>
      <c r="F229" s="53"/>
      <c r="G229" s="50"/>
      <c r="H229" s="50"/>
      <c r="I229" s="50"/>
      <c r="J229" s="38">
        <f t="shared" si="20"/>
        <v>0</v>
      </c>
      <c r="K229" s="38">
        <f t="shared" si="18"/>
        <v>0</v>
      </c>
      <c r="L229" s="38">
        <f t="shared" si="21"/>
        <v>0</v>
      </c>
      <c r="M229" s="38">
        <f t="shared" si="22"/>
        <v>0</v>
      </c>
      <c r="N229" s="38">
        <f t="shared" si="23"/>
        <v>0</v>
      </c>
      <c r="O229" s="38">
        <f>IF($F229=Instellingen!$I$11,ROUND(($J229-($J229/((100%+$F229)/100%))),2),0)</f>
        <v>0</v>
      </c>
      <c r="P229" s="38">
        <f>IF($F229=Instellingen!$I$12,ROUND(($J229-($J229/((100%+$F229)/100%))),2),0)</f>
        <v>0</v>
      </c>
      <c r="Q229" s="38">
        <f>IF($F229=Instellingen!$I$14,0,ROUND(($K229-($K229/((100%+$F229)/100%))),2))</f>
        <v>0</v>
      </c>
    </row>
    <row r="230" spans="1:17" x14ac:dyDescent="0.35">
      <c r="A230" s="20" t="str">
        <f t="shared" si="19"/>
        <v/>
      </c>
      <c r="B230" s="20" t="str">
        <f>IFERROR(VLOOKUP($A230,Instellingen!$K$11:$L$22,2,0),"")</f>
        <v/>
      </c>
      <c r="C230" s="51"/>
      <c r="D230" s="52"/>
      <c r="E230" s="52"/>
      <c r="F230" s="53"/>
      <c r="G230" s="50"/>
      <c r="H230" s="50"/>
      <c r="I230" s="50"/>
      <c r="J230" s="38">
        <f t="shared" si="20"/>
        <v>0</v>
      </c>
      <c r="K230" s="38">
        <f t="shared" si="18"/>
        <v>0</v>
      </c>
      <c r="L230" s="38">
        <f t="shared" si="21"/>
        <v>0</v>
      </c>
      <c r="M230" s="38">
        <f t="shared" si="22"/>
        <v>0</v>
      </c>
      <c r="N230" s="38">
        <f t="shared" si="23"/>
        <v>0</v>
      </c>
      <c r="O230" s="38">
        <f>IF($F230=Instellingen!$I$11,ROUND(($J230-($J230/((100%+$F230)/100%))),2),0)</f>
        <v>0</v>
      </c>
      <c r="P230" s="38">
        <f>IF($F230=Instellingen!$I$12,ROUND(($J230-($J230/((100%+$F230)/100%))),2),0)</f>
        <v>0</v>
      </c>
      <c r="Q230" s="38">
        <f>IF($F230=Instellingen!$I$14,0,ROUND(($K230-($K230/((100%+$F230)/100%))),2))</f>
        <v>0</v>
      </c>
    </row>
    <row r="231" spans="1:17" x14ac:dyDescent="0.35">
      <c r="A231" s="20" t="str">
        <f t="shared" si="19"/>
        <v/>
      </c>
      <c r="B231" s="20" t="str">
        <f>IFERROR(VLOOKUP($A231,Instellingen!$K$11:$L$22,2,0),"")</f>
        <v/>
      </c>
      <c r="C231" s="51"/>
      <c r="D231" s="52"/>
      <c r="E231" s="52"/>
      <c r="F231" s="53"/>
      <c r="G231" s="50"/>
      <c r="H231" s="50"/>
      <c r="I231" s="50"/>
      <c r="J231" s="38">
        <f t="shared" si="20"/>
        <v>0</v>
      </c>
      <c r="K231" s="38">
        <f t="shared" si="18"/>
        <v>0</v>
      </c>
      <c r="L231" s="38">
        <f t="shared" si="21"/>
        <v>0</v>
      </c>
      <c r="M231" s="38">
        <f t="shared" si="22"/>
        <v>0</v>
      </c>
      <c r="N231" s="38">
        <f t="shared" si="23"/>
        <v>0</v>
      </c>
      <c r="O231" s="38">
        <f>IF($F231=Instellingen!$I$11,ROUND(($J231-($J231/((100%+$F231)/100%))),2),0)</f>
        <v>0</v>
      </c>
      <c r="P231" s="38">
        <f>IF($F231=Instellingen!$I$12,ROUND(($J231-($J231/((100%+$F231)/100%))),2),0)</f>
        <v>0</v>
      </c>
      <c r="Q231" s="38">
        <f>IF($F231=Instellingen!$I$14,0,ROUND(($K231-($K231/((100%+$F231)/100%))),2))</f>
        <v>0</v>
      </c>
    </row>
    <row r="232" spans="1:17" x14ac:dyDescent="0.35">
      <c r="A232" s="20" t="str">
        <f t="shared" si="19"/>
        <v/>
      </c>
      <c r="B232" s="20" t="str">
        <f>IFERROR(VLOOKUP($A232,Instellingen!$K$11:$L$22,2,0),"")</f>
        <v/>
      </c>
      <c r="C232" s="51"/>
      <c r="D232" s="52"/>
      <c r="E232" s="52"/>
      <c r="F232" s="53"/>
      <c r="G232" s="50"/>
      <c r="H232" s="50"/>
      <c r="I232" s="50"/>
      <c r="J232" s="38">
        <f t="shared" si="20"/>
        <v>0</v>
      </c>
      <c r="K232" s="38">
        <f t="shared" si="18"/>
        <v>0</v>
      </c>
      <c r="L232" s="38">
        <f t="shared" si="21"/>
        <v>0</v>
      </c>
      <c r="M232" s="38">
        <f t="shared" si="22"/>
        <v>0</v>
      </c>
      <c r="N232" s="38">
        <f t="shared" si="23"/>
        <v>0</v>
      </c>
      <c r="O232" s="38">
        <f>IF($F232=Instellingen!$I$11,ROUND(($J232-($J232/((100%+$F232)/100%))),2),0)</f>
        <v>0</v>
      </c>
      <c r="P232" s="38">
        <f>IF($F232=Instellingen!$I$12,ROUND(($J232-($J232/((100%+$F232)/100%))),2),0)</f>
        <v>0</v>
      </c>
      <c r="Q232" s="38">
        <f>IF($F232=Instellingen!$I$14,0,ROUND(($K232-($K232/((100%+$F232)/100%))),2))</f>
        <v>0</v>
      </c>
    </row>
    <row r="233" spans="1:17" x14ac:dyDescent="0.35">
      <c r="A233" s="20" t="str">
        <f t="shared" si="19"/>
        <v/>
      </c>
      <c r="B233" s="20" t="str">
        <f>IFERROR(VLOOKUP($A233,Instellingen!$K$11:$L$22,2,0),"")</f>
        <v/>
      </c>
      <c r="C233" s="51"/>
      <c r="D233" s="52"/>
      <c r="E233" s="52"/>
      <c r="F233" s="53"/>
      <c r="G233" s="50"/>
      <c r="H233" s="50"/>
      <c r="I233" s="50"/>
      <c r="J233" s="38">
        <f t="shared" si="20"/>
        <v>0</v>
      </c>
      <c r="K233" s="38">
        <f t="shared" si="18"/>
        <v>0</v>
      </c>
      <c r="L233" s="38">
        <f t="shared" si="21"/>
        <v>0</v>
      </c>
      <c r="M233" s="38">
        <f t="shared" si="22"/>
        <v>0</v>
      </c>
      <c r="N233" s="38">
        <f t="shared" si="23"/>
        <v>0</v>
      </c>
      <c r="O233" s="38">
        <f>IF($F233=Instellingen!$I$11,ROUND(($J233-($J233/((100%+$F233)/100%))),2),0)</f>
        <v>0</v>
      </c>
      <c r="P233" s="38">
        <f>IF($F233=Instellingen!$I$12,ROUND(($J233-($J233/((100%+$F233)/100%))),2),0)</f>
        <v>0</v>
      </c>
      <c r="Q233" s="38">
        <f>IF($F233=Instellingen!$I$14,0,ROUND(($K233-($K233/((100%+$F233)/100%))),2))</f>
        <v>0</v>
      </c>
    </row>
    <row r="234" spans="1:17" x14ac:dyDescent="0.35">
      <c r="A234" s="20" t="str">
        <f t="shared" si="19"/>
        <v/>
      </c>
      <c r="B234" s="20" t="str">
        <f>IFERROR(VLOOKUP($A234,Instellingen!$K$11:$L$22,2,0),"")</f>
        <v/>
      </c>
      <c r="C234" s="51"/>
      <c r="D234" s="52"/>
      <c r="E234" s="52"/>
      <c r="F234" s="53"/>
      <c r="G234" s="50"/>
      <c r="H234" s="50"/>
      <c r="I234" s="50"/>
      <c r="J234" s="38">
        <f t="shared" si="20"/>
        <v>0</v>
      </c>
      <c r="K234" s="38">
        <f t="shared" si="18"/>
        <v>0</v>
      </c>
      <c r="L234" s="38">
        <f t="shared" si="21"/>
        <v>0</v>
      </c>
      <c r="M234" s="38">
        <f t="shared" si="22"/>
        <v>0</v>
      </c>
      <c r="N234" s="38">
        <f t="shared" si="23"/>
        <v>0</v>
      </c>
      <c r="O234" s="38">
        <f>IF($F234=Instellingen!$I$11,ROUND(($J234-($J234/((100%+$F234)/100%))),2),0)</f>
        <v>0</v>
      </c>
      <c r="P234" s="38">
        <f>IF($F234=Instellingen!$I$12,ROUND(($J234-($J234/((100%+$F234)/100%))),2),0)</f>
        <v>0</v>
      </c>
      <c r="Q234" s="38">
        <f>IF($F234=Instellingen!$I$14,0,ROUND(($K234-($K234/((100%+$F234)/100%))),2))</f>
        <v>0</v>
      </c>
    </row>
    <row r="235" spans="1:17" x14ac:dyDescent="0.35">
      <c r="A235" s="20" t="str">
        <f t="shared" si="19"/>
        <v/>
      </c>
      <c r="B235" s="20" t="str">
        <f>IFERROR(VLOOKUP($A235,Instellingen!$K$11:$L$22,2,0),"")</f>
        <v/>
      </c>
      <c r="C235" s="51"/>
      <c r="D235" s="52"/>
      <c r="E235" s="52"/>
      <c r="F235" s="53"/>
      <c r="G235" s="50"/>
      <c r="H235" s="50"/>
      <c r="I235" s="50"/>
      <c r="J235" s="38">
        <f t="shared" si="20"/>
        <v>0</v>
      </c>
      <c r="K235" s="38">
        <f t="shared" si="18"/>
        <v>0</v>
      </c>
      <c r="L235" s="38">
        <f t="shared" si="21"/>
        <v>0</v>
      </c>
      <c r="M235" s="38">
        <f t="shared" si="22"/>
        <v>0</v>
      </c>
      <c r="N235" s="38">
        <f t="shared" si="23"/>
        <v>0</v>
      </c>
      <c r="O235" s="38">
        <f>IF($F235=Instellingen!$I$11,ROUND(($J235-($J235/((100%+$F235)/100%))),2),0)</f>
        <v>0</v>
      </c>
      <c r="P235" s="38">
        <f>IF($F235=Instellingen!$I$12,ROUND(($J235-($J235/((100%+$F235)/100%))),2),0)</f>
        <v>0</v>
      </c>
      <c r="Q235" s="38">
        <f>IF($F235=Instellingen!$I$14,0,ROUND(($K235-($K235/((100%+$F235)/100%))),2))</f>
        <v>0</v>
      </c>
    </row>
    <row r="236" spans="1:17" x14ac:dyDescent="0.35">
      <c r="A236" s="20" t="str">
        <f t="shared" si="19"/>
        <v/>
      </c>
      <c r="B236" s="20" t="str">
        <f>IFERROR(VLOOKUP($A236,Instellingen!$K$11:$L$22,2,0),"")</f>
        <v/>
      </c>
      <c r="C236" s="51"/>
      <c r="D236" s="52"/>
      <c r="E236" s="52"/>
      <c r="F236" s="53"/>
      <c r="G236" s="50"/>
      <c r="H236" s="50"/>
      <c r="I236" s="50"/>
      <c r="J236" s="38">
        <f t="shared" si="20"/>
        <v>0</v>
      </c>
      <c r="K236" s="38">
        <f t="shared" si="18"/>
        <v>0</v>
      </c>
      <c r="L236" s="38">
        <f t="shared" si="21"/>
        <v>0</v>
      </c>
      <c r="M236" s="38">
        <f t="shared" si="22"/>
        <v>0</v>
      </c>
      <c r="N236" s="38">
        <f t="shared" si="23"/>
        <v>0</v>
      </c>
      <c r="O236" s="38">
        <f>IF($F236=Instellingen!$I$11,ROUND(($J236-($J236/((100%+$F236)/100%))),2),0)</f>
        <v>0</v>
      </c>
      <c r="P236" s="38">
        <f>IF($F236=Instellingen!$I$12,ROUND(($J236-($J236/((100%+$F236)/100%))),2),0)</f>
        <v>0</v>
      </c>
      <c r="Q236" s="38">
        <f>IF($F236=Instellingen!$I$14,0,ROUND(($K236-($K236/((100%+$F236)/100%))),2))</f>
        <v>0</v>
      </c>
    </row>
    <row r="237" spans="1:17" x14ac:dyDescent="0.35">
      <c r="A237" s="20" t="str">
        <f t="shared" si="19"/>
        <v/>
      </c>
      <c r="B237" s="20" t="str">
        <f>IFERROR(VLOOKUP($A237,Instellingen!$K$11:$L$22,2,0),"")</f>
        <v/>
      </c>
      <c r="C237" s="51"/>
      <c r="D237" s="52"/>
      <c r="E237" s="52"/>
      <c r="F237" s="53"/>
      <c r="G237" s="50"/>
      <c r="H237" s="50"/>
      <c r="I237" s="50"/>
      <c r="J237" s="38">
        <f t="shared" si="20"/>
        <v>0</v>
      </c>
      <c r="K237" s="38">
        <f t="shared" si="18"/>
        <v>0</v>
      </c>
      <c r="L237" s="38">
        <f t="shared" si="21"/>
        <v>0</v>
      </c>
      <c r="M237" s="38">
        <f t="shared" si="22"/>
        <v>0</v>
      </c>
      <c r="N237" s="38">
        <f t="shared" si="23"/>
        <v>0</v>
      </c>
      <c r="O237" s="38">
        <f>IF($F237=Instellingen!$I$11,ROUND(($J237-($J237/((100%+$F237)/100%))),2),0)</f>
        <v>0</v>
      </c>
      <c r="P237" s="38">
        <f>IF($F237=Instellingen!$I$12,ROUND(($J237-($J237/((100%+$F237)/100%))),2),0)</f>
        <v>0</v>
      </c>
      <c r="Q237" s="38">
        <f>IF($F237=Instellingen!$I$14,0,ROUND(($K237-($K237/((100%+$F237)/100%))),2))</f>
        <v>0</v>
      </c>
    </row>
    <row r="238" spans="1:17" x14ac:dyDescent="0.35">
      <c r="A238" s="20" t="str">
        <f t="shared" si="19"/>
        <v/>
      </c>
      <c r="B238" s="20" t="str">
        <f>IFERROR(VLOOKUP($A238,Instellingen!$K$11:$L$22,2,0),"")</f>
        <v/>
      </c>
      <c r="C238" s="51"/>
      <c r="D238" s="52"/>
      <c r="E238" s="52"/>
      <c r="F238" s="53"/>
      <c r="G238" s="50"/>
      <c r="H238" s="50"/>
      <c r="I238" s="50"/>
      <c r="J238" s="38">
        <f t="shared" si="20"/>
        <v>0</v>
      </c>
      <c r="K238" s="38">
        <f t="shared" si="18"/>
        <v>0</v>
      </c>
      <c r="L238" s="38">
        <f t="shared" si="21"/>
        <v>0</v>
      </c>
      <c r="M238" s="38">
        <f t="shared" si="22"/>
        <v>0</v>
      </c>
      <c r="N238" s="38">
        <f t="shared" si="23"/>
        <v>0</v>
      </c>
      <c r="O238" s="38">
        <f>IF($F238=Instellingen!$I$11,ROUND(($J238-($J238/((100%+$F238)/100%))),2),0)</f>
        <v>0</v>
      </c>
      <c r="P238" s="38">
        <f>IF($F238=Instellingen!$I$12,ROUND(($J238-($J238/((100%+$F238)/100%))),2),0)</f>
        <v>0</v>
      </c>
      <c r="Q238" s="38">
        <f>IF($F238=Instellingen!$I$14,0,ROUND(($K238-($K238/((100%+$F238)/100%))),2))</f>
        <v>0</v>
      </c>
    </row>
    <row r="239" spans="1:17" x14ac:dyDescent="0.35">
      <c r="A239" s="20" t="str">
        <f t="shared" si="19"/>
        <v/>
      </c>
      <c r="B239" s="20" t="str">
        <f>IFERROR(VLOOKUP($A239,Instellingen!$K$11:$L$22,2,0),"")</f>
        <v/>
      </c>
      <c r="C239" s="51"/>
      <c r="D239" s="52"/>
      <c r="E239" s="52"/>
      <c r="F239" s="53"/>
      <c r="G239" s="50"/>
      <c r="H239" s="50"/>
      <c r="I239" s="50"/>
      <c r="J239" s="38">
        <f t="shared" si="20"/>
        <v>0</v>
      </c>
      <c r="K239" s="38">
        <f t="shared" si="18"/>
        <v>0</v>
      </c>
      <c r="L239" s="38">
        <f t="shared" si="21"/>
        <v>0</v>
      </c>
      <c r="M239" s="38">
        <f t="shared" si="22"/>
        <v>0</v>
      </c>
      <c r="N239" s="38">
        <f t="shared" si="23"/>
        <v>0</v>
      </c>
      <c r="O239" s="38">
        <f>IF($F239=Instellingen!$I$11,ROUND(($J239-($J239/((100%+$F239)/100%))),2),0)</f>
        <v>0</v>
      </c>
      <c r="P239" s="38">
        <f>IF($F239=Instellingen!$I$12,ROUND(($J239-($J239/((100%+$F239)/100%))),2),0)</f>
        <v>0</v>
      </c>
      <c r="Q239" s="38">
        <f>IF($F239=Instellingen!$I$14,0,ROUND(($K239-($K239/((100%+$F239)/100%))),2))</f>
        <v>0</v>
      </c>
    </row>
    <row r="240" spans="1:17" x14ac:dyDescent="0.35">
      <c r="A240" s="20" t="str">
        <f t="shared" si="19"/>
        <v/>
      </c>
      <c r="B240" s="20" t="str">
        <f>IFERROR(VLOOKUP($A240,Instellingen!$K$11:$L$22,2,0),"")</f>
        <v/>
      </c>
      <c r="C240" s="51"/>
      <c r="D240" s="52"/>
      <c r="E240" s="52"/>
      <c r="F240" s="53"/>
      <c r="G240" s="50"/>
      <c r="H240" s="50"/>
      <c r="I240" s="50"/>
      <c r="J240" s="38">
        <f t="shared" si="20"/>
        <v>0</v>
      </c>
      <c r="K240" s="38">
        <f t="shared" si="18"/>
        <v>0</v>
      </c>
      <c r="L240" s="38">
        <f t="shared" si="21"/>
        <v>0</v>
      </c>
      <c r="M240" s="38">
        <f t="shared" si="22"/>
        <v>0</v>
      </c>
      <c r="N240" s="38">
        <f t="shared" si="23"/>
        <v>0</v>
      </c>
      <c r="O240" s="38">
        <f>IF($F240=Instellingen!$I$11,ROUND(($J240-($J240/((100%+$F240)/100%))),2),0)</f>
        <v>0</v>
      </c>
      <c r="P240" s="38">
        <f>IF($F240=Instellingen!$I$12,ROUND(($J240-($J240/((100%+$F240)/100%))),2),0)</f>
        <v>0</v>
      </c>
      <c r="Q240" s="38">
        <f>IF($F240=Instellingen!$I$14,0,ROUND(($K240-($K240/((100%+$F240)/100%))),2))</f>
        <v>0</v>
      </c>
    </row>
    <row r="241" spans="1:17" x14ac:dyDescent="0.35">
      <c r="A241" s="20" t="str">
        <f t="shared" si="19"/>
        <v/>
      </c>
      <c r="B241" s="20" t="str">
        <f>IFERROR(VLOOKUP($A241,Instellingen!$K$11:$L$22,2,0),"")</f>
        <v/>
      </c>
      <c r="C241" s="51"/>
      <c r="D241" s="52"/>
      <c r="E241" s="52"/>
      <c r="F241" s="53"/>
      <c r="G241" s="50"/>
      <c r="H241" s="50"/>
      <c r="I241" s="50"/>
      <c r="J241" s="38">
        <f t="shared" si="20"/>
        <v>0</v>
      </c>
      <c r="K241" s="38">
        <f t="shared" si="18"/>
        <v>0</v>
      </c>
      <c r="L241" s="38">
        <f t="shared" si="21"/>
        <v>0</v>
      </c>
      <c r="M241" s="38">
        <f t="shared" si="22"/>
        <v>0</v>
      </c>
      <c r="N241" s="38">
        <f t="shared" si="23"/>
        <v>0</v>
      </c>
      <c r="O241" s="38">
        <f>IF($F241=Instellingen!$I$11,ROUND(($J241-($J241/((100%+$F241)/100%))),2),0)</f>
        <v>0</v>
      </c>
      <c r="P241" s="38">
        <f>IF($F241=Instellingen!$I$12,ROUND(($J241-($J241/((100%+$F241)/100%))),2),0)</f>
        <v>0</v>
      </c>
      <c r="Q241" s="38">
        <f>IF($F241=Instellingen!$I$14,0,ROUND(($K241-($K241/((100%+$F241)/100%))),2))</f>
        <v>0</v>
      </c>
    </row>
    <row r="242" spans="1:17" x14ac:dyDescent="0.35">
      <c r="A242" s="20" t="str">
        <f t="shared" si="19"/>
        <v/>
      </c>
      <c r="B242" s="20" t="str">
        <f>IFERROR(VLOOKUP($A242,Instellingen!$K$11:$L$22,2,0),"")</f>
        <v/>
      </c>
      <c r="C242" s="51"/>
      <c r="D242" s="52"/>
      <c r="E242" s="52"/>
      <c r="F242" s="53"/>
      <c r="G242" s="50"/>
      <c r="H242" s="50"/>
      <c r="I242" s="50"/>
      <c r="J242" s="38">
        <f t="shared" si="20"/>
        <v>0</v>
      </c>
      <c r="K242" s="38">
        <f t="shared" si="18"/>
        <v>0</v>
      </c>
      <c r="L242" s="38">
        <f t="shared" si="21"/>
        <v>0</v>
      </c>
      <c r="M242" s="38">
        <f t="shared" si="22"/>
        <v>0</v>
      </c>
      <c r="N242" s="38">
        <f t="shared" si="23"/>
        <v>0</v>
      </c>
      <c r="O242" s="38">
        <f>IF($F242=Instellingen!$I$11,ROUND(($J242-($J242/((100%+$F242)/100%))),2),0)</f>
        <v>0</v>
      </c>
      <c r="P242" s="38">
        <f>IF($F242=Instellingen!$I$12,ROUND(($J242-($J242/((100%+$F242)/100%))),2),0)</f>
        <v>0</v>
      </c>
      <c r="Q242" s="38">
        <f>IF($F242=Instellingen!$I$14,0,ROUND(($K242-($K242/((100%+$F242)/100%))),2))</f>
        <v>0</v>
      </c>
    </row>
    <row r="243" spans="1:17" x14ac:dyDescent="0.35">
      <c r="A243" s="20" t="str">
        <f t="shared" si="19"/>
        <v/>
      </c>
      <c r="B243" s="20" t="str">
        <f>IFERROR(VLOOKUP($A243,Instellingen!$K$11:$L$22,2,0),"")</f>
        <v/>
      </c>
      <c r="C243" s="51"/>
      <c r="D243" s="52"/>
      <c r="E243" s="52"/>
      <c r="F243" s="53"/>
      <c r="G243" s="50"/>
      <c r="H243" s="50"/>
      <c r="I243" s="50"/>
      <c r="J243" s="38">
        <f t="shared" si="20"/>
        <v>0</v>
      </c>
      <c r="K243" s="38">
        <f t="shared" si="18"/>
        <v>0</v>
      </c>
      <c r="L243" s="38">
        <f t="shared" si="21"/>
        <v>0</v>
      </c>
      <c r="M243" s="38">
        <f t="shared" si="22"/>
        <v>0</v>
      </c>
      <c r="N243" s="38">
        <f t="shared" si="23"/>
        <v>0</v>
      </c>
      <c r="O243" s="38">
        <f>IF($F243=Instellingen!$I$11,ROUND(($J243-($J243/((100%+$F243)/100%))),2),0)</f>
        <v>0</v>
      </c>
      <c r="P243" s="38">
        <f>IF($F243=Instellingen!$I$12,ROUND(($J243-($J243/((100%+$F243)/100%))),2),0)</f>
        <v>0</v>
      </c>
      <c r="Q243" s="38">
        <f>IF($F243=Instellingen!$I$14,0,ROUND(($K243-($K243/((100%+$F243)/100%))),2))</f>
        <v>0</v>
      </c>
    </row>
    <row r="244" spans="1:17" x14ac:dyDescent="0.35">
      <c r="A244" s="20" t="str">
        <f t="shared" si="19"/>
        <v/>
      </c>
      <c r="B244" s="20" t="str">
        <f>IFERROR(VLOOKUP($A244,Instellingen!$K$11:$L$22,2,0),"")</f>
        <v/>
      </c>
      <c r="C244" s="51"/>
      <c r="D244" s="52"/>
      <c r="E244" s="52"/>
      <c r="F244" s="53"/>
      <c r="G244" s="50"/>
      <c r="H244" s="50"/>
      <c r="I244" s="50"/>
      <c r="J244" s="38">
        <f t="shared" si="20"/>
        <v>0</v>
      </c>
      <c r="K244" s="38">
        <f t="shared" si="18"/>
        <v>0</v>
      </c>
      <c r="L244" s="38">
        <f t="shared" si="21"/>
        <v>0</v>
      </c>
      <c r="M244" s="38">
        <f t="shared" si="22"/>
        <v>0</v>
      </c>
      <c r="N244" s="38">
        <f t="shared" si="23"/>
        <v>0</v>
      </c>
      <c r="O244" s="38">
        <f>IF($F244=Instellingen!$I$11,ROUND(($J244-($J244/((100%+$F244)/100%))),2),0)</f>
        <v>0</v>
      </c>
      <c r="P244" s="38">
        <f>IF($F244=Instellingen!$I$12,ROUND(($J244-($J244/((100%+$F244)/100%))),2),0)</f>
        <v>0</v>
      </c>
      <c r="Q244" s="38">
        <f>IF($F244=Instellingen!$I$14,0,ROUND(($K244-($K244/((100%+$F244)/100%))),2))</f>
        <v>0</v>
      </c>
    </row>
    <row r="245" spans="1:17" x14ac:dyDescent="0.35">
      <c r="A245" s="20" t="str">
        <f t="shared" si="19"/>
        <v/>
      </c>
      <c r="B245" s="20" t="str">
        <f>IFERROR(VLOOKUP($A245,Instellingen!$K$11:$L$22,2,0),"")</f>
        <v/>
      </c>
      <c r="C245" s="51"/>
      <c r="D245" s="52"/>
      <c r="E245" s="52"/>
      <c r="F245" s="53"/>
      <c r="G245" s="50"/>
      <c r="H245" s="50"/>
      <c r="I245" s="50"/>
      <c r="J245" s="38">
        <f t="shared" si="20"/>
        <v>0</v>
      </c>
      <c r="K245" s="38">
        <f t="shared" si="18"/>
        <v>0</v>
      </c>
      <c r="L245" s="38">
        <f t="shared" si="21"/>
        <v>0</v>
      </c>
      <c r="M245" s="38">
        <f t="shared" si="22"/>
        <v>0</v>
      </c>
      <c r="N245" s="38">
        <f t="shared" si="23"/>
        <v>0</v>
      </c>
      <c r="O245" s="38">
        <f>IF($F245=Instellingen!$I$11,ROUND(($J245-($J245/((100%+$F245)/100%))),2),0)</f>
        <v>0</v>
      </c>
      <c r="P245" s="38">
        <f>IF($F245=Instellingen!$I$12,ROUND(($J245-($J245/((100%+$F245)/100%))),2),0)</f>
        <v>0</v>
      </c>
      <c r="Q245" s="38">
        <f>IF($F245=Instellingen!$I$14,0,ROUND(($K245-($K245/((100%+$F245)/100%))),2))</f>
        <v>0</v>
      </c>
    </row>
    <row r="246" spans="1:17" x14ac:dyDescent="0.35">
      <c r="A246" s="20" t="str">
        <f t="shared" si="19"/>
        <v/>
      </c>
      <c r="B246" s="20" t="str">
        <f>IFERROR(VLOOKUP($A246,Instellingen!$K$11:$L$22,2,0),"")</f>
        <v/>
      </c>
      <c r="C246" s="51"/>
      <c r="D246" s="52"/>
      <c r="E246" s="52"/>
      <c r="F246" s="53"/>
      <c r="G246" s="50"/>
      <c r="H246" s="50"/>
      <c r="I246" s="50"/>
      <c r="J246" s="38">
        <f t="shared" si="20"/>
        <v>0</v>
      </c>
      <c r="K246" s="38">
        <f t="shared" si="18"/>
        <v>0</v>
      </c>
      <c r="L246" s="38">
        <f t="shared" si="21"/>
        <v>0</v>
      </c>
      <c r="M246" s="38">
        <f t="shared" si="22"/>
        <v>0</v>
      </c>
      <c r="N246" s="38">
        <f t="shared" si="23"/>
        <v>0</v>
      </c>
      <c r="O246" s="38">
        <f>IF($F246=Instellingen!$I$11,ROUND(($J246-($J246/((100%+$F246)/100%))),2),0)</f>
        <v>0</v>
      </c>
      <c r="P246" s="38">
        <f>IF($F246=Instellingen!$I$12,ROUND(($J246-($J246/((100%+$F246)/100%))),2),0)</f>
        <v>0</v>
      </c>
      <c r="Q246" s="38">
        <f>IF($F246=Instellingen!$I$14,0,ROUND(($K246-($K246/((100%+$F246)/100%))),2))</f>
        <v>0</v>
      </c>
    </row>
    <row r="247" spans="1:17" x14ac:dyDescent="0.35">
      <c r="A247" s="20" t="str">
        <f t="shared" si="19"/>
        <v/>
      </c>
      <c r="B247" s="20" t="str">
        <f>IFERROR(VLOOKUP($A247,Instellingen!$K$11:$L$22,2,0),"")</f>
        <v/>
      </c>
      <c r="C247" s="51"/>
      <c r="D247" s="52"/>
      <c r="E247" s="52"/>
      <c r="F247" s="53"/>
      <c r="G247" s="50"/>
      <c r="H247" s="50"/>
      <c r="I247" s="50"/>
      <c r="J247" s="38">
        <f t="shared" si="20"/>
        <v>0</v>
      </c>
      <c r="K247" s="38">
        <f t="shared" si="18"/>
        <v>0</v>
      </c>
      <c r="L247" s="38">
        <f t="shared" si="21"/>
        <v>0</v>
      </c>
      <c r="M247" s="38">
        <f t="shared" si="22"/>
        <v>0</v>
      </c>
      <c r="N247" s="38">
        <f t="shared" si="23"/>
        <v>0</v>
      </c>
      <c r="O247" s="38">
        <f>IF($F247=Instellingen!$I$11,ROUND(($J247-($J247/((100%+$F247)/100%))),2),0)</f>
        <v>0</v>
      </c>
      <c r="P247" s="38">
        <f>IF($F247=Instellingen!$I$12,ROUND(($J247-($J247/((100%+$F247)/100%))),2),0)</f>
        <v>0</v>
      </c>
      <c r="Q247" s="38">
        <f>IF($F247=Instellingen!$I$14,0,ROUND(($K247-($K247/((100%+$F247)/100%))),2))</f>
        <v>0</v>
      </c>
    </row>
    <row r="248" spans="1:17" x14ac:dyDescent="0.35">
      <c r="A248" s="20" t="str">
        <f t="shared" si="19"/>
        <v/>
      </c>
      <c r="B248" s="20" t="str">
        <f>IFERROR(VLOOKUP($A248,Instellingen!$K$11:$L$22,2,0),"")</f>
        <v/>
      </c>
      <c r="C248" s="51"/>
      <c r="D248" s="52"/>
      <c r="E248" s="52"/>
      <c r="F248" s="53"/>
      <c r="G248" s="50"/>
      <c r="H248" s="50"/>
      <c r="I248" s="50"/>
      <c r="J248" s="38">
        <f t="shared" si="20"/>
        <v>0</v>
      </c>
      <c r="K248" s="38">
        <f t="shared" si="18"/>
        <v>0</v>
      </c>
      <c r="L248" s="38">
        <f t="shared" si="21"/>
        <v>0</v>
      </c>
      <c r="M248" s="38">
        <f t="shared" si="22"/>
        <v>0</v>
      </c>
      <c r="N248" s="38">
        <f t="shared" si="23"/>
        <v>0</v>
      </c>
      <c r="O248" s="38">
        <f>IF($F248=Instellingen!$I$11,ROUND(($J248-($J248/((100%+$F248)/100%))),2),0)</f>
        <v>0</v>
      </c>
      <c r="P248" s="38">
        <f>IF($F248=Instellingen!$I$12,ROUND(($J248-($J248/((100%+$F248)/100%))),2),0)</f>
        <v>0</v>
      </c>
      <c r="Q248" s="38">
        <f>IF($F248=Instellingen!$I$14,0,ROUND(($K248-($K248/((100%+$F248)/100%))),2))</f>
        <v>0</v>
      </c>
    </row>
    <row r="249" spans="1:17" x14ac:dyDescent="0.35">
      <c r="A249" s="20" t="str">
        <f t="shared" si="19"/>
        <v/>
      </c>
      <c r="B249" s="20" t="str">
        <f>IFERROR(VLOOKUP($A249,Instellingen!$K$11:$L$22,2,0),"")</f>
        <v/>
      </c>
      <c r="C249" s="51"/>
      <c r="D249" s="52"/>
      <c r="E249" s="52"/>
      <c r="F249" s="53"/>
      <c r="G249" s="50"/>
      <c r="H249" s="50"/>
      <c r="I249" s="50"/>
      <c r="J249" s="38">
        <f t="shared" si="20"/>
        <v>0</v>
      </c>
      <c r="K249" s="38">
        <f t="shared" si="18"/>
        <v>0</v>
      </c>
      <c r="L249" s="38">
        <f t="shared" si="21"/>
        <v>0</v>
      </c>
      <c r="M249" s="38">
        <f t="shared" si="22"/>
        <v>0</v>
      </c>
      <c r="N249" s="38">
        <f t="shared" si="23"/>
        <v>0</v>
      </c>
      <c r="O249" s="38">
        <f>IF($F249=Instellingen!$I$11,ROUND(($J249-($J249/((100%+$F249)/100%))),2),0)</f>
        <v>0</v>
      </c>
      <c r="P249" s="38">
        <f>IF($F249=Instellingen!$I$12,ROUND(($J249-($J249/((100%+$F249)/100%))),2),0)</f>
        <v>0</v>
      </c>
      <c r="Q249" s="38">
        <f>IF($F249=Instellingen!$I$14,0,ROUND(($K249-($K249/((100%+$F249)/100%))),2))</f>
        <v>0</v>
      </c>
    </row>
    <row r="250" spans="1:17" x14ac:dyDescent="0.35">
      <c r="A250" s="20" t="str">
        <f t="shared" si="19"/>
        <v/>
      </c>
      <c r="B250" s="20" t="str">
        <f>IFERROR(VLOOKUP($A250,Instellingen!$K$11:$L$22,2,0),"")</f>
        <v/>
      </c>
      <c r="C250" s="51"/>
      <c r="D250" s="52"/>
      <c r="E250" s="52"/>
      <c r="F250" s="53"/>
      <c r="G250" s="50"/>
      <c r="H250" s="50"/>
      <c r="I250" s="50"/>
      <c r="J250" s="38">
        <f t="shared" si="20"/>
        <v>0</v>
      </c>
      <c r="K250" s="38">
        <f t="shared" si="18"/>
        <v>0</v>
      </c>
      <c r="L250" s="38">
        <f t="shared" si="21"/>
        <v>0</v>
      </c>
      <c r="M250" s="38">
        <f t="shared" si="22"/>
        <v>0</v>
      </c>
      <c r="N250" s="38">
        <f t="shared" si="23"/>
        <v>0</v>
      </c>
      <c r="O250" s="38">
        <f>IF($F250=Instellingen!$I$11,ROUND(($J250-($J250/((100%+$F250)/100%))),2),0)</f>
        <v>0</v>
      </c>
      <c r="P250" s="38">
        <f>IF($F250=Instellingen!$I$12,ROUND(($J250-($J250/((100%+$F250)/100%))),2),0)</f>
        <v>0</v>
      </c>
      <c r="Q250" s="38">
        <f>IF($F250=Instellingen!$I$14,0,ROUND(($K250-($K250/((100%+$F250)/100%))),2))</f>
        <v>0</v>
      </c>
    </row>
    <row r="251" spans="1:17" x14ac:dyDescent="0.35">
      <c r="A251" s="20" t="str">
        <f t="shared" si="19"/>
        <v/>
      </c>
      <c r="B251" s="20" t="str">
        <f>IFERROR(VLOOKUP($A251,Instellingen!$K$11:$L$22,2,0),"")</f>
        <v/>
      </c>
      <c r="C251" s="51"/>
      <c r="D251" s="52"/>
      <c r="E251" s="52"/>
      <c r="F251" s="53"/>
      <c r="G251" s="50"/>
      <c r="H251" s="50"/>
      <c r="I251" s="50"/>
      <c r="J251" s="38">
        <f t="shared" si="20"/>
        <v>0</v>
      </c>
      <c r="K251" s="38">
        <f t="shared" si="18"/>
        <v>0</v>
      </c>
      <c r="L251" s="38">
        <f t="shared" si="21"/>
        <v>0</v>
      </c>
      <c r="M251" s="38">
        <f t="shared" si="22"/>
        <v>0</v>
      </c>
      <c r="N251" s="38">
        <f t="shared" si="23"/>
        <v>0</v>
      </c>
      <c r="O251" s="38">
        <f>IF($F251=Instellingen!$I$11,ROUND(($J251-($J251/((100%+$F251)/100%))),2),0)</f>
        <v>0</v>
      </c>
      <c r="P251" s="38">
        <f>IF($F251=Instellingen!$I$12,ROUND(($J251-($J251/((100%+$F251)/100%))),2),0)</f>
        <v>0</v>
      </c>
      <c r="Q251" s="38">
        <f>IF($F251=Instellingen!$I$14,0,ROUND(($K251-($K251/((100%+$F251)/100%))),2))</f>
        <v>0</v>
      </c>
    </row>
    <row r="252" spans="1:17" x14ac:dyDescent="0.35">
      <c r="A252" s="20" t="str">
        <f t="shared" si="19"/>
        <v/>
      </c>
      <c r="B252" s="20" t="str">
        <f>IFERROR(VLOOKUP($A252,Instellingen!$K$11:$L$22,2,0),"")</f>
        <v/>
      </c>
      <c r="C252" s="51"/>
      <c r="D252" s="52"/>
      <c r="E252" s="52"/>
      <c r="F252" s="53"/>
      <c r="G252" s="50"/>
      <c r="H252" s="50"/>
      <c r="I252" s="50"/>
      <c r="J252" s="38">
        <f t="shared" si="20"/>
        <v>0</v>
      </c>
      <c r="K252" s="38">
        <f t="shared" si="18"/>
        <v>0</v>
      </c>
      <c r="L252" s="38">
        <f t="shared" si="21"/>
        <v>0</v>
      </c>
      <c r="M252" s="38">
        <f t="shared" si="22"/>
        <v>0</v>
      </c>
      <c r="N252" s="38">
        <f t="shared" si="23"/>
        <v>0</v>
      </c>
      <c r="O252" s="38">
        <f>IF($F252=Instellingen!$I$11,ROUND(($J252-($J252/((100%+$F252)/100%))),2),0)</f>
        <v>0</v>
      </c>
      <c r="P252" s="38">
        <f>IF($F252=Instellingen!$I$12,ROUND(($J252-($J252/((100%+$F252)/100%))),2),0)</f>
        <v>0</v>
      </c>
      <c r="Q252" s="38">
        <f>IF($F252=Instellingen!$I$14,0,ROUND(($K252-($K252/((100%+$F252)/100%))),2))</f>
        <v>0</v>
      </c>
    </row>
    <row r="253" spans="1:17" x14ac:dyDescent="0.35">
      <c r="A253" s="20" t="str">
        <f t="shared" si="19"/>
        <v/>
      </c>
      <c r="B253" s="20" t="str">
        <f>IFERROR(VLOOKUP($A253,Instellingen!$K$11:$L$22,2,0),"")</f>
        <v/>
      </c>
      <c r="C253" s="51"/>
      <c r="D253" s="52"/>
      <c r="E253" s="52"/>
      <c r="F253" s="53"/>
      <c r="G253" s="50"/>
      <c r="H253" s="50"/>
      <c r="I253" s="50"/>
      <c r="J253" s="38">
        <f t="shared" si="20"/>
        <v>0</v>
      </c>
      <c r="K253" s="38">
        <f t="shared" si="18"/>
        <v>0</v>
      </c>
      <c r="L253" s="38">
        <f t="shared" si="21"/>
        <v>0</v>
      </c>
      <c r="M253" s="38">
        <f t="shared" si="22"/>
        <v>0</v>
      </c>
      <c r="N253" s="38">
        <f t="shared" si="23"/>
        <v>0</v>
      </c>
      <c r="O253" s="38">
        <f>IF($F253=Instellingen!$I$11,ROUND(($J253-($J253/((100%+$F253)/100%))),2),0)</f>
        <v>0</v>
      </c>
      <c r="P253" s="38">
        <f>IF($F253=Instellingen!$I$12,ROUND(($J253-($J253/((100%+$F253)/100%))),2),0)</f>
        <v>0</v>
      </c>
      <c r="Q253" s="38">
        <f>IF($F253=Instellingen!$I$14,0,ROUND(($K253-($K253/((100%+$F253)/100%))),2))</f>
        <v>0</v>
      </c>
    </row>
    <row r="254" spans="1:17" x14ac:dyDescent="0.35">
      <c r="A254" s="20" t="str">
        <f t="shared" si="19"/>
        <v/>
      </c>
      <c r="B254" s="20" t="str">
        <f>IFERROR(VLOOKUP($A254,Instellingen!$K$11:$L$22,2,0),"")</f>
        <v/>
      </c>
      <c r="C254" s="51"/>
      <c r="D254" s="52"/>
      <c r="E254" s="52"/>
      <c r="F254" s="53"/>
      <c r="G254" s="50"/>
      <c r="H254" s="50"/>
      <c r="I254" s="50"/>
      <c r="J254" s="38">
        <f t="shared" si="20"/>
        <v>0</v>
      </c>
      <c r="K254" s="38">
        <f t="shared" si="18"/>
        <v>0</v>
      </c>
      <c r="L254" s="38">
        <f t="shared" si="21"/>
        <v>0</v>
      </c>
      <c r="M254" s="38">
        <f t="shared" si="22"/>
        <v>0</v>
      </c>
      <c r="N254" s="38">
        <f t="shared" si="23"/>
        <v>0</v>
      </c>
      <c r="O254" s="38">
        <f>IF($F254=Instellingen!$I$11,ROUND(($J254-($J254/((100%+$F254)/100%))),2),0)</f>
        <v>0</v>
      </c>
      <c r="P254" s="38">
        <f>IF($F254=Instellingen!$I$12,ROUND(($J254-($J254/((100%+$F254)/100%))),2),0)</f>
        <v>0</v>
      </c>
      <c r="Q254" s="38">
        <f>IF($F254=Instellingen!$I$14,0,ROUND(($K254-($K254/((100%+$F254)/100%))),2))</f>
        <v>0</v>
      </c>
    </row>
    <row r="255" spans="1:17" x14ac:dyDescent="0.35">
      <c r="A255" s="20" t="str">
        <f t="shared" si="19"/>
        <v/>
      </c>
      <c r="B255" s="20" t="str">
        <f>IFERROR(VLOOKUP($A255,Instellingen!$K$11:$L$22,2,0),"")</f>
        <v/>
      </c>
      <c r="C255" s="51"/>
      <c r="D255" s="52"/>
      <c r="E255" s="52"/>
      <c r="F255" s="53"/>
      <c r="G255" s="50"/>
      <c r="H255" s="50"/>
      <c r="I255" s="50"/>
      <c r="J255" s="38">
        <f t="shared" si="20"/>
        <v>0</v>
      </c>
      <c r="K255" s="38">
        <f t="shared" si="18"/>
        <v>0</v>
      </c>
      <c r="L255" s="38">
        <f t="shared" si="21"/>
        <v>0</v>
      </c>
      <c r="M255" s="38">
        <f t="shared" si="22"/>
        <v>0</v>
      </c>
      <c r="N255" s="38">
        <f t="shared" si="23"/>
        <v>0</v>
      </c>
      <c r="O255" s="38">
        <f>IF($F255=Instellingen!$I$11,ROUND(($J255-($J255/((100%+$F255)/100%))),2),0)</f>
        <v>0</v>
      </c>
      <c r="P255" s="38">
        <f>IF($F255=Instellingen!$I$12,ROUND(($J255-($J255/((100%+$F255)/100%))),2),0)</f>
        <v>0</v>
      </c>
      <c r="Q255" s="38">
        <f>IF($F255=Instellingen!$I$14,0,ROUND(($K255-($K255/((100%+$F255)/100%))),2))</f>
        <v>0</v>
      </c>
    </row>
    <row r="256" spans="1:17" x14ac:dyDescent="0.35">
      <c r="A256" s="20" t="str">
        <f t="shared" si="19"/>
        <v/>
      </c>
      <c r="B256" s="20" t="str">
        <f>IFERROR(VLOOKUP($A256,Instellingen!$K$11:$L$22,2,0),"")</f>
        <v/>
      </c>
      <c r="C256" s="51"/>
      <c r="D256" s="52"/>
      <c r="E256" s="52"/>
      <c r="F256" s="53"/>
      <c r="G256" s="50"/>
      <c r="H256" s="50"/>
      <c r="I256" s="50"/>
      <c r="J256" s="38">
        <f t="shared" si="20"/>
        <v>0</v>
      </c>
      <c r="K256" s="38">
        <f t="shared" si="18"/>
        <v>0</v>
      </c>
      <c r="L256" s="38">
        <f t="shared" si="21"/>
        <v>0</v>
      </c>
      <c r="M256" s="38">
        <f t="shared" si="22"/>
        <v>0</v>
      </c>
      <c r="N256" s="38">
        <f t="shared" si="23"/>
        <v>0</v>
      </c>
      <c r="O256" s="38">
        <f>IF($F256=Instellingen!$I$11,ROUND(($J256-($J256/((100%+$F256)/100%))),2),0)</f>
        <v>0</v>
      </c>
      <c r="P256" s="38">
        <f>IF($F256=Instellingen!$I$12,ROUND(($J256-($J256/((100%+$F256)/100%))),2),0)</f>
        <v>0</v>
      </c>
      <c r="Q256" s="38">
        <f>IF($F256=Instellingen!$I$14,0,ROUND(($K256-($K256/((100%+$F256)/100%))),2))</f>
        <v>0</v>
      </c>
    </row>
    <row r="257" spans="1:17" x14ac:dyDescent="0.35">
      <c r="A257" s="20" t="str">
        <f t="shared" si="19"/>
        <v/>
      </c>
      <c r="B257" s="20" t="str">
        <f>IFERROR(VLOOKUP($A257,Instellingen!$K$11:$L$22,2,0),"")</f>
        <v/>
      </c>
      <c r="C257" s="51"/>
      <c r="D257" s="52"/>
      <c r="E257" s="52"/>
      <c r="F257" s="53"/>
      <c r="G257" s="50"/>
      <c r="H257" s="50"/>
      <c r="I257" s="50"/>
      <c r="J257" s="38">
        <f t="shared" si="20"/>
        <v>0</v>
      </c>
      <c r="K257" s="38">
        <f t="shared" si="18"/>
        <v>0</v>
      </c>
      <c r="L257" s="38">
        <f t="shared" si="21"/>
        <v>0</v>
      </c>
      <c r="M257" s="38">
        <f t="shared" si="22"/>
        <v>0</v>
      </c>
      <c r="N257" s="38">
        <f t="shared" si="23"/>
        <v>0</v>
      </c>
      <c r="O257" s="38">
        <f>IF($F257=Instellingen!$I$11,ROUND(($J257-($J257/((100%+$F257)/100%))),2),0)</f>
        <v>0</v>
      </c>
      <c r="P257" s="38">
        <f>IF($F257=Instellingen!$I$12,ROUND(($J257-($J257/((100%+$F257)/100%))),2),0)</f>
        <v>0</v>
      </c>
      <c r="Q257" s="38">
        <f>IF($F257=Instellingen!$I$14,0,ROUND(($K257-($K257/((100%+$F257)/100%))),2))</f>
        <v>0</v>
      </c>
    </row>
    <row r="258" spans="1:17" x14ac:dyDescent="0.35">
      <c r="A258" s="20" t="str">
        <f t="shared" si="19"/>
        <v/>
      </c>
      <c r="B258" s="20" t="str">
        <f>IFERROR(VLOOKUP($A258,Instellingen!$K$11:$L$22,2,0),"")</f>
        <v/>
      </c>
      <c r="C258" s="51"/>
      <c r="D258" s="52"/>
      <c r="E258" s="52"/>
      <c r="F258" s="53"/>
      <c r="G258" s="50"/>
      <c r="H258" s="50"/>
      <c r="I258" s="50"/>
      <c r="J258" s="38">
        <f t="shared" si="20"/>
        <v>0</v>
      </c>
      <c r="K258" s="38">
        <f t="shared" si="18"/>
        <v>0</v>
      </c>
      <c r="L258" s="38">
        <f t="shared" si="21"/>
        <v>0</v>
      </c>
      <c r="M258" s="38">
        <f t="shared" si="22"/>
        <v>0</v>
      </c>
      <c r="N258" s="38">
        <f t="shared" si="23"/>
        <v>0</v>
      </c>
      <c r="O258" s="38">
        <f>IF($F258=Instellingen!$I$11,ROUND(($J258-($J258/((100%+$F258)/100%))),2),0)</f>
        <v>0</v>
      </c>
      <c r="P258" s="38">
        <f>IF($F258=Instellingen!$I$12,ROUND(($J258-($J258/((100%+$F258)/100%))),2),0)</f>
        <v>0</v>
      </c>
      <c r="Q258" s="38">
        <f>IF($F258=Instellingen!$I$14,0,ROUND(($K258-($K258/((100%+$F258)/100%))),2))</f>
        <v>0</v>
      </c>
    </row>
    <row r="259" spans="1:17" x14ac:dyDescent="0.35">
      <c r="A259" s="20" t="str">
        <f t="shared" si="19"/>
        <v/>
      </c>
      <c r="B259" s="20" t="str">
        <f>IFERROR(VLOOKUP($A259,Instellingen!$K$11:$L$22,2,0),"")</f>
        <v/>
      </c>
      <c r="C259" s="51"/>
      <c r="D259" s="52"/>
      <c r="E259" s="52"/>
      <c r="F259" s="53"/>
      <c r="G259" s="50"/>
      <c r="H259" s="50"/>
      <c r="I259" s="50"/>
      <c r="J259" s="38">
        <f t="shared" si="20"/>
        <v>0</v>
      </c>
      <c r="K259" s="38">
        <f t="shared" si="18"/>
        <v>0</v>
      </c>
      <c r="L259" s="38">
        <f t="shared" si="21"/>
        <v>0</v>
      </c>
      <c r="M259" s="38">
        <f t="shared" si="22"/>
        <v>0</v>
      </c>
      <c r="N259" s="38">
        <f t="shared" si="23"/>
        <v>0</v>
      </c>
      <c r="O259" s="38">
        <f>IF($F259=Instellingen!$I$11,ROUND(($J259-($J259/((100%+$F259)/100%))),2),0)</f>
        <v>0</v>
      </c>
      <c r="P259" s="38">
        <f>IF($F259=Instellingen!$I$12,ROUND(($J259-($J259/((100%+$F259)/100%))),2),0)</f>
        <v>0</v>
      </c>
      <c r="Q259" s="38">
        <f>IF($F259=Instellingen!$I$14,0,ROUND(($K259-($K259/((100%+$F259)/100%))),2))</f>
        <v>0</v>
      </c>
    </row>
    <row r="260" spans="1:17" x14ac:dyDescent="0.35">
      <c r="A260" s="20" t="str">
        <f t="shared" si="19"/>
        <v/>
      </c>
      <c r="B260" s="20" t="str">
        <f>IFERROR(VLOOKUP($A260,Instellingen!$K$11:$L$22,2,0),"")</f>
        <v/>
      </c>
      <c r="C260" s="51"/>
      <c r="D260" s="52"/>
      <c r="E260" s="52"/>
      <c r="F260" s="53"/>
      <c r="G260" s="50"/>
      <c r="H260" s="50"/>
      <c r="I260" s="50"/>
      <c r="J260" s="38">
        <f t="shared" si="20"/>
        <v>0</v>
      </c>
      <c r="K260" s="38">
        <f t="shared" si="18"/>
        <v>0</v>
      </c>
      <c r="L260" s="38">
        <f t="shared" si="21"/>
        <v>0</v>
      </c>
      <c r="M260" s="38">
        <f t="shared" si="22"/>
        <v>0</v>
      </c>
      <c r="N260" s="38">
        <f t="shared" si="23"/>
        <v>0</v>
      </c>
      <c r="O260" s="38">
        <f>IF($F260=Instellingen!$I$11,ROUND(($J260-($J260/((100%+$F260)/100%))),2),0)</f>
        <v>0</v>
      </c>
      <c r="P260" s="38">
        <f>IF($F260=Instellingen!$I$12,ROUND(($J260-($J260/((100%+$F260)/100%))),2),0)</f>
        <v>0</v>
      </c>
      <c r="Q260" s="38">
        <f>IF($F260=Instellingen!$I$14,0,ROUND(($K260-($K260/((100%+$F260)/100%))),2))</f>
        <v>0</v>
      </c>
    </row>
    <row r="261" spans="1:17" x14ac:dyDescent="0.35">
      <c r="A261" s="20" t="str">
        <f t="shared" si="19"/>
        <v/>
      </c>
      <c r="B261" s="20" t="str">
        <f>IFERROR(VLOOKUP($A261,Instellingen!$K$11:$L$22,2,0),"")</f>
        <v/>
      </c>
      <c r="C261" s="51"/>
      <c r="D261" s="52"/>
      <c r="E261" s="52"/>
      <c r="F261" s="53"/>
      <c r="G261" s="50"/>
      <c r="H261" s="50"/>
      <c r="I261" s="50"/>
      <c r="J261" s="38">
        <f t="shared" si="20"/>
        <v>0</v>
      </c>
      <c r="K261" s="38">
        <f t="shared" si="18"/>
        <v>0</v>
      </c>
      <c r="L261" s="38">
        <f t="shared" si="21"/>
        <v>0</v>
      </c>
      <c r="M261" s="38">
        <f t="shared" si="22"/>
        <v>0</v>
      </c>
      <c r="N261" s="38">
        <f t="shared" si="23"/>
        <v>0</v>
      </c>
      <c r="O261" s="38">
        <f>IF($F261=Instellingen!$I$11,ROUND(($J261-($J261/((100%+$F261)/100%))),2),0)</f>
        <v>0</v>
      </c>
      <c r="P261" s="38">
        <f>IF($F261=Instellingen!$I$12,ROUND(($J261-($J261/((100%+$F261)/100%))),2),0)</f>
        <v>0</v>
      </c>
      <c r="Q261" s="38">
        <f>IF($F261=Instellingen!$I$14,0,ROUND(($K261-($K261/((100%+$F261)/100%))),2))</f>
        <v>0</v>
      </c>
    </row>
    <row r="262" spans="1:17" x14ac:dyDescent="0.35">
      <c r="A262" s="20" t="str">
        <f t="shared" si="19"/>
        <v/>
      </c>
      <c r="B262" s="20" t="str">
        <f>IFERROR(VLOOKUP($A262,Instellingen!$K$11:$L$22,2,0),"")</f>
        <v/>
      </c>
      <c r="C262" s="51"/>
      <c r="D262" s="52"/>
      <c r="E262" s="52"/>
      <c r="F262" s="53"/>
      <c r="G262" s="50"/>
      <c r="H262" s="50"/>
      <c r="I262" s="50"/>
      <c r="J262" s="38">
        <f t="shared" si="20"/>
        <v>0</v>
      </c>
      <c r="K262" s="38">
        <f t="shared" si="18"/>
        <v>0</v>
      </c>
      <c r="L262" s="38">
        <f t="shared" si="21"/>
        <v>0</v>
      </c>
      <c r="M262" s="38">
        <f t="shared" si="22"/>
        <v>0</v>
      </c>
      <c r="N262" s="38">
        <f t="shared" si="23"/>
        <v>0</v>
      </c>
      <c r="O262" s="38">
        <f>IF($F262=Instellingen!$I$11,ROUND(($J262-($J262/((100%+$F262)/100%))),2),0)</f>
        <v>0</v>
      </c>
      <c r="P262" s="38">
        <f>IF($F262=Instellingen!$I$12,ROUND(($J262-($J262/((100%+$F262)/100%))),2),0)</f>
        <v>0</v>
      </c>
      <c r="Q262" s="38">
        <f>IF($F262=Instellingen!$I$14,0,ROUND(($K262-($K262/((100%+$F262)/100%))),2))</f>
        <v>0</v>
      </c>
    </row>
    <row r="263" spans="1:17" x14ac:dyDescent="0.35">
      <c r="A263" s="20" t="str">
        <f t="shared" si="19"/>
        <v/>
      </c>
      <c r="B263" s="20" t="str">
        <f>IFERROR(VLOOKUP($A263,Instellingen!$K$11:$L$22,2,0),"")</f>
        <v/>
      </c>
      <c r="C263" s="51"/>
      <c r="D263" s="52"/>
      <c r="E263" s="52"/>
      <c r="F263" s="53"/>
      <c r="G263" s="50"/>
      <c r="H263" s="50"/>
      <c r="I263" s="50"/>
      <c r="J263" s="38">
        <f t="shared" si="20"/>
        <v>0</v>
      </c>
      <c r="K263" s="38">
        <f t="shared" ref="K263:K326" si="24">IF(OR($G263="Kosten",$G263="Investering"),$E263-$D263,0)</f>
        <v>0</v>
      </c>
      <c r="L263" s="38">
        <f t="shared" si="21"/>
        <v>0</v>
      </c>
      <c r="M263" s="38">
        <f t="shared" si="22"/>
        <v>0</v>
      </c>
      <c r="N263" s="38">
        <f t="shared" si="23"/>
        <v>0</v>
      </c>
      <c r="O263" s="38">
        <f>IF($F263=Instellingen!$I$11,ROUND(($J263-($J263/((100%+$F263)/100%))),2),0)</f>
        <v>0</v>
      </c>
      <c r="P263" s="38">
        <f>IF($F263=Instellingen!$I$12,ROUND(($J263-($J263/((100%+$F263)/100%))),2),0)</f>
        <v>0</v>
      </c>
      <c r="Q263" s="38">
        <f>IF($F263=Instellingen!$I$14,0,ROUND(($K263-($K263/((100%+$F263)/100%))),2))</f>
        <v>0</v>
      </c>
    </row>
    <row r="264" spans="1:17" x14ac:dyDescent="0.35">
      <c r="A264" s="20" t="str">
        <f t="shared" ref="A264:A327" si="25">IF($C264="","",PROPER(TEXT($C264,"mmmm")))</f>
        <v/>
      </c>
      <c r="B264" s="20" t="str">
        <f>IFERROR(VLOOKUP($A264,Instellingen!$K$11:$L$22,2,0),"")</f>
        <v/>
      </c>
      <c r="C264" s="51"/>
      <c r="D264" s="52"/>
      <c r="E264" s="52"/>
      <c r="F264" s="53"/>
      <c r="G264" s="50"/>
      <c r="H264" s="50"/>
      <c r="I264" s="50"/>
      <c r="J264" s="38">
        <f t="shared" ref="J264:J327" si="26">IF($G264="Omzet",$D264-$E264,0)</f>
        <v>0</v>
      </c>
      <c r="K264" s="38">
        <f t="shared" si="24"/>
        <v>0</v>
      </c>
      <c r="L264" s="38">
        <f t="shared" ref="L264:L327" si="27">IF(OR($G264="Omzet",$G264="Kosten",$G264="Investering"),0,$D264-$E264)</f>
        <v>0</v>
      </c>
      <c r="M264" s="38">
        <f t="shared" ref="M264:M327" si="28">J264-O264-P264</f>
        <v>0</v>
      </c>
      <c r="N264" s="38">
        <f t="shared" ref="N264:N327" si="29">K264-Q264</f>
        <v>0</v>
      </c>
      <c r="O264" s="38">
        <f>IF($F264=Instellingen!$I$11,ROUND(($J264-($J264/((100%+$F264)/100%))),2),0)</f>
        <v>0</v>
      </c>
      <c r="P264" s="38">
        <f>IF($F264=Instellingen!$I$12,ROUND(($J264-($J264/((100%+$F264)/100%))),2),0)</f>
        <v>0</v>
      </c>
      <c r="Q264" s="38">
        <f>IF($F264=Instellingen!$I$14,0,ROUND(($K264-($K264/((100%+$F264)/100%))),2))</f>
        <v>0</v>
      </c>
    </row>
    <row r="265" spans="1:17" x14ac:dyDescent="0.35">
      <c r="A265" s="20" t="str">
        <f t="shared" si="25"/>
        <v/>
      </c>
      <c r="B265" s="20" t="str">
        <f>IFERROR(VLOOKUP($A265,Instellingen!$K$11:$L$22,2,0),"")</f>
        <v/>
      </c>
      <c r="C265" s="51"/>
      <c r="D265" s="52"/>
      <c r="E265" s="52"/>
      <c r="F265" s="53"/>
      <c r="G265" s="50"/>
      <c r="H265" s="50"/>
      <c r="I265" s="50"/>
      <c r="J265" s="38">
        <f t="shared" si="26"/>
        <v>0</v>
      </c>
      <c r="K265" s="38">
        <f t="shared" si="24"/>
        <v>0</v>
      </c>
      <c r="L265" s="38">
        <f t="shared" si="27"/>
        <v>0</v>
      </c>
      <c r="M265" s="38">
        <f t="shared" si="28"/>
        <v>0</v>
      </c>
      <c r="N265" s="38">
        <f t="shared" si="29"/>
        <v>0</v>
      </c>
      <c r="O265" s="38">
        <f>IF($F265=Instellingen!$I$11,ROUND(($J265-($J265/((100%+$F265)/100%))),2),0)</f>
        <v>0</v>
      </c>
      <c r="P265" s="38">
        <f>IF($F265=Instellingen!$I$12,ROUND(($J265-($J265/((100%+$F265)/100%))),2),0)</f>
        <v>0</v>
      </c>
      <c r="Q265" s="38">
        <f>IF($F265=Instellingen!$I$14,0,ROUND(($K265-($K265/((100%+$F265)/100%))),2))</f>
        <v>0</v>
      </c>
    </row>
    <row r="266" spans="1:17" x14ac:dyDescent="0.35">
      <c r="A266" s="20" t="str">
        <f t="shared" si="25"/>
        <v/>
      </c>
      <c r="B266" s="20" t="str">
        <f>IFERROR(VLOOKUP($A266,Instellingen!$K$11:$L$22,2,0),"")</f>
        <v/>
      </c>
      <c r="C266" s="51"/>
      <c r="D266" s="52"/>
      <c r="E266" s="52"/>
      <c r="F266" s="53"/>
      <c r="G266" s="50"/>
      <c r="H266" s="50"/>
      <c r="I266" s="50"/>
      <c r="J266" s="38">
        <f t="shared" si="26"/>
        <v>0</v>
      </c>
      <c r="K266" s="38">
        <f t="shared" si="24"/>
        <v>0</v>
      </c>
      <c r="L266" s="38">
        <f t="shared" si="27"/>
        <v>0</v>
      </c>
      <c r="M266" s="38">
        <f t="shared" si="28"/>
        <v>0</v>
      </c>
      <c r="N266" s="38">
        <f t="shared" si="29"/>
        <v>0</v>
      </c>
      <c r="O266" s="38">
        <f>IF($F266=Instellingen!$I$11,ROUND(($J266-($J266/((100%+$F266)/100%))),2),0)</f>
        <v>0</v>
      </c>
      <c r="P266" s="38">
        <f>IF($F266=Instellingen!$I$12,ROUND(($J266-($J266/((100%+$F266)/100%))),2),0)</f>
        <v>0</v>
      </c>
      <c r="Q266" s="38">
        <f>IF($F266=Instellingen!$I$14,0,ROUND(($K266-($K266/((100%+$F266)/100%))),2))</f>
        <v>0</v>
      </c>
    </row>
    <row r="267" spans="1:17" x14ac:dyDescent="0.35">
      <c r="A267" s="20" t="str">
        <f t="shared" si="25"/>
        <v/>
      </c>
      <c r="B267" s="20" t="str">
        <f>IFERROR(VLOOKUP($A267,Instellingen!$K$11:$L$22,2,0),"")</f>
        <v/>
      </c>
      <c r="C267" s="51"/>
      <c r="D267" s="52"/>
      <c r="E267" s="52"/>
      <c r="F267" s="53"/>
      <c r="G267" s="50"/>
      <c r="H267" s="50"/>
      <c r="I267" s="50"/>
      <c r="J267" s="38">
        <f t="shared" si="26"/>
        <v>0</v>
      </c>
      <c r="K267" s="38">
        <f t="shared" si="24"/>
        <v>0</v>
      </c>
      <c r="L267" s="38">
        <f t="shared" si="27"/>
        <v>0</v>
      </c>
      <c r="M267" s="38">
        <f t="shared" si="28"/>
        <v>0</v>
      </c>
      <c r="N267" s="38">
        <f t="shared" si="29"/>
        <v>0</v>
      </c>
      <c r="O267" s="38">
        <f>IF($F267=Instellingen!$I$11,ROUND(($J267-($J267/((100%+$F267)/100%))),2),0)</f>
        <v>0</v>
      </c>
      <c r="P267" s="38">
        <f>IF($F267=Instellingen!$I$12,ROUND(($J267-($J267/((100%+$F267)/100%))),2),0)</f>
        <v>0</v>
      </c>
      <c r="Q267" s="38">
        <f>IF($F267=Instellingen!$I$14,0,ROUND(($K267-($K267/((100%+$F267)/100%))),2))</f>
        <v>0</v>
      </c>
    </row>
    <row r="268" spans="1:17" x14ac:dyDescent="0.35">
      <c r="A268" s="20" t="str">
        <f t="shared" si="25"/>
        <v/>
      </c>
      <c r="B268" s="20" t="str">
        <f>IFERROR(VLOOKUP($A268,Instellingen!$K$11:$L$22,2,0),"")</f>
        <v/>
      </c>
      <c r="C268" s="51"/>
      <c r="D268" s="52"/>
      <c r="E268" s="52"/>
      <c r="F268" s="53"/>
      <c r="G268" s="50"/>
      <c r="H268" s="50"/>
      <c r="I268" s="50"/>
      <c r="J268" s="38">
        <f t="shared" si="26"/>
        <v>0</v>
      </c>
      <c r="K268" s="38">
        <f t="shared" si="24"/>
        <v>0</v>
      </c>
      <c r="L268" s="38">
        <f t="shared" si="27"/>
        <v>0</v>
      </c>
      <c r="M268" s="38">
        <f t="shared" si="28"/>
        <v>0</v>
      </c>
      <c r="N268" s="38">
        <f t="shared" si="29"/>
        <v>0</v>
      </c>
      <c r="O268" s="38">
        <f>IF($F268=Instellingen!$I$11,ROUND(($J268-($J268/((100%+$F268)/100%))),2),0)</f>
        <v>0</v>
      </c>
      <c r="P268" s="38">
        <f>IF($F268=Instellingen!$I$12,ROUND(($J268-($J268/((100%+$F268)/100%))),2),0)</f>
        <v>0</v>
      </c>
      <c r="Q268" s="38">
        <f>IF($F268=Instellingen!$I$14,0,ROUND(($K268-($K268/((100%+$F268)/100%))),2))</f>
        <v>0</v>
      </c>
    </row>
    <row r="269" spans="1:17" x14ac:dyDescent="0.35">
      <c r="A269" s="20" t="str">
        <f t="shared" si="25"/>
        <v/>
      </c>
      <c r="B269" s="20" t="str">
        <f>IFERROR(VLOOKUP($A269,Instellingen!$K$11:$L$22,2,0),"")</f>
        <v/>
      </c>
      <c r="C269" s="51"/>
      <c r="D269" s="52"/>
      <c r="E269" s="52"/>
      <c r="F269" s="53"/>
      <c r="G269" s="50"/>
      <c r="H269" s="50"/>
      <c r="I269" s="50"/>
      <c r="J269" s="38">
        <f t="shared" si="26"/>
        <v>0</v>
      </c>
      <c r="K269" s="38">
        <f t="shared" si="24"/>
        <v>0</v>
      </c>
      <c r="L269" s="38">
        <f t="shared" si="27"/>
        <v>0</v>
      </c>
      <c r="M269" s="38">
        <f t="shared" si="28"/>
        <v>0</v>
      </c>
      <c r="N269" s="38">
        <f t="shared" si="29"/>
        <v>0</v>
      </c>
      <c r="O269" s="38">
        <f>IF($F269=Instellingen!$I$11,ROUND(($J269-($J269/((100%+$F269)/100%))),2),0)</f>
        <v>0</v>
      </c>
      <c r="P269" s="38">
        <f>IF($F269=Instellingen!$I$12,ROUND(($J269-($J269/((100%+$F269)/100%))),2),0)</f>
        <v>0</v>
      </c>
      <c r="Q269" s="38">
        <f>IF($F269=Instellingen!$I$14,0,ROUND(($K269-($K269/((100%+$F269)/100%))),2))</f>
        <v>0</v>
      </c>
    </row>
    <row r="270" spans="1:17" x14ac:dyDescent="0.35">
      <c r="A270" s="20" t="str">
        <f t="shared" si="25"/>
        <v/>
      </c>
      <c r="B270" s="20" t="str">
        <f>IFERROR(VLOOKUP($A270,Instellingen!$K$11:$L$22,2,0),"")</f>
        <v/>
      </c>
      <c r="C270" s="51"/>
      <c r="D270" s="52"/>
      <c r="E270" s="52"/>
      <c r="F270" s="53"/>
      <c r="G270" s="50"/>
      <c r="H270" s="50"/>
      <c r="I270" s="50"/>
      <c r="J270" s="38">
        <f t="shared" si="26"/>
        <v>0</v>
      </c>
      <c r="K270" s="38">
        <f t="shared" si="24"/>
        <v>0</v>
      </c>
      <c r="L270" s="38">
        <f t="shared" si="27"/>
        <v>0</v>
      </c>
      <c r="M270" s="38">
        <f t="shared" si="28"/>
        <v>0</v>
      </c>
      <c r="N270" s="38">
        <f t="shared" si="29"/>
        <v>0</v>
      </c>
      <c r="O270" s="38">
        <f>IF($F270=Instellingen!$I$11,ROUND(($J270-($J270/((100%+$F270)/100%))),2),0)</f>
        <v>0</v>
      </c>
      <c r="P270" s="38">
        <f>IF($F270=Instellingen!$I$12,ROUND(($J270-($J270/((100%+$F270)/100%))),2),0)</f>
        <v>0</v>
      </c>
      <c r="Q270" s="38">
        <f>IF($F270=Instellingen!$I$14,0,ROUND(($K270-($K270/((100%+$F270)/100%))),2))</f>
        <v>0</v>
      </c>
    </row>
    <row r="271" spans="1:17" x14ac:dyDescent="0.35">
      <c r="A271" s="20" t="str">
        <f t="shared" si="25"/>
        <v/>
      </c>
      <c r="B271" s="20" t="str">
        <f>IFERROR(VLOOKUP($A271,Instellingen!$K$11:$L$22,2,0),"")</f>
        <v/>
      </c>
      <c r="C271" s="51"/>
      <c r="D271" s="52"/>
      <c r="E271" s="52"/>
      <c r="F271" s="53"/>
      <c r="G271" s="50"/>
      <c r="H271" s="50"/>
      <c r="I271" s="50"/>
      <c r="J271" s="38">
        <f t="shared" si="26"/>
        <v>0</v>
      </c>
      <c r="K271" s="38">
        <f t="shared" si="24"/>
        <v>0</v>
      </c>
      <c r="L271" s="38">
        <f t="shared" si="27"/>
        <v>0</v>
      </c>
      <c r="M271" s="38">
        <f t="shared" si="28"/>
        <v>0</v>
      </c>
      <c r="N271" s="38">
        <f t="shared" si="29"/>
        <v>0</v>
      </c>
      <c r="O271" s="38">
        <f>IF($F271=Instellingen!$I$11,ROUND(($J271-($J271/((100%+$F271)/100%))),2),0)</f>
        <v>0</v>
      </c>
      <c r="P271" s="38">
        <f>IF($F271=Instellingen!$I$12,ROUND(($J271-($J271/((100%+$F271)/100%))),2),0)</f>
        <v>0</v>
      </c>
      <c r="Q271" s="38">
        <f>IF($F271=Instellingen!$I$14,0,ROUND(($K271-($K271/((100%+$F271)/100%))),2))</f>
        <v>0</v>
      </c>
    </row>
    <row r="272" spans="1:17" x14ac:dyDescent="0.35">
      <c r="A272" s="20" t="str">
        <f t="shared" si="25"/>
        <v/>
      </c>
      <c r="B272" s="20" t="str">
        <f>IFERROR(VLOOKUP($A272,Instellingen!$K$11:$L$22,2,0),"")</f>
        <v/>
      </c>
      <c r="C272" s="51"/>
      <c r="D272" s="52"/>
      <c r="E272" s="52"/>
      <c r="F272" s="53"/>
      <c r="G272" s="50"/>
      <c r="H272" s="50"/>
      <c r="I272" s="50"/>
      <c r="J272" s="38">
        <f t="shared" si="26"/>
        <v>0</v>
      </c>
      <c r="K272" s="38">
        <f t="shared" si="24"/>
        <v>0</v>
      </c>
      <c r="L272" s="38">
        <f t="shared" si="27"/>
        <v>0</v>
      </c>
      <c r="M272" s="38">
        <f t="shared" si="28"/>
        <v>0</v>
      </c>
      <c r="N272" s="38">
        <f t="shared" si="29"/>
        <v>0</v>
      </c>
      <c r="O272" s="38">
        <f>IF($F272=Instellingen!$I$11,ROUND(($J272-($J272/((100%+$F272)/100%))),2),0)</f>
        <v>0</v>
      </c>
      <c r="P272" s="38">
        <f>IF($F272=Instellingen!$I$12,ROUND(($J272-($J272/((100%+$F272)/100%))),2),0)</f>
        <v>0</v>
      </c>
      <c r="Q272" s="38">
        <f>IF($F272=Instellingen!$I$14,0,ROUND(($K272-($K272/((100%+$F272)/100%))),2))</f>
        <v>0</v>
      </c>
    </row>
    <row r="273" spans="1:17" x14ac:dyDescent="0.35">
      <c r="A273" s="20" t="str">
        <f t="shared" si="25"/>
        <v/>
      </c>
      <c r="B273" s="20" t="str">
        <f>IFERROR(VLOOKUP($A273,Instellingen!$K$11:$L$22,2,0),"")</f>
        <v/>
      </c>
      <c r="C273" s="51"/>
      <c r="D273" s="52"/>
      <c r="E273" s="52"/>
      <c r="F273" s="53"/>
      <c r="G273" s="50"/>
      <c r="H273" s="50"/>
      <c r="I273" s="50"/>
      <c r="J273" s="38">
        <f t="shared" si="26"/>
        <v>0</v>
      </c>
      <c r="K273" s="38">
        <f t="shared" si="24"/>
        <v>0</v>
      </c>
      <c r="L273" s="38">
        <f t="shared" si="27"/>
        <v>0</v>
      </c>
      <c r="M273" s="38">
        <f t="shared" si="28"/>
        <v>0</v>
      </c>
      <c r="N273" s="38">
        <f t="shared" si="29"/>
        <v>0</v>
      </c>
      <c r="O273" s="38">
        <f>IF($F273=Instellingen!$I$11,ROUND(($J273-($J273/((100%+$F273)/100%))),2),0)</f>
        <v>0</v>
      </c>
      <c r="P273" s="38">
        <f>IF($F273=Instellingen!$I$12,ROUND(($J273-($J273/((100%+$F273)/100%))),2),0)</f>
        <v>0</v>
      </c>
      <c r="Q273" s="38">
        <f>IF($F273=Instellingen!$I$14,0,ROUND(($K273-($K273/((100%+$F273)/100%))),2))</f>
        <v>0</v>
      </c>
    </row>
    <row r="274" spans="1:17" x14ac:dyDescent="0.35">
      <c r="A274" s="20" t="str">
        <f t="shared" si="25"/>
        <v/>
      </c>
      <c r="B274" s="20" t="str">
        <f>IFERROR(VLOOKUP($A274,Instellingen!$K$11:$L$22,2,0),"")</f>
        <v/>
      </c>
      <c r="C274" s="51"/>
      <c r="D274" s="52"/>
      <c r="E274" s="52"/>
      <c r="F274" s="53"/>
      <c r="G274" s="50"/>
      <c r="H274" s="50"/>
      <c r="I274" s="50"/>
      <c r="J274" s="38">
        <f t="shared" si="26"/>
        <v>0</v>
      </c>
      <c r="K274" s="38">
        <f t="shared" si="24"/>
        <v>0</v>
      </c>
      <c r="L274" s="38">
        <f t="shared" si="27"/>
        <v>0</v>
      </c>
      <c r="M274" s="38">
        <f t="shared" si="28"/>
        <v>0</v>
      </c>
      <c r="N274" s="38">
        <f t="shared" si="29"/>
        <v>0</v>
      </c>
      <c r="O274" s="38">
        <f>IF($F274=Instellingen!$I$11,ROUND(($J274-($J274/((100%+$F274)/100%))),2),0)</f>
        <v>0</v>
      </c>
      <c r="P274" s="38">
        <f>IF($F274=Instellingen!$I$12,ROUND(($J274-($J274/((100%+$F274)/100%))),2),0)</f>
        <v>0</v>
      </c>
      <c r="Q274" s="38">
        <f>IF($F274=Instellingen!$I$14,0,ROUND(($K274-($K274/((100%+$F274)/100%))),2))</f>
        <v>0</v>
      </c>
    </row>
    <row r="275" spans="1:17" x14ac:dyDescent="0.35">
      <c r="A275" s="20" t="str">
        <f t="shared" si="25"/>
        <v/>
      </c>
      <c r="B275" s="20" t="str">
        <f>IFERROR(VLOOKUP($A275,Instellingen!$K$11:$L$22,2,0),"")</f>
        <v/>
      </c>
      <c r="C275" s="51"/>
      <c r="D275" s="52"/>
      <c r="E275" s="52"/>
      <c r="F275" s="53"/>
      <c r="G275" s="50"/>
      <c r="H275" s="50"/>
      <c r="I275" s="50"/>
      <c r="J275" s="38">
        <f t="shared" si="26"/>
        <v>0</v>
      </c>
      <c r="K275" s="38">
        <f t="shared" si="24"/>
        <v>0</v>
      </c>
      <c r="L275" s="38">
        <f t="shared" si="27"/>
        <v>0</v>
      </c>
      <c r="M275" s="38">
        <f t="shared" si="28"/>
        <v>0</v>
      </c>
      <c r="N275" s="38">
        <f t="shared" si="29"/>
        <v>0</v>
      </c>
      <c r="O275" s="38">
        <f>IF($F275=Instellingen!$I$11,ROUND(($J275-($J275/((100%+$F275)/100%))),2),0)</f>
        <v>0</v>
      </c>
      <c r="P275" s="38">
        <f>IF($F275=Instellingen!$I$12,ROUND(($J275-($J275/((100%+$F275)/100%))),2),0)</f>
        <v>0</v>
      </c>
      <c r="Q275" s="38">
        <f>IF($F275=Instellingen!$I$14,0,ROUND(($K275-($K275/((100%+$F275)/100%))),2))</f>
        <v>0</v>
      </c>
    </row>
    <row r="276" spans="1:17" x14ac:dyDescent="0.35">
      <c r="A276" s="20" t="str">
        <f t="shared" si="25"/>
        <v/>
      </c>
      <c r="B276" s="20" t="str">
        <f>IFERROR(VLOOKUP($A276,Instellingen!$K$11:$L$22,2,0),"")</f>
        <v/>
      </c>
      <c r="C276" s="51"/>
      <c r="D276" s="52"/>
      <c r="E276" s="52"/>
      <c r="F276" s="53"/>
      <c r="G276" s="50"/>
      <c r="H276" s="50"/>
      <c r="I276" s="50"/>
      <c r="J276" s="38">
        <f t="shared" si="26"/>
        <v>0</v>
      </c>
      <c r="K276" s="38">
        <f t="shared" si="24"/>
        <v>0</v>
      </c>
      <c r="L276" s="38">
        <f t="shared" si="27"/>
        <v>0</v>
      </c>
      <c r="M276" s="38">
        <f t="shared" si="28"/>
        <v>0</v>
      </c>
      <c r="N276" s="38">
        <f t="shared" si="29"/>
        <v>0</v>
      </c>
      <c r="O276" s="38">
        <f>IF($F276=Instellingen!$I$11,ROUND(($J276-($J276/((100%+$F276)/100%))),2),0)</f>
        <v>0</v>
      </c>
      <c r="P276" s="38">
        <f>IF($F276=Instellingen!$I$12,ROUND(($J276-($J276/((100%+$F276)/100%))),2),0)</f>
        <v>0</v>
      </c>
      <c r="Q276" s="38">
        <f>IF($F276=Instellingen!$I$14,0,ROUND(($K276-($K276/((100%+$F276)/100%))),2))</f>
        <v>0</v>
      </c>
    </row>
    <row r="277" spans="1:17" x14ac:dyDescent="0.35">
      <c r="A277" s="20" t="str">
        <f t="shared" si="25"/>
        <v/>
      </c>
      <c r="B277" s="20" t="str">
        <f>IFERROR(VLOOKUP($A277,Instellingen!$K$11:$L$22,2,0),"")</f>
        <v/>
      </c>
      <c r="C277" s="51"/>
      <c r="D277" s="52"/>
      <c r="E277" s="52"/>
      <c r="F277" s="53"/>
      <c r="G277" s="50"/>
      <c r="H277" s="50"/>
      <c r="I277" s="50"/>
      <c r="J277" s="38">
        <f t="shared" si="26"/>
        <v>0</v>
      </c>
      <c r="K277" s="38">
        <f t="shared" si="24"/>
        <v>0</v>
      </c>
      <c r="L277" s="38">
        <f t="shared" si="27"/>
        <v>0</v>
      </c>
      <c r="M277" s="38">
        <f t="shared" si="28"/>
        <v>0</v>
      </c>
      <c r="N277" s="38">
        <f t="shared" si="29"/>
        <v>0</v>
      </c>
      <c r="O277" s="38">
        <f>IF($F277=Instellingen!$I$11,ROUND(($J277-($J277/((100%+$F277)/100%))),2),0)</f>
        <v>0</v>
      </c>
      <c r="P277" s="38">
        <f>IF($F277=Instellingen!$I$12,ROUND(($J277-($J277/((100%+$F277)/100%))),2),0)</f>
        <v>0</v>
      </c>
      <c r="Q277" s="38">
        <f>IF($F277=Instellingen!$I$14,0,ROUND(($K277-($K277/((100%+$F277)/100%))),2))</f>
        <v>0</v>
      </c>
    </row>
    <row r="278" spans="1:17" x14ac:dyDescent="0.35">
      <c r="A278" s="20" t="str">
        <f t="shared" si="25"/>
        <v/>
      </c>
      <c r="B278" s="20" t="str">
        <f>IFERROR(VLOOKUP($A278,Instellingen!$K$11:$L$22,2,0),"")</f>
        <v/>
      </c>
      <c r="C278" s="51"/>
      <c r="D278" s="52"/>
      <c r="E278" s="52"/>
      <c r="F278" s="53"/>
      <c r="G278" s="50"/>
      <c r="H278" s="50"/>
      <c r="I278" s="50"/>
      <c r="J278" s="38">
        <f t="shared" si="26"/>
        <v>0</v>
      </c>
      <c r="K278" s="38">
        <f t="shared" si="24"/>
        <v>0</v>
      </c>
      <c r="L278" s="38">
        <f t="shared" si="27"/>
        <v>0</v>
      </c>
      <c r="M278" s="38">
        <f t="shared" si="28"/>
        <v>0</v>
      </c>
      <c r="N278" s="38">
        <f t="shared" si="29"/>
        <v>0</v>
      </c>
      <c r="O278" s="38">
        <f>IF($F278=Instellingen!$I$11,ROUND(($J278-($J278/((100%+$F278)/100%))),2),0)</f>
        <v>0</v>
      </c>
      <c r="P278" s="38">
        <f>IF($F278=Instellingen!$I$12,ROUND(($J278-($J278/((100%+$F278)/100%))),2),0)</f>
        <v>0</v>
      </c>
      <c r="Q278" s="38">
        <f>IF($F278=Instellingen!$I$14,0,ROUND(($K278-($K278/((100%+$F278)/100%))),2))</f>
        <v>0</v>
      </c>
    </row>
    <row r="279" spans="1:17" x14ac:dyDescent="0.35">
      <c r="A279" s="20" t="str">
        <f t="shared" si="25"/>
        <v/>
      </c>
      <c r="B279" s="20" t="str">
        <f>IFERROR(VLOOKUP($A279,Instellingen!$K$11:$L$22,2,0),"")</f>
        <v/>
      </c>
      <c r="C279" s="51"/>
      <c r="D279" s="52"/>
      <c r="E279" s="52"/>
      <c r="F279" s="53"/>
      <c r="G279" s="50"/>
      <c r="H279" s="50"/>
      <c r="I279" s="50"/>
      <c r="J279" s="38">
        <f t="shared" si="26"/>
        <v>0</v>
      </c>
      <c r="K279" s="38">
        <f t="shared" si="24"/>
        <v>0</v>
      </c>
      <c r="L279" s="38">
        <f t="shared" si="27"/>
        <v>0</v>
      </c>
      <c r="M279" s="38">
        <f t="shared" si="28"/>
        <v>0</v>
      </c>
      <c r="N279" s="38">
        <f t="shared" si="29"/>
        <v>0</v>
      </c>
      <c r="O279" s="38">
        <f>IF($F279=Instellingen!$I$11,ROUND(($J279-($J279/((100%+$F279)/100%))),2),0)</f>
        <v>0</v>
      </c>
      <c r="P279" s="38">
        <f>IF($F279=Instellingen!$I$12,ROUND(($J279-($J279/((100%+$F279)/100%))),2),0)</f>
        <v>0</v>
      </c>
      <c r="Q279" s="38">
        <f>IF($F279=Instellingen!$I$14,0,ROUND(($K279-($K279/((100%+$F279)/100%))),2))</f>
        <v>0</v>
      </c>
    </row>
    <row r="280" spans="1:17" x14ac:dyDescent="0.35">
      <c r="A280" s="20" t="str">
        <f t="shared" si="25"/>
        <v/>
      </c>
      <c r="B280" s="20" t="str">
        <f>IFERROR(VLOOKUP($A280,Instellingen!$K$11:$L$22,2,0),"")</f>
        <v/>
      </c>
      <c r="C280" s="51"/>
      <c r="D280" s="52"/>
      <c r="E280" s="52"/>
      <c r="F280" s="53"/>
      <c r="G280" s="50"/>
      <c r="H280" s="50"/>
      <c r="I280" s="50"/>
      <c r="J280" s="38">
        <f t="shared" si="26"/>
        <v>0</v>
      </c>
      <c r="K280" s="38">
        <f t="shared" si="24"/>
        <v>0</v>
      </c>
      <c r="L280" s="38">
        <f t="shared" si="27"/>
        <v>0</v>
      </c>
      <c r="M280" s="38">
        <f t="shared" si="28"/>
        <v>0</v>
      </c>
      <c r="N280" s="38">
        <f t="shared" si="29"/>
        <v>0</v>
      </c>
      <c r="O280" s="38">
        <f>IF($F280=Instellingen!$I$11,ROUND(($J280-($J280/((100%+$F280)/100%))),2),0)</f>
        <v>0</v>
      </c>
      <c r="P280" s="38">
        <f>IF($F280=Instellingen!$I$12,ROUND(($J280-($J280/((100%+$F280)/100%))),2),0)</f>
        <v>0</v>
      </c>
      <c r="Q280" s="38">
        <f>IF($F280=Instellingen!$I$14,0,ROUND(($K280-($K280/((100%+$F280)/100%))),2))</f>
        <v>0</v>
      </c>
    </row>
    <row r="281" spans="1:17" x14ac:dyDescent="0.35">
      <c r="A281" s="20" t="str">
        <f t="shared" si="25"/>
        <v/>
      </c>
      <c r="B281" s="20" t="str">
        <f>IFERROR(VLOOKUP($A281,Instellingen!$K$11:$L$22,2,0),"")</f>
        <v/>
      </c>
      <c r="C281" s="51"/>
      <c r="D281" s="52"/>
      <c r="E281" s="52"/>
      <c r="F281" s="53"/>
      <c r="G281" s="50"/>
      <c r="H281" s="50"/>
      <c r="I281" s="50"/>
      <c r="J281" s="38">
        <f t="shared" si="26"/>
        <v>0</v>
      </c>
      <c r="K281" s="38">
        <f t="shared" si="24"/>
        <v>0</v>
      </c>
      <c r="L281" s="38">
        <f t="shared" si="27"/>
        <v>0</v>
      </c>
      <c r="M281" s="38">
        <f t="shared" si="28"/>
        <v>0</v>
      </c>
      <c r="N281" s="38">
        <f t="shared" si="29"/>
        <v>0</v>
      </c>
      <c r="O281" s="38">
        <f>IF($F281=Instellingen!$I$11,ROUND(($J281-($J281/((100%+$F281)/100%))),2),0)</f>
        <v>0</v>
      </c>
      <c r="P281" s="38">
        <f>IF($F281=Instellingen!$I$12,ROUND(($J281-($J281/((100%+$F281)/100%))),2),0)</f>
        <v>0</v>
      </c>
      <c r="Q281" s="38">
        <f>IF($F281=Instellingen!$I$14,0,ROUND(($K281-($K281/((100%+$F281)/100%))),2))</f>
        <v>0</v>
      </c>
    </row>
    <row r="282" spans="1:17" x14ac:dyDescent="0.35">
      <c r="A282" s="20" t="str">
        <f t="shared" si="25"/>
        <v/>
      </c>
      <c r="B282" s="20" t="str">
        <f>IFERROR(VLOOKUP($A282,Instellingen!$K$11:$L$22,2,0),"")</f>
        <v/>
      </c>
      <c r="C282" s="51"/>
      <c r="D282" s="52"/>
      <c r="E282" s="52"/>
      <c r="F282" s="53"/>
      <c r="G282" s="50"/>
      <c r="H282" s="50"/>
      <c r="I282" s="50"/>
      <c r="J282" s="38">
        <f t="shared" si="26"/>
        <v>0</v>
      </c>
      <c r="K282" s="38">
        <f t="shared" si="24"/>
        <v>0</v>
      </c>
      <c r="L282" s="38">
        <f t="shared" si="27"/>
        <v>0</v>
      </c>
      <c r="M282" s="38">
        <f t="shared" si="28"/>
        <v>0</v>
      </c>
      <c r="N282" s="38">
        <f t="shared" si="29"/>
        <v>0</v>
      </c>
      <c r="O282" s="38">
        <f>IF($F282=Instellingen!$I$11,ROUND(($J282-($J282/((100%+$F282)/100%))),2),0)</f>
        <v>0</v>
      </c>
      <c r="P282" s="38">
        <f>IF($F282=Instellingen!$I$12,ROUND(($J282-($J282/((100%+$F282)/100%))),2),0)</f>
        <v>0</v>
      </c>
      <c r="Q282" s="38">
        <f>IF($F282=Instellingen!$I$14,0,ROUND(($K282-($K282/((100%+$F282)/100%))),2))</f>
        <v>0</v>
      </c>
    </row>
    <row r="283" spans="1:17" x14ac:dyDescent="0.35">
      <c r="A283" s="20" t="str">
        <f t="shared" si="25"/>
        <v/>
      </c>
      <c r="B283" s="20" t="str">
        <f>IFERROR(VLOOKUP($A283,Instellingen!$K$11:$L$22,2,0),"")</f>
        <v/>
      </c>
      <c r="C283" s="51"/>
      <c r="D283" s="52"/>
      <c r="E283" s="52"/>
      <c r="F283" s="53"/>
      <c r="G283" s="50"/>
      <c r="H283" s="50"/>
      <c r="I283" s="50"/>
      <c r="J283" s="38">
        <f t="shared" si="26"/>
        <v>0</v>
      </c>
      <c r="K283" s="38">
        <f t="shared" si="24"/>
        <v>0</v>
      </c>
      <c r="L283" s="38">
        <f t="shared" si="27"/>
        <v>0</v>
      </c>
      <c r="M283" s="38">
        <f t="shared" si="28"/>
        <v>0</v>
      </c>
      <c r="N283" s="38">
        <f t="shared" si="29"/>
        <v>0</v>
      </c>
      <c r="O283" s="38">
        <f>IF($F283=Instellingen!$I$11,ROUND(($J283-($J283/((100%+$F283)/100%))),2),0)</f>
        <v>0</v>
      </c>
      <c r="P283" s="38">
        <f>IF($F283=Instellingen!$I$12,ROUND(($J283-($J283/((100%+$F283)/100%))),2),0)</f>
        <v>0</v>
      </c>
      <c r="Q283" s="38">
        <f>IF($F283=Instellingen!$I$14,0,ROUND(($K283-($K283/((100%+$F283)/100%))),2))</f>
        <v>0</v>
      </c>
    </row>
    <row r="284" spans="1:17" x14ac:dyDescent="0.35">
      <c r="A284" s="20" t="str">
        <f t="shared" si="25"/>
        <v/>
      </c>
      <c r="B284" s="20" t="str">
        <f>IFERROR(VLOOKUP($A284,Instellingen!$K$11:$L$22,2,0),"")</f>
        <v/>
      </c>
      <c r="C284" s="51"/>
      <c r="D284" s="52"/>
      <c r="E284" s="52"/>
      <c r="F284" s="53"/>
      <c r="G284" s="50"/>
      <c r="H284" s="50"/>
      <c r="I284" s="50"/>
      <c r="J284" s="38">
        <f t="shared" si="26"/>
        <v>0</v>
      </c>
      <c r="K284" s="38">
        <f t="shared" si="24"/>
        <v>0</v>
      </c>
      <c r="L284" s="38">
        <f t="shared" si="27"/>
        <v>0</v>
      </c>
      <c r="M284" s="38">
        <f t="shared" si="28"/>
        <v>0</v>
      </c>
      <c r="N284" s="38">
        <f t="shared" si="29"/>
        <v>0</v>
      </c>
      <c r="O284" s="38">
        <f>IF($F284=Instellingen!$I$11,ROUND(($J284-($J284/((100%+$F284)/100%))),2),0)</f>
        <v>0</v>
      </c>
      <c r="P284" s="38">
        <f>IF($F284=Instellingen!$I$12,ROUND(($J284-($J284/((100%+$F284)/100%))),2),0)</f>
        <v>0</v>
      </c>
      <c r="Q284" s="38">
        <f>IF($F284=Instellingen!$I$14,0,ROUND(($K284-($K284/((100%+$F284)/100%))),2))</f>
        <v>0</v>
      </c>
    </row>
    <row r="285" spans="1:17" x14ac:dyDescent="0.35">
      <c r="A285" s="20" t="str">
        <f t="shared" si="25"/>
        <v/>
      </c>
      <c r="B285" s="20" t="str">
        <f>IFERROR(VLOOKUP($A285,Instellingen!$K$11:$L$22,2,0),"")</f>
        <v/>
      </c>
      <c r="C285" s="51"/>
      <c r="D285" s="52"/>
      <c r="E285" s="52"/>
      <c r="F285" s="53"/>
      <c r="G285" s="50"/>
      <c r="H285" s="50"/>
      <c r="I285" s="50"/>
      <c r="J285" s="38">
        <f t="shared" si="26"/>
        <v>0</v>
      </c>
      <c r="K285" s="38">
        <f t="shared" si="24"/>
        <v>0</v>
      </c>
      <c r="L285" s="38">
        <f t="shared" si="27"/>
        <v>0</v>
      </c>
      <c r="M285" s="38">
        <f t="shared" si="28"/>
        <v>0</v>
      </c>
      <c r="N285" s="38">
        <f t="shared" si="29"/>
        <v>0</v>
      </c>
      <c r="O285" s="38">
        <f>IF($F285=Instellingen!$I$11,ROUND(($J285-($J285/((100%+$F285)/100%))),2),0)</f>
        <v>0</v>
      </c>
      <c r="P285" s="38">
        <f>IF($F285=Instellingen!$I$12,ROUND(($J285-($J285/((100%+$F285)/100%))),2),0)</f>
        <v>0</v>
      </c>
      <c r="Q285" s="38">
        <f>IF($F285=Instellingen!$I$14,0,ROUND(($K285-($K285/((100%+$F285)/100%))),2))</f>
        <v>0</v>
      </c>
    </row>
    <row r="286" spans="1:17" x14ac:dyDescent="0.35">
      <c r="A286" s="20" t="str">
        <f t="shared" si="25"/>
        <v/>
      </c>
      <c r="B286" s="20" t="str">
        <f>IFERROR(VLOOKUP($A286,Instellingen!$K$11:$L$22,2,0),"")</f>
        <v/>
      </c>
      <c r="C286" s="51"/>
      <c r="D286" s="52"/>
      <c r="E286" s="52"/>
      <c r="F286" s="53"/>
      <c r="G286" s="50"/>
      <c r="H286" s="50"/>
      <c r="I286" s="50"/>
      <c r="J286" s="38">
        <f t="shared" si="26"/>
        <v>0</v>
      </c>
      <c r="K286" s="38">
        <f t="shared" si="24"/>
        <v>0</v>
      </c>
      <c r="L286" s="38">
        <f t="shared" si="27"/>
        <v>0</v>
      </c>
      <c r="M286" s="38">
        <f t="shared" si="28"/>
        <v>0</v>
      </c>
      <c r="N286" s="38">
        <f t="shared" si="29"/>
        <v>0</v>
      </c>
      <c r="O286" s="38">
        <f>IF($F286=Instellingen!$I$11,ROUND(($J286-($J286/((100%+$F286)/100%))),2),0)</f>
        <v>0</v>
      </c>
      <c r="P286" s="38">
        <f>IF($F286=Instellingen!$I$12,ROUND(($J286-($J286/((100%+$F286)/100%))),2),0)</f>
        <v>0</v>
      </c>
      <c r="Q286" s="38">
        <f>IF($F286=Instellingen!$I$14,0,ROUND(($K286-($K286/((100%+$F286)/100%))),2))</f>
        <v>0</v>
      </c>
    </row>
    <row r="287" spans="1:17" x14ac:dyDescent="0.35">
      <c r="A287" s="20" t="str">
        <f t="shared" si="25"/>
        <v/>
      </c>
      <c r="B287" s="20" t="str">
        <f>IFERROR(VLOOKUP($A287,Instellingen!$K$11:$L$22,2,0),"")</f>
        <v/>
      </c>
      <c r="C287" s="51"/>
      <c r="D287" s="52"/>
      <c r="E287" s="52"/>
      <c r="F287" s="53"/>
      <c r="G287" s="50"/>
      <c r="H287" s="50"/>
      <c r="I287" s="50"/>
      <c r="J287" s="38">
        <f t="shared" si="26"/>
        <v>0</v>
      </c>
      <c r="K287" s="38">
        <f t="shared" si="24"/>
        <v>0</v>
      </c>
      <c r="L287" s="38">
        <f t="shared" si="27"/>
        <v>0</v>
      </c>
      <c r="M287" s="38">
        <f t="shared" si="28"/>
        <v>0</v>
      </c>
      <c r="N287" s="38">
        <f t="shared" si="29"/>
        <v>0</v>
      </c>
      <c r="O287" s="38">
        <f>IF($F287=Instellingen!$I$11,ROUND(($J287-($J287/((100%+$F287)/100%))),2),0)</f>
        <v>0</v>
      </c>
      <c r="P287" s="38">
        <f>IF($F287=Instellingen!$I$12,ROUND(($J287-($J287/((100%+$F287)/100%))),2),0)</f>
        <v>0</v>
      </c>
      <c r="Q287" s="38">
        <f>IF($F287=Instellingen!$I$14,0,ROUND(($K287-($K287/((100%+$F287)/100%))),2))</f>
        <v>0</v>
      </c>
    </row>
    <row r="288" spans="1:17" x14ac:dyDescent="0.35">
      <c r="A288" s="20" t="str">
        <f t="shared" si="25"/>
        <v/>
      </c>
      <c r="B288" s="20" t="str">
        <f>IFERROR(VLOOKUP($A288,Instellingen!$K$11:$L$22,2,0),"")</f>
        <v/>
      </c>
      <c r="C288" s="51"/>
      <c r="D288" s="52"/>
      <c r="E288" s="52"/>
      <c r="F288" s="53"/>
      <c r="G288" s="50"/>
      <c r="H288" s="50"/>
      <c r="I288" s="50"/>
      <c r="J288" s="38">
        <f t="shared" si="26"/>
        <v>0</v>
      </c>
      <c r="K288" s="38">
        <f t="shared" si="24"/>
        <v>0</v>
      </c>
      <c r="L288" s="38">
        <f t="shared" si="27"/>
        <v>0</v>
      </c>
      <c r="M288" s="38">
        <f t="shared" si="28"/>
        <v>0</v>
      </c>
      <c r="N288" s="38">
        <f t="shared" si="29"/>
        <v>0</v>
      </c>
      <c r="O288" s="38">
        <f>IF($F288=Instellingen!$I$11,ROUND(($J288-($J288/((100%+$F288)/100%))),2),0)</f>
        <v>0</v>
      </c>
      <c r="P288" s="38">
        <f>IF($F288=Instellingen!$I$12,ROUND(($J288-($J288/((100%+$F288)/100%))),2),0)</f>
        <v>0</v>
      </c>
      <c r="Q288" s="38">
        <f>IF($F288=Instellingen!$I$14,0,ROUND(($K288-($K288/((100%+$F288)/100%))),2))</f>
        <v>0</v>
      </c>
    </row>
    <row r="289" spans="1:17" x14ac:dyDescent="0.35">
      <c r="A289" s="20" t="str">
        <f t="shared" si="25"/>
        <v/>
      </c>
      <c r="B289" s="20" t="str">
        <f>IFERROR(VLOOKUP($A289,Instellingen!$K$11:$L$22,2,0),"")</f>
        <v/>
      </c>
      <c r="C289" s="51"/>
      <c r="D289" s="52"/>
      <c r="E289" s="52"/>
      <c r="F289" s="53"/>
      <c r="G289" s="50"/>
      <c r="H289" s="50"/>
      <c r="I289" s="50"/>
      <c r="J289" s="38">
        <f t="shared" si="26"/>
        <v>0</v>
      </c>
      <c r="K289" s="38">
        <f t="shared" si="24"/>
        <v>0</v>
      </c>
      <c r="L289" s="38">
        <f t="shared" si="27"/>
        <v>0</v>
      </c>
      <c r="M289" s="38">
        <f t="shared" si="28"/>
        <v>0</v>
      </c>
      <c r="N289" s="38">
        <f t="shared" si="29"/>
        <v>0</v>
      </c>
      <c r="O289" s="38">
        <f>IF($F289=Instellingen!$I$11,ROUND(($J289-($J289/((100%+$F289)/100%))),2),0)</f>
        <v>0</v>
      </c>
      <c r="P289" s="38">
        <f>IF($F289=Instellingen!$I$12,ROUND(($J289-($J289/((100%+$F289)/100%))),2),0)</f>
        <v>0</v>
      </c>
      <c r="Q289" s="38">
        <f>IF($F289=Instellingen!$I$14,0,ROUND(($K289-($K289/((100%+$F289)/100%))),2))</f>
        <v>0</v>
      </c>
    </row>
    <row r="290" spans="1:17" x14ac:dyDescent="0.35">
      <c r="A290" s="20" t="str">
        <f t="shared" si="25"/>
        <v/>
      </c>
      <c r="B290" s="20" t="str">
        <f>IFERROR(VLOOKUP($A290,Instellingen!$K$11:$L$22,2,0),"")</f>
        <v/>
      </c>
      <c r="C290" s="51"/>
      <c r="D290" s="52"/>
      <c r="E290" s="52"/>
      <c r="F290" s="53"/>
      <c r="G290" s="50"/>
      <c r="H290" s="50"/>
      <c r="I290" s="50"/>
      <c r="J290" s="38">
        <f t="shared" si="26"/>
        <v>0</v>
      </c>
      <c r="K290" s="38">
        <f t="shared" si="24"/>
        <v>0</v>
      </c>
      <c r="L290" s="38">
        <f t="shared" si="27"/>
        <v>0</v>
      </c>
      <c r="M290" s="38">
        <f t="shared" si="28"/>
        <v>0</v>
      </c>
      <c r="N290" s="38">
        <f t="shared" si="29"/>
        <v>0</v>
      </c>
      <c r="O290" s="38">
        <f>IF($F290=Instellingen!$I$11,ROUND(($J290-($J290/((100%+$F290)/100%))),2),0)</f>
        <v>0</v>
      </c>
      <c r="P290" s="38">
        <f>IF($F290=Instellingen!$I$12,ROUND(($J290-($J290/((100%+$F290)/100%))),2),0)</f>
        <v>0</v>
      </c>
      <c r="Q290" s="38">
        <f>IF($F290=Instellingen!$I$14,0,ROUND(($K290-($K290/((100%+$F290)/100%))),2))</f>
        <v>0</v>
      </c>
    </row>
    <row r="291" spans="1:17" x14ac:dyDescent="0.35">
      <c r="A291" s="20" t="str">
        <f t="shared" si="25"/>
        <v/>
      </c>
      <c r="B291" s="20" t="str">
        <f>IFERROR(VLOOKUP($A291,Instellingen!$K$11:$L$22,2,0),"")</f>
        <v/>
      </c>
      <c r="C291" s="51"/>
      <c r="D291" s="52"/>
      <c r="E291" s="52"/>
      <c r="F291" s="53"/>
      <c r="G291" s="50"/>
      <c r="H291" s="50"/>
      <c r="I291" s="50"/>
      <c r="J291" s="38">
        <f t="shared" si="26"/>
        <v>0</v>
      </c>
      <c r="K291" s="38">
        <f t="shared" si="24"/>
        <v>0</v>
      </c>
      <c r="L291" s="38">
        <f t="shared" si="27"/>
        <v>0</v>
      </c>
      <c r="M291" s="38">
        <f t="shared" si="28"/>
        <v>0</v>
      </c>
      <c r="N291" s="38">
        <f t="shared" si="29"/>
        <v>0</v>
      </c>
      <c r="O291" s="38">
        <f>IF($F291=Instellingen!$I$11,ROUND(($J291-($J291/((100%+$F291)/100%))),2),0)</f>
        <v>0</v>
      </c>
      <c r="P291" s="38">
        <f>IF($F291=Instellingen!$I$12,ROUND(($J291-($J291/((100%+$F291)/100%))),2),0)</f>
        <v>0</v>
      </c>
      <c r="Q291" s="38">
        <f>IF($F291=Instellingen!$I$14,0,ROUND(($K291-($K291/((100%+$F291)/100%))),2))</f>
        <v>0</v>
      </c>
    </row>
    <row r="292" spans="1:17" x14ac:dyDescent="0.35">
      <c r="A292" s="20" t="str">
        <f t="shared" si="25"/>
        <v/>
      </c>
      <c r="B292" s="20" t="str">
        <f>IFERROR(VLOOKUP($A292,Instellingen!$K$11:$L$22,2,0),"")</f>
        <v/>
      </c>
      <c r="C292" s="51"/>
      <c r="D292" s="52"/>
      <c r="E292" s="52"/>
      <c r="F292" s="53"/>
      <c r="G292" s="50"/>
      <c r="H292" s="50"/>
      <c r="I292" s="50"/>
      <c r="J292" s="38">
        <f t="shared" si="26"/>
        <v>0</v>
      </c>
      <c r="K292" s="38">
        <f t="shared" si="24"/>
        <v>0</v>
      </c>
      <c r="L292" s="38">
        <f t="shared" si="27"/>
        <v>0</v>
      </c>
      <c r="M292" s="38">
        <f t="shared" si="28"/>
        <v>0</v>
      </c>
      <c r="N292" s="38">
        <f t="shared" si="29"/>
        <v>0</v>
      </c>
      <c r="O292" s="38">
        <f>IF($F292=Instellingen!$I$11,ROUND(($J292-($J292/((100%+$F292)/100%))),2),0)</f>
        <v>0</v>
      </c>
      <c r="P292" s="38">
        <f>IF($F292=Instellingen!$I$12,ROUND(($J292-($J292/((100%+$F292)/100%))),2),0)</f>
        <v>0</v>
      </c>
      <c r="Q292" s="38">
        <f>IF($F292=Instellingen!$I$14,0,ROUND(($K292-($K292/((100%+$F292)/100%))),2))</f>
        <v>0</v>
      </c>
    </row>
    <row r="293" spans="1:17" x14ac:dyDescent="0.35">
      <c r="A293" s="20" t="str">
        <f t="shared" si="25"/>
        <v/>
      </c>
      <c r="B293" s="20" t="str">
        <f>IFERROR(VLOOKUP($A293,Instellingen!$K$11:$L$22,2,0),"")</f>
        <v/>
      </c>
      <c r="C293" s="51"/>
      <c r="D293" s="52"/>
      <c r="E293" s="52"/>
      <c r="F293" s="53"/>
      <c r="G293" s="50"/>
      <c r="H293" s="50"/>
      <c r="I293" s="50"/>
      <c r="J293" s="38">
        <f t="shared" si="26"/>
        <v>0</v>
      </c>
      <c r="K293" s="38">
        <f t="shared" si="24"/>
        <v>0</v>
      </c>
      <c r="L293" s="38">
        <f t="shared" si="27"/>
        <v>0</v>
      </c>
      <c r="M293" s="38">
        <f t="shared" si="28"/>
        <v>0</v>
      </c>
      <c r="N293" s="38">
        <f t="shared" si="29"/>
        <v>0</v>
      </c>
      <c r="O293" s="38">
        <f>IF($F293=Instellingen!$I$11,ROUND(($J293-($J293/((100%+$F293)/100%))),2),0)</f>
        <v>0</v>
      </c>
      <c r="P293" s="38">
        <f>IF($F293=Instellingen!$I$12,ROUND(($J293-($J293/((100%+$F293)/100%))),2),0)</f>
        <v>0</v>
      </c>
      <c r="Q293" s="38">
        <f>IF($F293=Instellingen!$I$14,0,ROUND(($K293-($K293/((100%+$F293)/100%))),2))</f>
        <v>0</v>
      </c>
    </row>
    <row r="294" spans="1:17" x14ac:dyDescent="0.35">
      <c r="A294" s="20" t="str">
        <f t="shared" si="25"/>
        <v/>
      </c>
      <c r="B294" s="20" t="str">
        <f>IFERROR(VLOOKUP($A294,Instellingen!$K$11:$L$22,2,0),"")</f>
        <v/>
      </c>
      <c r="C294" s="51"/>
      <c r="D294" s="52"/>
      <c r="E294" s="52"/>
      <c r="F294" s="53"/>
      <c r="G294" s="50"/>
      <c r="H294" s="50"/>
      <c r="I294" s="50"/>
      <c r="J294" s="38">
        <f t="shared" si="26"/>
        <v>0</v>
      </c>
      <c r="K294" s="38">
        <f t="shared" si="24"/>
        <v>0</v>
      </c>
      <c r="L294" s="38">
        <f t="shared" si="27"/>
        <v>0</v>
      </c>
      <c r="M294" s="38">
        <f t="shared" si="28"/>
        <v>0</v>
      </c>
      <c r="N294" s="38">
        <f t="shared" si="29"/>
        <v>0</v>
      </c>
      <c r="O294" s="38">
        <f>IF($F294=Instellingen!$I$11,ROUND(($J294-($J294/((100%+$F294)/100%))),2),0)</f>
        <v>0</v>
      </c>
      <c r="P294" s="38">
        <f>IF($F294=Instellingen!$I$12,ROUND(($J294-($J294/((100%+$F294)/100%))),2),0)</f>
        <v>0</v>
      </c>
      <c r="Q294" s="38">
        <f>IF($F294=Instellingen!$I$14,0,ROUND(($K294-($K294/((100%+$F294)/100%))),2))</f>
        <v>0</v>
      </c>
    </row>
    <row r="295" spans="1:17" x14ac:dyDescent="0.35">
      <c r="A295" s="20" t="str">
        <f t="shared" si="25"/>
        <v/>
      </c>
      <c r="B295" s="20" t="str">
        <f>IFERROR(VLOOKUP($A295,Instellingen!$K$11:$L$22,2,0),"")</f>
        <v/>
      </c>
      <c r="C295" s="51"/>
      <c r="D295" s="52"/>
      <c r="E295" s="52"/>
      <c r="F295" s="53"/>
      <c r="G295" s="50"/>
      <c r="H295" s="50"/>
      <c r="I295" s="50"/>
      <c r="J295" s="38">
        <f t="shared" si="26"/>
        <v>0</v>
      </c>
      <c r="K295" s="38">
        <f t="shared" si="24"/>
        <v>0</v>
      </c>
      <c r="L295" s="38">
        <f t="shared" si="27"/>
        <v>0</v>
      </c>
      <c r="M295" s="38">
        <f t="shared" si="28"/>
        <v>0</v>
      </c>
      <c r="N295" s="38">
        <f t="shared" si="29"/>
        <v>0</v>
      </c>
      <c r="O295" s="38">
        <f>IF($F295=Instellingen!$I$11,ROUND(($J295-($J295/((100%+$F295)/100%))),2),0)</f>
        <v>0</v>
      </c>
      <c r="P295" s="38">
        <f>IF($F295=Instellingen!$I$12,ROUND(($J295-($J295/((100%+$F295)/100%))),2),0)</f>
        <v>0</v>
      </c>
      <c r="Q295" s="38">
        <f>IF($F295=Instellingen!$I$14,0,ROUND(($K295-($K295/((100%+$F295)/100%))),2))</f>
        <v>0</v>
      </c>
    </row>
    <row r="296" spans="1:17" x14ac:dyDescent="0.35">
      <c r="A296" s="20" t="str">
        <f t="shared" si="25"/>
        <v/>
      </c>
      <c r="B296" s="20" t="str">
        <f>IFERROR(VLOOKUP($A296,Instellingen!$K$11:$L$22,2,0),"")</f>
        <v/>
      </c>
      <c r="C296" s="51"/>
      <c r="D296" s="52"/>
      <c r="E296" s="52"/>
      <c r="F296" s="53"/>
      <c r="G296" s="50"/>
      <c r="H296" s="50"/>
      <c r="I296" s="50"/>
      <c r="J296" s="38">
        <f t="shared" si="26"/>
        <v>0</v>
      </c>
      <c r="K296" s="38">
        <f t="shared" si="24"/>
        <v>0</v>
      </c>
      <c r="L296" s="38">
        <f t="shared" si="27"/>
        <v>0</v>
      </c>
      <c r="M296" s="38">
        <f t="shared" si="28"/>
        <v>0</v>
      </c>
      <c r="N296" s="38">
        <f t="shared" si="29"/>
        <v>0</v>
      </c>
      <c r="O296" s="38">
        <f>IF($F296=Instellingen!$I$11,ROUND(($J296-($J296/((100%+$F296)/100%))),2),0)</f>
        <v>0</v>
      </c>
      <c r="P296" s="38">
        <f>IF($F296=Instellingen!$I$12,ROUND(($J296-($J296/((100%+$F296)/100%))),2),0)</f>
        <v>0</v>
      </c>
      <c r="Q296" s="38">
        <f>IF($F296=Instellingen!$I$14,0,ROUND(($K296-($K296/((100%+$F296)/100%))),2))</f>
        <v>0</v>
      </c>
    </row>
    <row r="297" spans="1:17" x14ac:dyDescent="0.35">
      <c r="A297" s="20" t="str">
        <f t="shared" si="25"/>
        <v/>
      </c>
      <c r="B297" s="20" t="str">
        <f>IFERROR(VLOOKUP($A297,Instellingen!$K$11:$L$22,2,0),"")</f>
        <v/>
      </c>
      <c r="C297" s="51"/>
      <c r="D297" s="52"/>
      <c r="E297" s="52"/>
      <c r="F297" s="53"/>
      <c r="G297" s="50"/>
      <c r="H297" s="50"/>
      <c r="I297" s="50"/>
      <c r="J297" s="38">
        <f t="shared" si="26"/>
        <v>0</v>
      </c>
      <c r="K297" s="38">
        <f t="shared" si="24"/>
        <v>0</v>
      </c>
      <c r="L297" s="38">
        <f t="shared" si="27"/>
        <v>0</v>
      </c>
      <c r="M297" s="38">
        <f t="shared" si="28"/>
        <v>0</v>
      </c>
      <c r="N297" s="38">
        <f t="shared" si="29"/>
        <v>0</v>
      </c>
      <c r="O297" s="38">
        <f>IF($F297=Instellingen!$I$11,ROUND(($J297-($J297/((100%+$F297)/100%))),2),0)</f>
        <v>0</v>
      </c>
      <c r="P297" s="38">
        <f>IF($F297=Instellingen!$I$12,ROUND(($J297-($J297/((100%+$F297)/100%))),2),0)</f>
        <v>0</v>
      </c>
      <c r="Q297" s="38">
        <f>IF($F297=Instellingen!$I$14,0,ROUND(($K297-($K297/((100%+$F297)/100%))),2))</f>
        <v>0</v>
      </c>
    </row>
    <row r="298" spans="1:17" x14ac:dyDescent="0.35">
      <c r="A298" s="20" t="str">
        <f t="shared" si="25"/>
        <v/>
      </c>
      <c r="B298" s="20" t="str">
        <f>IFERROR(VLOOKUP($A298,Instellingen!$K$11:$L$22,2,0),"")</f>
        <v/>
      </c>
      <c r="C298" s="51"/>
      <c r="D298" s="52"/>
      <c r="E298" s="52"/>
      <c r="F298" s="53"/>
      <c r="G298" s="50"/>
      <c r="H298" s="50"/>
      <c r="I298" s="50"/>
      <c r="J298" s="38">
        <f t="shared" si="26"/>
        <v>0</v>
      </c>
      <c r="K298" s="38">
        <f t="shared" si="24"/>
        <v>0</v>
      </c>
      <c r="L298" s="38">
        <f t="shared" si="27"/>
        <v>0</v>
      </c>
      <c r="M298" s="38">
        <f t="shared" si="28"/>
        <v>0</v>
      </c>
      <c r="N298" s="38">
        <f t="shared" si="29"/>
        <v>0</v>
      </c>
      <c r="O298" s="38">
        <f>IF($F298=Instellingen!$I$11,ROUND(($J298-($J298/((100%+$F298)/100%))),2),0)</f>
        <v>0</v>
      </c>
      <c r="P298" s="38">
        <f>IF($F298=Instellingen!$I$12,ROUND(($J298-($J298/((100%+$F298)/100%))),2),0)</f>
        <v>0</v>
      </c>
      <c r="Q298" s="38">
        <f>IF($F298=Instellingen!$I$14,0,ROUND(($K298-($K298/((100%+$F298)/100%))),2))</f>
        <v>0</v>
      </c>
    </row>
    <row r="299" spans="1:17" x14ac:dyDescent="0.35">
      <c r="A299" s="20" t="str">
        <f t="shared" si="25"/>
        <v/>
      </c>
      <c r="B299" s="20" t="str">
        <f>IFERROR(VLOOKUP($A299,Instellingen!$K$11:$L$22,2,0),"")</f>
        <v/>
      </c>
      <c r="C299" s="51"/>
      <c r="D299" s="52"/>
      <c r="E299" s="52"/>
      <c r="F299" s="53"/>
      <c r="G299" s="50"/>
      <c r="H299" s="50"/>
      <c r="I299" s="50"/>
      <c r="J299" s="38">
        <f t="shared" si="26"/>
        <v>0</v>
      </c>
      <c r="K299" s="38">
        <f t="shared" si="24"/>
        <v>0</v>
      </c>
      <c r="L299" s="38">
        <f t="shared" si="27"/>
        <v>0</v>
      </c>
      <c r="M299" s="38">
        <f t="shared" si="28"/>
        <v>0</v>
      </c>
      <c r="N299" s="38">
        <f t="shared" si="29"/>
        <v>0</v>
      </c>
      <c r="O299" s="38">
        <f>IF($F299=Instellingen!$I$11,ROUND(($J299-($J299/((100%+$F299)/100%))),2),0)</f>
        <v>0</v>
      </c>
      <c r="P299" s="38">
        <f>IF($F299=Instellingen!$I$12,ROUND(($J299-($J299/((100%+$F299)/100%))),2),0)</f>
        <v>0</v>
      </c>
      <c r="Q299" s="38">
        <f>IF($F299=Instellingen!$I$14,0,ROUND(($K299-($K299/((100%+$F299)/100%))),2))</f>
        <v>0</v>
      </c>
    </row>
    <row r="300" spans="1:17" x14ac:dyDescent="0.35">
      <c r="A300" s="20" t="str">
        <f t="shared" si="25"/>
        <v/>
      </c>
      <c r="B300" s="20" t="str">
        <f>IFERROR(VLOOKUP($A300,Instellingen!$K$11:$L$22,2,0),"")</f>
        <v/>
      </c>
      <c r="C300" s="51"/>
      <c r="D300" s="52"/>
      <c r="E300" s="52"/>
      <c r="F300" s="53"/>
      <c r="G300" s="50"/>
      <c r="H300" s="50"/>
      <c r="I300" s="50"/>
      <c r="J300" s="38">
        <f t="shared" si="26"/>
        <v>0</v>
      </c>
      <c r="K300" s="38">
        <f t="shared" si="24"/>
        <v>0</v>
      </c>
      <c r="L300" s="38">
        <f t="shared" si="27"/>
        <v>0</v>
      </c>
      <c r="M300" s="38">
        <f t="shared" si="28"/>
        <v>0</v>
      </c>
      <c r="N300" s="38">
        <f t="shared" si="29"/>
        <v>0</v>
      </c>
      <c r="O300" s="38">
        <f>IF($F300=Instellingen!$I$11,ROUND(($J300-($J300/((100%+$F300)/100%))),2),0)</f>
        <v>0</v>
      </c>
      <c r="P300" s="38">
        <f>IF($F300=Instellingen!$I$12,ROUND(($J300-($J300/((100%+$F300)/100%))),2),0)</f>
        <v>0</v>
      </c>
      <c r="Q300" s="38">
        <f>IF($F300=Instellingen!$I$14,0,ROUND(($K300-($K300/((100%+$F300)/100%))),2))</f>
        <v>0</v>
      </c>
    </row>
    <row r="301" spans="1:17" x14ac:dyDescent="0.35">
      <c r="A301" s="20" t="str">
        <f t="shared" si="25"/>
        <v/>
      </c>
      <c r="B301" s="20" t="str">
        <f>IFERROR(VLOOKUP($A301,Instellingen!$K$11:$L$22,2,0),"")</f>
        <v/>
      </c>
      <c r="C301" s="51"/>
      <c r="D301" s="52"/>
      <c r="E301" s="52"/>
      <c r="F301" s="53"/>
      <c r="G301" s="50"/>
      <c r="H301" s="50"/>
      <c r="I301" s="50"/>
      <c r="J301" s="38">
        <f t="shared" si="26"/>
        <v>0</v>
      </c>
      <c r="K301" s="38">
        <f t="shared" si="24"/>
        <v>0</v>
      </c>
      <c r="L301" s="38">
        <f t="shared" si="27"/>
        <v>0</v>
      </c>
      <c r="M301" s="38">
        <f t="shared" si="28"/>
        <v>0</v>
      </c>
      <c r="N301" s="38">
        <f t="shared" si="29"/>
        <v>0</v>
      </c>
      <c r="O301" s="38">
        <f>IF($F301=Instellingen!$I$11,ROUND(($J301-($J301/((100%+$F301)/100%))),2),0)</f>
        <v>0</v>
      </c>
      <c r="P301" s="38">
        <f>IF($F301=Instellingen!$I$12,ROUND(($J301-($J301/((100%+$F301)/100%))),2),0)</f>
        <v>0</v>
      </c>
      <c r="Q301" s="38">
        <f>IF($F301=Instellingen!$I$14,0,ROUND(($K301-($K301/((100%+$F301)/100%))),2))</f>
        <v>0</v>
      </c>
    </row>
    <row r="302" spans="1:17" x14ac:dyDescent="0.35">
      <c r="A302" s="20" t="str">
        <f t="shared" si="25"/>
        <v/>
      </c>
      <c r="B302" s="20" t="str">
        <f>IFERROR(VLOOKUP($A302,Instellingen!$K$11:$L$22,2,0),"")</f>
        <v/>
      </c>
      <c r="C302" s="51"/>
      <c r="D302" s="52"/>
      <c r="E302" s="52"/>
      <c r="F302" s="53"/>
      <c r="G302" s="50"/>
      <c r="H302" s="50"/>
      <c r="I302" s="50"/>
      <c r="J302" s="38">
        <f t="shared" si="26"/>
        <v>0</v>
      </c>
      <c r="K302" s="38">
        <f t="shared" si="24"/>
        <v>0</v>
      </c>
      <c r="L302" s="38">
        <f t="shared" si="27"/>
        <v>0</v>
      </c>
      <c r="M302" s="38">
        <f t="shared" si="28"/>
        <v>0</v>
      </c>
      <c r="N302" s="38">
        <f t="shared" si="29"/>
        <v>0</v>
      </c>
      <c r="O302" s="38">
        <f>IF($F302=Instellingen!$I$11,ROUND(($J302-($J302/((100%+$F302)/100%))),2),0)</f>
        <v>0</v>
      </c>
      <c r="P302" s="38">
        <f>IF($F302=Instellingen!$I$12,ROUND(($J302-($J302/((100%+$F302)/100%))),2),0)</f>
        <v>0</v>
      </c>
      <c r="Q302" s="38">
        <f>IF($F302=Instellingen!$I$14,0,ROUND(($K302-($K302/((100%+$F302)/100%))),2))</f>
        <v>0</v>
      </c>
    </row>
    <row r="303" spans="1:17" x14ac:dyDescent="0.35">
      <c r="A303" s="20" t="str">
        <f t="shared" si="25"/>
        <v/>
      </c>
      <c r="B303" s="20" t="str">
        <f>IFERROR(VLOOKUP($A303,Instellingen!$K$11:$L$22,2,0),"")</f>
        <v/>
      </c>
      <c r="C303" s="51"/>
      <c r="D303" s="52"/>
      <c r="E303" s="52"/>
      <c r="F303" s="53"/>
      <c r="G303" s="50"/>
      <c r="H303" s="50"/>
      <c r="I303" s="50"/>
      <c r="J303" s="38">
        <f t="shared" si="26"/>
        <v>0</v>
      </c>
      <c r="K303" s="38">
        <f t="shared" si="24"/>
        <v>0</v>
      </c>
      <c r="L303" s="38">
        <f t="shared" si="27"/>
        <v>0</v>
      </c>
      <c r="M303" s="38">
        <f t="shared" si="28"/>
        <v>0</v>
      </c>
      <c r="N303" s="38">
        <f t="shared" si="29"/>
        <v>0</v>
      </c>
      <c r="O303" s="38">
        <f>IF($F303=Instellingen!$I$11,ROUND(($J303-($J303/((100%+$F303)/100%))),2),0)</f>
        <v>0</v>
      </c>
      <c r="P303" s="38">
        <f>IF($F303=Instellingen!$I$12,ROUND(($J303-($J303/((100%+$F303)/100%))),2),0)</f>
        <v>0</v>
      </c>
      <c r="Q303" s="38">
        <f>IF($F303=Instellingen!$I$14,0,ROUND(($K303-($K303/((100%+$F303)/100%))),2))</f>
        <v>0</v>
      </c>
    </row>
    <row r="304" spans="1:17" x14ac:dyDescent="0.35">
      <c r="A304" s="20" t="str">
        <f t="shared" si="25"/>
        <v/>
      </c>
      <c r="B304" s="20" t="str">
        <f>IFERROR(VLOOKUP($A304,Instellingen!$K$11:$L$22,2,0),"")</f>
        <v/>
      </c>
      <c r="C304" s="51"/>
      <c r="D304" s="52"/>
      <c r="E304" s="52"/>
      <c r="F304" s="53"/>
      <c r="G304" s="50"/>
      <c r="H304" s="50"/>
      <c r="I304" s="50"/>
      <c r="J304" s="38">
        <f t="shared" si="26"/>
        <v>0</v>
      </c>
      <c r="K304" s="38">
        <f t="shared" si="24"/>
        <v>0</v>
      </c>
      <c r="L304" s="38">
        <f t="shared" si="27"/>
        <v>0</v>
      </c>
      <c r="M304" s="38">
        <f t="shared" si="28"/>
        <v>0</v>
      </c>
      <c r="N304" s="38">
        <f t="shared" si="29"/>
        <v>0</v>
      </c>
      <c r="O304" s="38">
        <f>IF($F304=Instellingen!$I$11,ROUND(($J304-($J304/((100%+$F304)/100%))),2),0)</f>
        <v>0</v>
      </c>
      <c r="P304" s="38">
        <f>IF($F304=Instellingen!$I$12,ROUND(($J304-($J304/((100%+$F304)/100%))),2),0)</f>
        <v>0</v>
      </c>
      <c r="Q304" s="38">
        <f>IF($F304=Instellingen!$I$14,0,ROUND(($K304-($K304/((100%+$F304)/100%))),2))</f>
        <v>0</v>
      </c>
    </row>
    <row r="305" spans="1:17" x14ac:dyDescent="0.35">
      <c r="A305" s="20" t="str">
        <f t="shared" si="25"/>
        <v/>
      </c>
      <c r="B305" s="20" t="str">
        <f>IFERROR(VLOOKUP($A305,Instellingen!$K$11:$L$22,2,0),"")</f>
        <v/>
      </c>
      <c r="C305" s="51"/>
      <c r="D305" s="52"/>
      <c r="E305" s="52"/>
      <c r="F305" s="53"/>
      <c r="G305" s="50"/>
      <c r="H305" s="50"/>
      <c r="I305" s="50"/>
      <c r="J305" s="38">
        <f t="shared" si="26"/>
        <v>0</v>
      </c>
      <c r="K305" s="38">
        <f t="shared" si="24"/>
        <v>0</v>
      </c>
      <c r="L305" s="38">
        <f t="shared" si="27"/>
        <v>0</v>
      </c>
      <c r="M305" s="38">
        <f t="shared" si="28"/>
        <v>0</v>
      </c>
      <c r="N305" s="38">
        <f t="shared" si="29"/>
        <v>0</v>
      </c>
      <c r="O305" s="38">
        <f>IF($F305=Instellingen!$I$11,ROUND(($J305-($J305/((100%+$F305)/100%))),2),0)</f>
        <v>0</v>
      </c>
      <c r="P305" s="38">
        <f>IF($F305=Instellingen!$I$12,ROUND(($J305-($J305/((100%+$F305)/100%))),2),0)</f>
        <v>0</v>
      </c>
      <c r="Q305" s="38">
        <f>IF($F305=Instellingen!$I$14,0,ROUND(($K305-($K305/((100%+$F305)/100%))),2))</f>
        <v>0</v>
      </c>
    </row>
    <row r="306" spans="1:17" x14ac:dyDescent="0.35">
      <c r="A306" s="20" t="str">
        <f t="shared" si="25"/>
        <v/>
      </c>
      <c r="B306" s="20" t="str">
        <f>IFERROR(VLOOKUP($A306,Instellingen!$K$11:$L$22,2,0),"")</f>
        <v/>
      </c>
      <c r="C306" s="51"/>
      <c r="D306" s="52"/>
      <c r="E306" s="52"/>
      <c r="F306" s="53"/>
      <c r="G306" s="50"/>
      <c r="H306" s="50"/>
      <c r="I306" s="50"/>
      <c r="J306" s="38">
        <f t="shared" si="26"/>
        <v>0</v>
      </c>
      <c r="K306" s="38">
        <f t="shared" si="24"/>
        <v>0</v>
      </c>
      <c r="L306" s="38">
        <f t="shared" si="27"/>
        <v>0</v>
      </c>
      <c r="M306" s="38">
        <f t="shared" si="28"/>
        <v>0</v>
      </c>
      <c r="N306" s="38">
        <f t="shared" si="29"/>
        <v>0</v>
      </c>
      <c r="O306" s="38">
        <f>IF($F306=Instellingen!$I$11,ROUND(($J306-($J306/((100%+$F306)/100%))),2),0)</f>
        <v>0</v>
      </c>
      <c r="P306" s="38">
        <f>IF($F306=Instellingen!$I$12,ROUND(($J306-($J306/((100%+$F306)/100%))),2),0)</f>
        <v>0</v>
      </c>
      <c r="Q306" s="38">
        <f>IF($F306=Instellingen!$I$14,0,ROUND(($K306-($K306/((100%+$F306)/100%))),2))</f>
        <v>0</v>
      </c>
    </row>
    <row r="307" spans="1:17" x14ac:dyDescent="0.35">
      <c r="A307" s="20" t="str">
        <f t="shared" si="25"/>
        <v/>
      </c>
      <c r="B307" s="20" t="str">
        <f>IFERROR(VLOOKUP($A307,Instellingen!$K$11:$L$22,2,0),"")</f>
        <v/>
      </c>
      <c r="C307" s="51"/>
      <c r="D307" s="52"/>
      <c r="E307" s="52"/>
      <c r="F307" s="53"/>
      <c r="G307" s="50"/>
      <c r="H307" s="50"/>
      <c r="I307" s="50"/>
      <c r="J307" s="38">
        <f t="shared" si="26"/>
        <v>0</v>
      </c>
      <c r="K307" s="38">
        <f t="shared" si="24"/>
        <v>0</v>
      </c>
      <c r="L307" s="38">
        <f t="shared" si="27"/>
        <v>0</v>
      </c>
      <c r="M307" s="38">
        <f t="shared" si="28"/>
        <v>0</v>
      </c>
      <c r="N307" s="38">
        <f t="shared" si="29"/>
        <v>0</v>
      </c>
      <c r="O307" s="38">
        <f>IF($F307=Instellingen!$I$11,ROUND(($J307-($J307/((100%+$F307)/100%))),2),0)</f>
        <v>0</v>
      </c>
      <c r="P307" s="38">
        <f>IF($F307=Instellingen!$I$12,ROUND(($J307-($J307/((100%+$F307)/100%))),2),0)</f>
        <v>0</v>
      </c>
      <c r="Q307" s="38">
        <f>IF($F307=Instellingen!$I$14,0,ROUND(($K307-($K307/((100%+$F307)/100%))),2))</f>
        <v>0</v>
      </c>
    </row>
    <row r="308" spans="1:17" x14ac:dyDescent="0.35">
      <c r="A308" s="20" t="str">
        <f t="shared" si="25"/>
        <v/>
      </c>
      <c r="B308" s="20" t="str">
        <f>IFERROR(VLOOKUP($A308,Instellingen!$K$11:$L$22,2,0),"")</f>
        <v/>
      </c>
      <c r="C308" s="51"/>
      <c r="D308" s="52"/>
      <c r="E308" s="52"/>
      <c r="F308" s="53"/>
      <c r="G308" s="50"/>
      <c r="H308" s="50"/>
      <c r="I308" s="50"/>
      <c r="J308" s="38">
        <f t="shared" si="26"/>
        <v>0</v>
      </c>
      <c r="K308" s="38">
        <f t="shared" si="24"/>
        <v>0</v>
      </c>
      <c r="L308" s="38">
        <f t="shared" si="27"/>
        <v>0</v>
      </c>
      <c r="M308" s="38">
        <f t="shared" si="28"/>
        <v>0</v>
      </c>
      <c r="N308" s="38">
        <f t="shared" si="29"/>
        <v>0</v>
      </c>
      <c r="O308" s="38">
        <f>IF($F308=Instellingen!$I$11,ROUND(($J308-($J308/((100%+$F308)/100%))),2),0)</f>
        <v>0</v>
      </c>
      <c r="P308" s="38">
        <f>IF($F308=Instellingen!$I$12,ROUND(($J308-($J308/((100%+$F308)/100%))),2),0)</f>
        <v>0</v>
      </c>
      <c r="Q308" s="38">
        <f>IF($F308=Instellingen!$I$14,0,ROUND(($K308-($K308/((100%+$F308)/100%))),2))</f>
        <v>0</v>
      </c>
    </row>
    <row r="309" spans="1:17" x14ac:dyDescent="0.35">
      <c r="A309" s="20" t="str">
        <f t="shared" si="25"/>
        <v/>
      </c>
      <c r="B309" s="20" t="str">
        <f>IFERROR(VLOOKUP($A309,Instellingen!$K$11:$L$22,2,0),"")</f>
        <v/>
      </c>
      <c r="C309" s="51"/>
      <c r="D309" s="52"/>
      <c r="E309" s="52"/>
      <c r="F309" s="53"/>
      <c r="G309" s="50"/>
      <c r="H309" s="50"/>
      <c r="I309" s="50"/>
      <c r="J309" s="38">
        <f t="shared" si="26"/>
        <v>0</v>
      </c>
      <c r="K309" s="38">
        <f t="shared" si="24"/>
        <v>0</v>
      </c>
      <c r="L309" s="38">
        <f t="shared" si="27"/>
        <v>0</v>
      </c>
      <c r="M309" s="38">
        <f t="shared" si="28"/>
        <v>0</v>
      </c>
      <c r="N309" s="38">
        <f t="shared" si="29"/>
        <v>0</v>
      </c>
      <c r="O309" s="38">
        <f>IF($F309=Instellingen!$I$11,ROUND(($J309-($J309/((100%+$F309)/100%))),2),0)</f>
        <v>0</v>
      </c>
      <c r="P309" s="38">
        <f>IF($F309=Instellingen!$I$12,ROUND(($J309-($J309/((100%+$F309)/100%))),2),0)</f>
        <v>0</v>
      </c>
      <c r="Q309" s="38">
        <f>IF($F309=Instellingen!$I$14,0,ROUND(($K309-($K309/((100%+$F309)/100%))),2))</f>
        <v>0</v>
      </c>
    </row>
    <row r="310" spans="1:17" x14ac:dyDescent="0.35">
      <c r="A310" s="20" t="str">
        <f t="shared" si="25"/>
        <v/>
      </c>
      <c r="B310" s="20" t="str">
        <f>IFERROR(VLOOKUP($A310,Instellingen!$K$11:$L$22,2,0),"")</f>
        <v/>
      </c>
      <c r="C310" s="51"/>
      <c r="D310" s="52"/>
      <c r="E310" s="52"/>
      <c r="F310" s="53"/>
      <c r="G310" s="50"/>
      <c r="H310" s="50"/>
      <c r="I310" s="50"/>
      <c r="J310" s="38">
        <f t="shared" si="26"/>
        <v>0</v>
      </c>
      <c r="K310" s="38">
        <f t="shared" si="24"/>
        <v>0</v>
      </c>
      <c r="L310" s="38">
        <f t="shared" si="27"/>
        <v>0</v>
      </c>
      <c r="M310" s="38">
        <f t="shared" si="28"/>
        <v>0</v>
      </c>
      <c r="N310" s="38">
        <f t="shared" si="29"/>
        <v>0</v>
      </c>
      <c r="O310" s="38">
        <f>IF($F310=Instellingen!$I$11,ROUND(($J310-($J310/((100%+$F310)/100%))),2),0)</f>
        <v>0</v>
      </c>
      <c r="P310" s="38">
        <f>IF($F310=Instellingen!$I$12,ROUND(($J310-($J310/((100%+$F310)/100%))),2),0)</f>
        <v>0</v>
      </c>
      <c r="Q310" s="38">
        <f>IF($F310=Instellingen!$I$14,0,ROUND(($K310-($K310/((100%+$F310)/100%))),2))</f>
        <v>0</v>
      </c>
    </row>
    <row r="311" spans="1:17" x14ac:dyDescent="0.35">
      <c r="A311" s="20" t="str">
        <f t="shared" si="25"/>
        <v/>
      </c>
      <c r="B311" s="20" t="str">
        <f>IFERROR(VLOOKUP($A311,Instellingen!$K$11:$L$22,2,0),"")</f>
        <v/>
      </c>
      <c r="C311" s="51"/>
      <c r="D311" s="52"/>
      <c r="E311" s="52"/>
      <c r="F311" s="53"/>
      <c r="G311" s="50"/>
      <c r="H311" s="50"/>
      <c r="I311" s="50"/>
      <c r="J311" s="38">
        <f t="shared" si="26"/>
        <v>0</v>
      </c>
      <c r="K311" s="38">
        <f t="shared" si="24"/>
        <v>0</v>
      </c>
      <c r="L311" s="38">
        <f t="shared" si="27"/>
        <v>0</v>
      </c>
      <c r="M311" s="38">
        <f t="shared" si="28"/>
        <v>0</v>
      </c>
      <c r="N311" s="38">
        <f t="shared" si="29"/>
        <v>0</v>
      </c>
      <c r="O311" s="38">
        <f>IF($F311=Instellingen!$I$11,ROUND(($J311-($J311/((100%+$F311)/100%))),2),0)</f>
        <v>0</v>
      </c>
      <c r="P311" s="38">
        <f>IF($F311=Instellingen!$I$12,ROUND(($J311-($J311/((100%+$F311)/100%))),2),0)</f>
        <v>0</v>
      </c>
      <c r="Q311" s="38">
        <f>IF($F311=Instellingen!$I$14,0,ROUND(($K311-($K311/((100%+$F311)/100%))),2))</f>
        <v>0</v>
      </c>
    </row>
    <row r="312" spans="1:17" x14ac:dyDescent="0.35">
      <c r="A312" s="20" t="str">
        <f t="shared" si="25"/>
        <v/>
      </c>
      <c r="B312" s="20" t="str">
        <f>IFERROR(VLOOKUP($A312,Instellingen!$K$11:$L$22,2,0),"")</f>
        <v/>
      </c>
      <c r="C312" s="51"/>
      <c r="D312" s="52"/>
      <c r="E312" s="52"/>
      <c r="F312" s="53"/>
      <c r="G312" s="50"/>
      <c r="H312" s="50"/>
      <c r="I312" s="50"/>
      <c r="J312" s="38">
        <f t="shared" si="26"/>
        <v>0</v>
      </c>
      <c r="K312" s="38">
        <f t="shared" si="24"/>
        <v>0</v>
      </c>
      <c r="L312" s="38">
        <f t="shared" si="27"/>
        <v>0</v>
      </c>
      <c r="M312" s="38">
        <f t="shared" si="28"/>
        <v>0</v>
      </c>
      <c r="N312" s="38">
        <f t="shared" si="29"/>
        <v>0</v>
      </c>
      <c r="O312" s="38">
        <f>IF($F312=Instellingen!$I$11,ROUND(($J312-($J312/((100%+$F312)/100%))),2),0)</f>
        <v>0</v>
      </c>
      <c r="P312" s="38">
        <f>IF($F312=Instellingen!$I$12,ROUND(($J312-($J312/((100%+$F312)/100%))),2),0)</f>
        <v>0</v>
      </c>
      <c r="Q312" s="38">
        <f>IF($F312=Instellingen!$I$14,0,ROUND(($K312-($K312/((100%+$F312)/100%))),2))</f>
        <v>0</v>
      </c>
    </row>
    <row r="313" spans="1:17" x14ac:dyDescent="0.35">
      <c r="A313" s="20" t="str">
        <f t="shared" si="25"/>
        <v/>
      </c>
      <c r="B313" s="20" t="str">
        <f>IFERROR(VLOOKUP($A313,Instellingen!$K$11:$L$22,2,0),"")</f>
        <v/>
      </c>
      <c r="C313" s="51"/>
      <c r="D313" s="52"/>
      <c r="E313" s="52"/>
      <c r="F313" s="53"/>
      <c r="G313" s="50"/>
      <c r="H313" s="50"/>
      <c r="I313" s="50"/>
      <c r="J313" s="38">
        <f t="shared" si="26"/>
        <v>0</v>
      </c>
      <c r="K313" s="38">
        <f t="shared" si="24"/>
        <v>0</v>
      </c>
      <c r="L313" s="38">
        <f t="shared" si="27"/>
        <v>0</v>
      </c>
      <c r="M313" s="38">
        <f t="shared" si="28"/>
        <v>0</v>
      </c>
      <c r="N313" s="38">
        <f t="shared" si="29"/>
        <v>0</v>
      </c>
      <c r="O313" s="38">
        <f>IF($F313=Instellingen!$I$11,ROUND(($J313-($J313/((100%+$F313)/100%))),2),0)</f>
        <v>0</v>
      </c>
      <c r="P313" s="38">
        <f>IF($F313=Instellingen!$I$12,ROUND(($J313-($J313/((100%+$F313)/100%))),2),0)</f>
        <v>0</v>
      </c>
      <c r="Q313" s="38">
        <f>IF($F313=Instellingen!$I$14,0,ROUND(($K313-($K313/((100%+$F313)/100%))),2))</f>
        <v>0</v>
      </c>
    </row>
    <row r="314" spans="1:17" x14ac:dyDescent="0.35">
      <c r="A314" s="20" t="str">
        <f t="shared" si="25"/>
        <v/>
      </c>
      <c r="B314" s="20" t="str">
        <f>IFERROR(VLOOKUP($A314,Instellingen!$K$11:$L$22,2,0),"")</f>
        <v/>
      </c>
      <c r="C314" s="51"/>
      <c r="D314" s="52"/>
      <c r="E314" s="52"/>
      <c r="F314" s="53"/>
      <c r="G314" s="50"/>
      <c r="H314" s="50"/>
      <c r="I314" s="50"/>
      <c r="J314" s="38">
        <f t="shared" si="26"/>
        <v>0</v>
      </c>
      <c r="K314" s="38">
        <f t="shared" si="24"/>
        <v>0</v>
      </c>
      <c r="L314" s="38">
        <f t="shared" si="27"/>
        <v>0</v>
      </c>
      <c r="M314" s="38">
        <f t="shared" si="28"/>
        <v>0</v>
      </c>
      <c r="N314" s="38">
        <f t="shared" si="29"/>
        <v>0</v>
      </c>
      <c r="O314" s="38">
        <f>IF($F314=Instellingen!$I$11,ROUND(($J314-($J314/((100%+$F314)/100%))),2),0)</f>
        <v>0</v>
      </c>
      <c r="P314" s="38">
        <f>IF($F314=Instellingen!$I$12,ROUND(($J314-($J314/((100%+$F314)/100%))),2),0)</f>
        <v>0</v>
      </c>
      <c r="Q314" s="38">
        <f>IF($F314=Instellingen!$I$14,0,ROUND(($K314-($K314/((100%+$F314)/100%))),2))</f>
        <v>0</v>
      </c>
    </row>
    <row r="315" spans="1:17" x14ac:dyDescent="0.35">
      <c r="A315" s="20" t="str">
        <f t="shared" si="25"/>
        <v/>
      </c>
      <c r="B315" s="20" t="str">
        <f>IFERROR(VLOOKUP($A315,Instellingen!$K$11:$L$22,2,0),"")</f>
        <v/>
      </c>
      <c r="C315" s="51"/>
      <c r="D315" s="52"/>
      <c r="E315" s="52"/>
      <c r="F315" s="53"/>
      <c r="G315" s="50"/>
      <c r="H315" s="50"/>
      <c r="I315" s="50"/>
      <c r="J315" s="38">
        <f t="shared" si="26"/>
        <v>0</v>
      </c>
      <c r="K315" s="38">
        <f t="shared" si="24"/>
        <v>0</v>
      </c>
      <c r="L315" s="38">
        <f t="shared" si="27"/>
        <v>0</v>
      </c>
      <c r="M315" s="38">
        <f t="shared" si="28"/>
        <v>0</v>
      </c>
      <c r="N315" s="38">
        <f t="shared" si="29"/>
        <v>0</v>
      </c>
      <c r="O315" s="38">
        <f>IF($F315=Instellingen!$I$11,ROUND(($J315-($J315/((100%+$F315)/100%))),2),0)</f>
        <v>0</v>
      </c>
      <c r="P315" s="38">
        <f>IF($F315=Instellingen!$I$12,ROUND(($J315-($J315/((100%+$F315)/100%))),2),0)</f>
        <v>0</v>
      </c>
      <c r="Q315" s="38">
        <f>IF($F315=Instellingen!$I$14,0,ROUND(($K315-($K315/((100%+$F315)/100%))),2))</f>
        <v>0</v>
      </c>
    </row>
    <row r="316" spans="1:17" x14ac:dyDescent="0.35">
      <c r="A316" s="20" t="str">
        <f t="shared" si="25"/>
        <v/>
      </c>
      <c r="B316" s="20" t="str">
        <f>IFERROR(VLOOKUP($A316,Instellingen!$K$11:$L$22,2,0),"")</f>
        <v/>
      </c>
      <c r="C316" s="51"/>
      <c r="D316" s="52"/>
      <c r="E316" s="52"/>
      <c r="F316" s="53"/>
      <c r="G316" s="50"/>
      <c r="H316" s="50"/>
      <c r="I316" s="50"/>
      <c r="J316" s="38">
        <f t="shared" si="26"/>
        <v>0</v>
      </c>
      <c r="K316" s="38">
        <f t="shared" si="24"/>
        <v>0</v>
      </c>
      <c r="L316" s="38">
        <f t="shared" si="27"/>
        <v>0</v>
      </c>
      <c r="M316" s="38">
        <f t="shared" si="28"/>
        <v>0</v>
      </c>
      <c r="N316" s="38">
        <f t="shared" si="29"/>
        <v>0</v>
      </c>
      <c r="O316" s="38">
        <f>IF($F316=Instellingen!$I$11,ROUND(($J316-($J316/((100%+$F316)/100%))),2),0)</f>
        <v>0</v>
      </c>
      <c r="P316" s="38">
        <f>IF($F316=Instellingen!$I$12,ROUND(($J316-($J316/((100%+$F316)/100%))),2),0)</f>
        <v>0</v>
      </c>
      <c r="Q316" s="38">
        <f>IF($F316=Instellingen!$I$14,0,ROUND(($K316-($K316/((100%+$F316)/100%))),2))</f>
        <v>0</v>
      </c>
    </row>
    <row r="317" spans="1:17" x14ac:dyDescent="0.35">
      <c r="A317" s="20" t="str">
        <f t="shared" si="25"/>
        <v/>
      </c>
      <c r="B317" s="20" t="str">
        <f>IFERROR(VLOOKUP($A317,Instellingen!$K$11:$L$22,2,0),"")</f>
        <v/>
      </c>
      <c r="C317" s="51"/>
      <c r="D317" s="52"/>
      <c r="E317" s="52"/>
      <c r="F317" s="53"/>
      <c r="G317" s="50"/>
      <c r="H317" s="50"/>
      <c r="I317" s="50"/>
      <c r="J317" s="38">
        <f t="shared" si="26"/>
        <v>0</v>
      </c>
      <c r="K317" s="38">
        <f t="shared" si="24"/>
        <v>0</v>
      </c>
      <c r="L317" s="38">
        <f t="shared" si="27"/>
        <v>0</v>
      </c>
      <c r="M317" s="38">
        <f t="shared" si="28"/>
        <v>0</v>
      </c>
      <c r="N317" s="38">
        <f t="shared" si="29"/>
        <v>0</v>
      </c>
      <c r="O317" s="38">
        <f>IF($F317=Instellingen!$I$11,ROUND(($J317-($J317/((100%+$F317)/100%))),2),0)</f>
        <v>0</v>
      </c>
      <c r="P317" s="38">
        <f>IF($F317=Instellingen!$I$12,ROUND(($J317-($J317/((100%+$F317)/100%))),2),0)</f>
        <v>0</v>
      </c>
      <c r="Q317" s="38">
        <f>IF($F317=Instellingen!$I$14,0,ROUND(($K317-($K317/((100%+$F317)/100%))),2))</f>
        <v>0</v>
      </c>
    </row>
    <row r="318" spans="1:17" x14ac:dyDescent="0.35">
      <c r="A318" s="20" t="str">
        <f t="shared" si="25"/>
        <v/>
      </c>
      <c r="B318" s="20" t="str">
        <f>IFERROR(VLOOKUP($A318,Instellingen!$K$11:$L$22,2,0),"")</f>
        <v/>
      </c>
      <c r="C318" s="51"/>
      <c r="D318" s="52"/>
      <c r="E318" s="52"/>
      <c r="F318" s="53"/>
      <c r="G318" s="50"/>
      <c r="H318" s="50"/>
      <c r="I318" s="50"/>
      <c r="J318" s="38">
        <f t="shared" si="26"/>
        <v>0</v>
      </c>
      <c r="K318" s="38">
        <f t="shared" si="24"/>
        <v>0</v>
      </c>
      <c r="L318" s="38">
        <f t="shared" si="27"/>
        <v>0</v>
      </c>
      <c r="M318" s="38">
        <f t="shared" si="28"/>
        <v>0</v>
      </c>
      <c r="N318" s="38">
        <f t="shared" si="29"/>
        <v>0</v>
      </c>
      <c r="O318" s="38">
        <f>IF($F318=Instellingen!$I$11,ROUND(($J318-($J318/((100%+$F318)/100%))),2),0)</f>
        <v>0</v>
      </c>
      <c r="P318" s="38">
        <f>IF($F318=Instellingen!$I$12,ROUND(($J318-($J318/((100%+$F318)/100%))),2),0)</f>
        <v>0</v>
      </c>
      <c r="Q318" s="38">
        <f>IF($F318=Instellingen!$I$14,0,ROUND(($K318-($K318/((100%+$F318)/100%))),2))</f>
        <v>0</v>
      </c>
    </row>
    <row r="319" spans="1:17" x14ac:dyDescent="0.35">
      <c r="A319" s="20" t="str">
        <f t="shared" si="25"/>
        <v/>
      </c>
      <c r="B319" s="20" t="str">
        <f>IFERROR(VLOOKUP($A319,Instellingen!$K$11:$L$22,2,0),"")</f>
        <v/>
      </c>
      <c r="C319" s="51"/>
      <c r="D319" s="52"/>
      <c r="E319" s="52"/>
      <c r="F319" s="53"/>
      <c r="G319" s="50"/>
      <c r="H319" s="50"/>
      <c r="I319" s="50"/>
      <c r="J319" s="38">
        <f t="shared" si="26"/>
        <v>0</v>
      </c>
      <c r="K319" s="38">
        <f t="shared" si="24"/>
        <v>0</v>
      </c>
      <c r="L319" s="38">
        <f t="shared" si="27"/>
        <v>0</v>
      </c>
      <c r="M319" s="38">
        <f t="shared" si="28"/>
        <v>0</v>
      </c>
      <c r="N319" s="38">
        <f t="shared" si="29"/>
        <v>0</v>
      </c>
      <c r="O319" s="38">
        <f>IF($F319=Instellingen!$I$11,ROUND(($J319-($J319/((100%+$F319)/100%))),2),0)</f>
        <v>0</v>
      </c>
      <c r="P319" s="38">
        <f>IF($F319=Instellingen!$I$12,ROUND(($J319-($J319/((100%+$F319)/100%))),2),0)</f>
        <v>0</v>
      </c>
      <c r="Q319" s="38">
        <f>IF($F319=Instellingen!$I$14,0,ROUND(($K319-($K319/((100%+$F319)/100%))),2))</f>
        <v>0</v>
      </c>
    </row>
    <row r="320" spans="1:17" x14ac:dyDescent="0.35">
      <c r="A320" s="20" t="str">
        <f t="shared" si="25"/>
        <v/>
      </c>
      <c r="B320" s="20" t="str">
        <f>IFERROR(VLOOKUP($A320,Instellingen!$K$11:$L$22,2,0),"")</f>
        <v/>
      </c>
      <c r="C320" s="51"/>
      <c r="D320" s="52"/>
      <c r="E320" s="52"/>
      <c r="F320" s="53"/>
      <c r="G320" s="50"/>
      <c r="H320" s="50"/>
      <c r="I320" s="50"/>
      <c r="J320" s="38">
        <f t="shared" si="26"/>
        <v>0</v>
      </c>
      <c r="K320" s="38">
        <f t="shared" si="24"/>
        <v>0</v>
      </c>
      <c r="L320" s="38">
        <f t="shared" si="27"/>
        <v>0</v>
      </c>
      <c r="M320" s="38">
        <f t="shared" si="28"/>
        <v>0</v>
      </c>
      <c r="N320" s="38">
        <f t="shared" si="29"/>
        <v>0</v>
      </c>
      <c r="O320" s="38">
        <f>IF($F320=Instellingen!$I$11,ROUND(($J320-($J320/((100%+$F320)/100%))),2),0)</f>
        <v>0</v>
      </c>
      <c r="P320" s="38">
        <f>IF($F320=Instellingen!$I$12,ROUND(($J320-($J320/((100%+$F320)/100%))),2),0)</f>
        <v>0</v>
      </c>
      <c r="Q320" s="38">
        <f>IF($F320=Instellingen!$I$14,0,ROUND(($K320-($K320/((100%+$F320)/100%))),2))</f>
        <v>0</v>
      </c>
    </row>
    <row r="321" spans="1:17" x14ac:dyDescent="0.35">
      <c r="A321" s="20" t="str">
        <f t="shared" si="25"/>
        <v/>
      </c>
      <c r="B321" s="20" t="str">
        <f>IFERROR(VLOOKUP($A321,Instellingen!$K$11:$L$22,2,0),"")</f>
        <v/>
      </c>
      <c r="C321" s="51"/>
      <c r="D321" s="52"/>
      <c r="E321" s="52"/>
      <c r="F321" s="53"/>
      <c r="G321" s="50"/>
      <c r="H321" s="50"/>
      <c r="I321" s="50"/>
      <c r="J321" s="38">
        <f t="shared" si="26"/>
        <v>0</v>
      </c>
      <c r="K321" s="38">
        <f t="shared" si="24"/>
        <v>0</v>
      </c>
      <c r="L321" s="38">
        <f t="shared" si="27"/>
        <v>0</v>
      </c>
      <c r="M321" s="38">
        <f t="shared" si="28"/>
        <v>0</v>
      </c>
      <c r="N321" s="38">
        <f t="shared" si="29"/>
        <v>0</v>
      </c>
      <c r="O321" s="38">
        <f>IF($F321=Instellingen!$I$11,ROUND(($J321-($J321/((100%+$F321)/100%))),2),0)</f>
        <v>0</v>
      </c>
      <c r="P321" s="38">
        <f>IF($F321=Instellingen!$I$12,ROUND(($J321-($J321/((100%+$F321)/100%))),2),0)</f>
        <v>0</v>
      </c>
      <c r="Q321" s="38">
        <f>IF($F321=Instellingen!$I$14,0,ROUND(($K321-($K321/((100%+$F321)/100%))),2))</f>
        <v>0</v>
      </c>
    </row>
    <row r="322" spans="1:17" x14ac:dyDescent="0.35">
      <c r="A322" s="20" t="str">
        <f t="shared" si="25"/>
        <v/>
      </c>
      <c r="B322" s="20" t="str">
        <f>IFERROR(VLOOKUP($A322,Instellingen!$K$11:$L$22,2,0),"")</f>
        <v/>
      </c>
      <c r="C322" s="51"/>
      <c r="D322" s="52"/>
      <c r="E322" s="52"/>
      <c r="F322" s="53"/>
      <c r="G322" s="50"/>
      <c r="H322" s="50"/>
      <c r="I322" s="50"/>
      <c r="J322" s="38">
        <f t="shared" si="26"/>
        <v>0</v>
      </c>
      <c r="K322" s="38">
        <f t="shared" si="24"/>
        <v>0</v>
      </c>
      <c r="L322" s="38">
        <f t="shared" si="27"/>
        <v>0</v>
      </c>
      <c r="M322" s="38">
        <f t="shared" si="28"/>
        <v>0</v>
      </c>
      <c r="N322" s="38">
        <f t="shared" si="29"/>
        <v>0</v>
      </c>
      <c r="O322" s="38">
        <f>IF($F322=Instellingen!$I$11,ROUND(($J322-($J322/((100%+$F322)/100%))),2),0)</f>
        <v>0</v>
      </c>
      <c r="P322" s="38">
        <f>IF($F322=Instellingen!$I$12,ROUND(($J322-($J322/((100%+$F322)/100%))),2),0)</f>
        <v>0</v>
      </c>
      <c r="Q322" s="38">
        <f>IF($F322=Instellingen!$I$14,0,ROUND(($K322-($K322/((100%+$F322)/100%))),2))</f>
        <v>0</v>
      </c>
    </row>
    <row r="323" spans="1:17" x14ac:dyDescent="0.35">
      <c r="A323" s="20" t="str">
        <f t="shared" si="25"/>
        <v/>
      </c>
      <c r="B323" s="20" t="str">
        <f>IFERROR(VLOOKUP($A323,Instellingen!$K$11:$L$22,2,0),"")</f>
        <v/>
      </c>
      <c r="C323" s="51"/>
      <c r="D323" s="52"/>
      <c r="E323" s="52"/>
      <c r="F323" s="53"/>
      <c r="G323" s="50"/>
      <c r="H323" s="50"/>
      <c r="I323" s="50"/>
      <c r="J323" s="38">
        <f t="shared" si="26"/>
        <v>0</v>
      </c>
      <c r="K323" s="38">
        <f t="shared" si="24"/>
        <v>0</v>
      </c>
      <c r="L323" s="38">
        <f t="shared" si="27"/>
        <v>0</v>
      </c>
      <c r="M323" s="38">
        <f t="shared" si="28"/>
        <v>0</v>
      </c>
      <c r="N323" s="38">
        <f t="shared" si="29"/>
        <v>0</v>
      </c>
      <c r="O323" s="38">
        <f>IF($F323=Instellingen!$I$11,ROUND(($J323-($J323/((100%+$F323)/100%))),2),0)</f>
        <v>0</v>
      </c>
      <c r="P323" s="38">
        <f>IF($F323=Instellingen!$I$12,ROUND(($J323-($J323/((100%+$F323)/100%))),2),0)</f>
        <v>0</v>
      </c>
      <c r="Q323" s="38">
        <f>IF($F323=Instellingen!$I$14,0,ROUND(($K323-($K323/((100%+$F323)/100%))),2))</f>
        <v>0</v>
      </c>
    </row>
    <row r="324" spans="1:17" x14ac:dyDescent="0.35">
      <c r="A324" s="20" t="str">
        <f t="shared" si="25"/>
        <v/>
      </c>
      <c r="B324" s="20" t="str">
        <f>IFERROR(VLOOKUP($A324,Instellingen!$K$11:$L$22,2,0),"")</f>
        <v/>
      </c>
      <c r="C324" s="51"/>
      <c r="D324" s="52"/>
      <c r="E324" s="52"/>
      <c r="F324" s="53"/>
      <c r="G324" s="50"/>
      <c r="H324" s="50"/>
      <c r="I324" s="50"/>
      <c r="J324" s="38">
        <f t="shared" si="26"/>
        <v>0</v>
      </c>
      <c r="K324" s="38">
        <f t="shared" si="24"/>
        <v>0</v>
      </c>
      <c r="L324" s="38">
        <f t="shared" si="27"/>
        <v>0</v>
      </c>
      <c r="M324" s="38">
        <f t="shared" si="28"/>
        <v>0</v>
      </c>
      <c r="N324" s="38">
        <f t="shared" si="29"/>
        <v>0</v>
      </c>
      <c r="O324" s="38">
        <f>IF($F324=Instellingen!$I$11,ROUND(($J324-($J324/((100%+$F324)/100%))),2),0)</f>
        <v>0</v>
      </c>
      <c r="P324" s="38">
        <f>IF($F324=Instellingen!$I$12,ROUND(($J324-($J324/((100%+$F324)/100%))),2),0)</f>
        <v>0</v>
      </c>
      <c r="Q324" s="38">
        <f>IF($F324=Instellingen!$I$14,0,ROUND(($K324-($K324/((100%+$F324)/100%))),2))</f>
        <v>0</v>
      </c>
    </row>
    <row r="325" spans="1:17" x14ac:dyDescent="0.35">
      <c r="A325" s="20" t="str">
        <f t="shared" si="25"/>
        <v/>
      </c>
      <c r="B325" s="20" t="str">
        <f>IFERROR(VLOOKUP($A325,Instellingen!$K$11:$L$22,2,0),"")</f>
        <v/>
      </c>
      <c r="C325" s="51"/>
      <c r="D325" s="52"/>
      <c r="E325" s="52"/>
      <c r="F325" s="53"/>
      <c r="G325" s="50"/>
      <c r="H325" s="50"/>
      <c r="I325" s="50"/>
      <c r="J325" s="38">
        <f t="shared" si="26"/>
        <v>0</v>
      </c>
      <c r="K325" s="38">
        <f t="shared" si="24"/>
        <v>0</v>
      </c>
      <c r="L325" s="38">
        <f t="shared" si="27"/>
        <v>0</v>
      </c>
      <c r="M325" s="38">
        <f t="shared" si="28"/>
        <v>0</v>
      </c>
      <c r="N325" s="38">
        <f t="shared" si="29"/>
        <v>0</v>
      </c>
      <c r="O325" s="38">
        <f>IF($F325=Instellingen!$I$11,ROUND(($J325-($J325/((100%+$F325)/100%))),2),0)</f>
        <v>0</v>
      </c>
      <c r="P325" s="38">
        <f>IF($F325=Instellingen!$I$12,ROUND(($J325-($J325/((100%+$F325)/100%))),2),0)</f>
        <v>0</v>
      </c>
      <c r="Q325" s="38">
        <f>IF($F325=Instellingen!$I$14,0,ROUND(($K325-($K325/((100%+$F325)/100%))),2))</f>
        <v>0</v>
      </c>
    </row>
    <row r="326" spans="1:17" x14ac:dyDescent="0.35">
      <c r="A326" s="20" t="str">
        <f t="shared" si="25"/>
        <v/>
      </c>
      <c r="B326" s="20" t="str">
        <f>IFERROR(VLOOKUP($A326,Instellingen!$K$11:$L$22,2,0),"")</f>
        <v/>
      </c>
      <c r="C326" s="51"/>
      <c r="D326" s="52"/>
      <c r="E326" s="52"/>
      <c r="F326" s="53"/>
      <c r="G326" s="50"/>
      <c r="H326" s="50"/>
      <c r="I326" s="50"/>
      <c r="J326" s="38">
        <f t="shared" si="26"/>
        <v>0</v>
      </c>
      <c r="K326" s="38">
        <f t="shared" si="24"/>
        <v>0</v>
      </c>
      <c r="L326" s="38">
        <f t="shared" si="27"/>
        <v>0</v>
      </c>
      <c r="M326" s="38">
        <f t="shared" si="28"/>
        <v>0</v>
      </c>
      <c r="N326" s="38">
        <f t="shared" si="29"/>
        <v>0</v>
      </c>
      <c r="O326" s="38">
        <f>IF($F326=Instellingen!$I$11,ROUND(($J326-($J326/((100%+$F326)/100%))),2),0)</f>
        <v>0</v>
      </c>
      <c r="P326" s="38">
        <f>IF($F326=Instellingen!$I$12,ROUND(($J326-($J326/((100%+$F326)/100%))),2),0)</f>
        <v>0</v>
      </c>
      <c r="Q326" s="38">
        <f>IF($F326=Instellingen!$I$14,0,ROUND(($K326-($K326/((100%+$F326)/100%))),2))</f>
        <v>0</v>
      </c>
    </row>
    <row r="327" spans="1:17" x14ac:dyDescent="0.35">
      <c r="A327" s="20" t="str">
        <f t="shared" si="25"/>
        <v/>
      </c>
      <c r="B327" s="20" t="str">
        <f>IFERROR(VLOOKUP($A327,Instellingen!$K$11:$L$22,2,0),"")</f>
        <v/>
      </c>
      <c r="C327" s="51"/>
      <c r="D327" s="52"/>
      <c r="E327" s="52"/>
      <c r="F327" s="53"/>
      <c r="G327" s="50"/>
      <c r="H327" s="50"/>
      <c r="I327" s="50"/>
      <c r="J327" s="38">
        <f t="shared" si="26"/>
        <v>0</v>
      </c>
      <c r="K327" s="38">
        <f t="shared" ref="K327:K390" si="30">IF(OR($G327="Kosten",$G327="Investering"),$E327-$D327,0)</f>
        <v>0</v>
      </c>
      <c r="L327" s="38">
        <f t="shared" si="27"/>
        <v>0</v>
      </c>
      <c r="M327" s="38">
        <f t="shared" si="28"/>
        <v>0</v>
      </c>
      <c r="N327" s="38">
        <f t="shared" si="29"/>
        <v>0</v>
      </c>
      <c r="O327" s="38">
        <f>IF($F327=Instellingen!$I$11,ROUND(($J327-($J327/((100%+$F327)/100%))),2),0)</f>
        <v>0</v>
      </c>
      <c r="P327" s="38">
        <f>IF($F327=Instellingen!$I$12,ROUND(($J327-($J327/((100%+$F327)/100%))),2),0)</f>
        <v>0</v>
      </c>
      <c r="Q327" s="38">
        <f>IF($F327=Instellingen!$I$14,0,ROUND(($K327-($K327/((100%+$F327)/100%))),2))</f>
        <v>0</v>
      </c>
    </row>
    <row r="328" spans="1:17" x14ac:dyDescent="0.35">
      <c r="A328" s="20" t="str">
        <f t="shared" ref="A328:A391" si="31">IF($C328="","",PROPER(TEXT($C328,"mmmm")))</f>
        <v/>
      </c>
      <c r="B328" s="20" t="str">
        <f>IFERROR(VLOOKUP($A328,Instellingen!$K$11:$L$22,2,0),"")</f>
        <v/>
      </c>
      <c r="C328" s="51"/>
      <c r="D328" s="52"/>
      <c r="E328" s="52"/>
      <c r="F328" s="53"/>
      <c r="G328" s="50"/>
      <c r="H328" s="50"/>
      <c r="I328" s="50"/>
      <c r="J328" s="38">
        <f t="shared" ref="J328:J391" si="32">IF($G328="Omzet",$D328-$E328,0)</f>
        <v>0</v>
      </c>
      <c r="K328" s="38">
        <f t="shared" si="30"/>
        <v>0</v>
      </c>
      <c r="L328" s="38">
        <f t="shared" ref="L328:L391" si="33">IF(OR($G328="Omzet",$G328="Kosten",$G328="Investering"),0,$D328-$E328)</f>
        <v>0</v>
      </c>
      <c r="M328" s="38">
        <f t="shared" ref="M328:M391" si="34">J328-O328-P328</f>
        <v>0</v>
      </c>
      <c r="N328" s="38">
        <f t="shared" ref="N328:N391" si="35">K328-Q328</f>
        <v>0</v>
      </c>
      <c r="O328" s="38">
        <f>IF($F328=Instellingen!$I$11,ROUND(($J328-($J328/((100%+$F328)/100%))),2),0)</f>
        <v>0</v>
      </c>
      <c r="P328" s="38">
        <f>IF($F328=Instellingen!$I$12,ROUND(($J328-($J328/((100%+$F328)/100%))),2),0)</f>
        <v>0</v>
      </c>
      <c r="Q328" s="38">
        <f>IF($F328=Instellingen!$I$14,0,ROUND(($K328-($K328/((100%+$F328)/100%))),2))</f>
        <v>0</v>
      </c>
    </row>
    <row r="329" spans="1:17" x14ac:dyDescent="0.35">
      <c r="A329" s="20" t="str">
        <f t="shared" si="31"/>
        <v/>
      </c>
      <c r="B329" s="20" t="str">
        <f>IFERROR(VLOOKUP($A329,Instellingen!$K$11:$L$22,2,0),"")</f>
        <v/>
      </c>
      <c r="C329" s="51"/>
      <c r="D329" s="52"/>
      <c r="E329" s="52"/>
      <c r="F329" s="53"/>
      <c r="G329" s="50"/>
      <c r="H329" s="50"/>
      <c r="I329" s="50"/>
      <c r="J329" s="38">
        <f t="shared" si="32"/>
        <v>0</v>
      </c>
      <c r="K329" s="38">
        <f t="shared" si="30"/>
        <v>0</v>
      </c>
      <c r="L329" s="38">
        <f t="shared" si="33"/>
        <v>0</v>
      </c>
      <c r="M329" s="38">
        <f t="shared" si="34"/>
        <v>0</v>
      </c>
      <c r="N329" s="38">
        <f t="shared" si="35"/>
        <v>0</v>
      </c>
      <c r="O329" s="38">
        <f>IF($F329=Instellingen!$I$11,ROUND(($J329-($J329/((100%+$F329)/100%))),2),0)</f>
        <v>0</v>
      </c>
      <c r="P329" s="38">
        <f>IF($F329=Instellingen!$I$12,ROUND(($J329-($J329/((100%+$F329)/100%))),2),0)</f>
        <v>0</v>
      </c>
      <c r="Q329" s="38">
        <f>IF($F329=Instellingen!$I$14,0,ROUND(($K329-($K329/((100%+$F329)/100%))),2))</f>
        <v>0</v>
      </c>
    </row>
    <row r="330" spans="1:17" x14ac:dyDescent="0.35">
      <c r="A330" s="20" t="str">
        <f t="shared" si="31"/>
        <v/>
      </c>
      <c r="B330" s="20" t="str">
        <f>IFERROR(VLOOKUP($A330,Instellingen!$K$11:$L$22,2,0),"")</f>
        <v/>
      </c>
      <c r="C330" s="51"/>
      <c r="D330" s="52"/>
      <c r="E330" s="52"/>
      <c r="F330" s="53"/>
      <c r="G330" s="50"/>
      <c r="H330" s="50"/>
      <c r="I330" s="50"/>
      <c r="J330" s="38">
        <f t="shared" si="32"/>
        <v>0</v>
      </c>
      <c r="K330" s="38">
        <f t="shared" si="30"/>
        <v>0</v>
      </c>
      <c r="L330" s="38">
        <f t="shared" si="33"/>
        <v>0</v>
      </c>
      <c r="M330" s="38">
        <f t="shared" si="34"/>
        <v>0</v>
      </c>
      <c r="N330" s="38">
        <f t="shared" si="35"/>
        <v>0</v>
      </c>
      <c r="O330" s="38">
        <f>IF($F330=Instellingen!$I$11,ROUND(($J330-($J330/((100%+$F330)/100%))),2),0)</f>
        <v>0</v>
      </c>
      <c r="P330" s="38">
        <f>IF($F330=Instellingen!$I$12,ROUND(($J330-($J330/((100%+$F330)/100%))),2),0)</f>
        <v>0</v>
      </c>
      <c r="Q330" s="38">
        <f>IF($F330=Instellingen!$I$14,0,ROUND(($K330-($K330/((100%+$F330)/100%))),2))</f>
        <v>0</v>
      </c>
    </row>
    <row r="331" spans="1:17" x14ac:dyDescent="0.35">
      <c r="A331" s="20" t="str">
        <f t="shared" si="31"/>
        <v/>
      </c>
      <c r="B331" s="20" t="str">
        <f>IFERROR(VLOOKUP($A331,Instellingen!$K$11:$L$22,2,0),"")</f>
        <v/>
      </c>
      <c r="C331" s="51"/>
      <c r="D331" s="52"/>
      <c r="E331" s="52"/>
      <c r="F331" s="53"/>
      <c r="G331" s="50"/>
      <c r="H331" s="50"/>
      <c r="I331" s="50"/>
      <c r="J331" s="38">
        <f t="shared" si="32"/>
        <v>0</v>
      </c>
      <c r="K331" s="38">
        <f t="shared" si="30"/>
        <v>0</v>
      </c>
      <c r="L331" s="38">
        <f t="shared" si="33"/>
        <v>0</v>
      </c>
      <c r="M331" s="38">
        <f t="shared" si="34"/>
        <v>0</v>
      </c>
      <c r="N331" s="38">
        <f t="shared" si="35"/>
        <v>0</v>
      </c>
      <c r="O331" s="38">
        <f>IF($F331=Instellingen!$I$11,ROUND(($J331-($J331/((100%+$F331)/100%))),2),0)</f>
        <v>0</v>
      </c>
      <c r="P331" s="38">
        <f>IF($F331=Instellingen!$I$12,ROUND(($J331-($J331/((100%+$F331)/100%))),2),0)</f>
        <v>0</v>
      </c>
      <c r="Q331" s="38">
        <f>IF($F331=Instellingen!$I$14,0,ROUND(($K331-($K331/((100%+$F331)/100%))),2))</f>
        <v>0</v>
      </c>
    </row>
    <row r="332" spans="1:17" x14ac:dyDescent="0.35">
      <c r="A332" s="20" t="str">
        <f t="shared" si="31"/>
        <v/>
      </c>
      <c r="B332" s="20" t="str">
        <f>IFERROR(VLOOKUP($A332,Instellingen!$K$11:$L$22,2,0),"")</f>
        <v/>
      </c>
      <c r="C332" s="51"/>
      <c r="D332" s="52"/>
      <c r="E332" s="52"/>
      <c r="F332" s="53"/>
      <c r="G332" s="50"/>
      <c r="H332" s="50"/>
      <c r="I332" s="50"/>
      <c r="J332" s="38">
        <f t="shared" si="32"/>
        <v>0</v>
      </c>
      <c r="K332" s="38">
        <f t="shared" si="30"/>
        <v>0</v>
      </c>
      <c r="L332" s="38">
        <f t="shared" si="33"/>
        <v>0</v>
      </c>
      <c r="M332" s="38">
        <f t="shared" si="34"/>
        <v>0</v>
      </c>
      <c r="N332" s="38">
        <f t="shared" si="35"/>
        <v>0</v>
      </c>
      <c r="O332" s="38">
        <f>IF($F332=Instellingen!$I$11,ROUND(($J332-($J332/((100%+$F332)/100%))),2),0)</f>
        <v>0</v>
      </c>
      <c r="P332" s="38">
        <f>IF($F332=Instellingen!$I$12,ROUND(($J332-($J332/((100%+$F332)/100%))),2),0)</f>
        <v>0</v>
      </c>
      <c r="Q332" s="38">
        <f>IF($F332=Instellingen!$I$14,0,ROUND(($K332-($K332/((100%+$F332)/100%))),2))</f>
        <v>0</v>
      </c>
    </row>
    <row r="333" spans="1:17" x14ac:dyDescent="0.35">
      <c r="A333" s="20" t="str">
        <f t="shared" si="31"/>
        <v/>
      </c>
      <c r="B333" s="20" t="str">
        <f>IFERROR(VLOOKUP($A333,Instellingen!$K$11:$L$22,2,0),"")</f>
        <v/>
      </c>
      <c r="C333" s="51"/>
      <c r="D333" s="52"/>
      <c r="E333" s="52"/>
      <c r="F333" s="53"/>
      <c r="G333" s="50"/>
      <c r="H333" s="50"/>
      <c r="I333" s="50"/>
      <c r="J333" s="38">
        <f t="shared" si="32"/>
        <v>0</v>
      </c>
      <c r="K333" s="38">
        <f t="shared" si="30"/>
        <v>0</v>
      </c>
      <c r="L333" s="38">
        <f t="shared" si="33"/>
        <v>0</v>
      </c>
      <c r="M333" s="38">
        <f t="shared" si="34"/>
        <v>0</v>
      </c>
      <c r="N333" s="38">
        <f t="shared" si="35"/>
        <v>0</v>
      </c>
      <c r="O333" s="38">
        <f>IF($F333=Instellingen!$I$11,ROUND(($J333-($J333/((100%+$F333)/100%))),2),0)</f>
        <v>0</v>
      </c>
      <c r="P333" s="38">
        <f>IF($F333=Instellingen!$I$12,ROUND(($J333-($J333/((100%+$F333)/100%))),2),0)</f>
        <v>0</v>
      </c>
      <c r="Q333" s="38">
        <f>IF($F333=Instellingen!$I$14,0,ROUND(($K333-($K333/((100%+$F333)/100%))),2))</f>
        <v>0</v>
      </c>
    </row>
    <row r="334" spans="1:17" x14ac:dyDescent="0.35">
      <c r="A334" s="20" t="str">
        <f t="shared" si="31"/>
        <v/>
      </c>
      <c r="B334" s="20" t="str">
        <f>IFERROR(VLOOKUP($A334,Instellingen!$K$11:$L$22,2,0),"")</f>
        <v/>
      </c>
      <c r="C334" s="51"/>
      <c r="D334" s="52"/>
      <c r="E334" s="52"/>
      <c r="F334" s="53"/>
      <c r="G334" s="50"/>
      <c r="H334" s="50"/>
      <c r="I334" s="50"/>
      <c r="J334" s="38">
        <f t="shared" si="32"/>
        <v>0</v>
      </c>
      <c r="K334" s="38">
        <f t="shared" si="30"/>
        <v>0</v>
      </c>
      <c r="L334" s="38">
        <f t="shared" si="33"/>
        <v>0</v>
      </c>
      <c r="M334" s="38">
        <f t="shared" si="34"/>
        <v>0</v>
      </c>
      <c r="N334" s="38">
        <f t="shared" si="35"/>
        <v>0</v>
      </c>
      <c r="O334" s="38">
        <f>IF($F334=Instellingen!$I$11,ROUND(($J334-($J334/((100%+$F334)/100%))),2),0)</f>
        <v>0</v>
      </c>
      <c r="P334" s="38">
        <f>IF($F334=Instellingen!$I$12,ROUND(($J334-($J334/((100%+$F334)/100%))),2),0)</f>
        <v>0</v>
      </c>
      <c r="Q334" s="38">
        <f>IF($F334=Instellingen!$I$14,0,ROUND(($K334-($K334/((100%+$F334)/100%))),2))</f>
        <v>0</v>
      </c>
    </row>
    <row r="335" spans="1:17" x14ac:dyDescent="0.35">
      <c r="A335" s="20" t="str">
        <f t="shared" si="31"/>
        <v/>
      </c>
      <c r="B335" s="20" t="str">
        <f>IFERROR(VLOOKUP($A335,Instellingen!$K$11:$L$22,2,0),"")</f>
        <v/>
      </c>
      <c r="C335" s="51"/>
      <c r="D335" s="52"/>
      <c r="E335" s="52"/>
      <c r="F335" s="53"/>
      <c r="G335" s="50"/>
      <c r="H335" s="50"/>
      <c r="I335" s="50"/>
      <c r="J335" s="38">
        <f t="shared" si="32"/>
        <v>0</v>
      </c>
      <c r="K335" s="38">
        <f t="shared" si="30"/>
        <v>0</v>
      </c>
      <c r="L335" s="38">
        <f t="shared" si="33"/>
        <v>0</v>
      </c>
      <c r="M335" s="38">
        <f t="shared" si="34"/>
        <v>0</v>
      </c>
      <c r="N335" s="38">
        <f t="shared" si="35"/>
        <v>0</v>
      </c>
      <c r="O335" s="38">
        <f>IF($F335=Instellingen!$I$11,ROUND(($J335-($J335/((100%+$F335)/100%))),2),0)</f>
        <v>0</v>
      </c>
      <c r="P335" s="38">
        <f>IF($F335=Instellingen!$I$12,ROUND(($J335-($J335/((100%+$F335)/100%))),2),0)</f>
        <v>0</v>
      </c>
      <c r="Q335" s="38">
        <f>IF($F335=Instellingen!$I$14,0,ROUND(($K335-($K335/((100%+$F335)/100%))),2))</f>
        <v>0</v>
      </c>
    </row>
    <row r="336" spans="1:17" x14ac:dyDescent="0.35">
      <c r="A336" s="20" t="str">
        <f t="shared" si="31"/>
        <v/>
      </c>
      <c r="B336" s="20" t="str">
        <f>IFERROR(VLOOKUP($A336,Instellingen!$K$11:$L$22,2,0),"")</f>
        <v/>
      </c>
      <c r="C336" s="51"/>
      <c r="D336" s="52"/>
      <c r="E336" s="52"/>
      <c r="F336" s="53"/>
      <c r="G336" s="50"/>
      <c r="H336" s="50"/>
      <c r="I336" s="50"/>
      <c r="J336" s="38">
        <f t="shared" si="32"/>
        <v>0</v>
      </c>
      <c r="K336" s="38">
        <f t="shared" si="30"/>
        <v>0</v>
      </c>
      <c r="L336" s="38">
        <f t="shared" si="33"/>
        <v>0</v>
      </c>
      <c r="M336" s="38">
        <f t="shared" si="34"/>
        <v>0</v>
      </c>
      <c r="N336" s="38">
        <f t="shared" si="35"/>
        <v>0</v>
      </c>
      <c r="O336" s="38">
        <f>IF($F336=Instellingen!$I$11,ROUND(($J336-($J336/((100%+$F336)/100%))),2),0)</f>
        <v>0</v>
      </c>
      <c r="P336" s="38">
        <f>IF($F336=Instellingen!$I$12,ROUND(($J336-($J336/((100%+$F336)/100%))),2),0)</f>
        <v>0</v>
      </c>
      <c r="Q336" s="38">
        <f>IF($F336=Instellingen!$I$14,0,ROUND(($K336-($K336/((100%+$F336)/100%))),2))</f>
        <v>0</v>
      </c>
    </row>
    <row r="337" spans="1:17" x14ac:dyDescent="0.35">
      <c r="A337" s="20" t="str">
        <f t="shared" si="31"/>
        <v/>
      </c>
      <c r="B337" s="20" t="str">
        <f>IFERROR(VLOOKUP($A337,Instellingen!$K$11:$L$22,2,0),"")</f>
        <v/>
      </c>
      <c r="C337" s="51"/>
      <c r="D337" s="52"/>
      <c r="E337" s="52"/>
      <c r="F337" s="53"/>
      <c r="G337" s="50"/>
      <c r="H337" s="50"/>
      <c r="I337" s="50"/>
      <c r="J337" s="38">
        <f t="shared" si="32"/>
        <v>0</v>
      </c>
      <c r="K337" s="38">
        <f t="shared" si="30"/>
        <v>0</v>
      </c>
      <c r="L337" s="38">
        <f t="shared" si="33"/>
        <v>0</v>
      </c>
      <c r="M337" s="38">
        <f t="shared" si="34"/>
        <v>0</v>
      </c>
      <c r="N337" s="38">
        <f t="shared" si="35"/>
        <v>0</v>
      </c>
      <c r="O337" s="38">
        <f>IF($F337=Instellingen!$I$11,ROUND(($J337-($J337/((100%+$F337)/100%))),2),0)</f>
        <v>0</v>
      </c>
      <c r="P337" s="38">
        <f>IF($F337=Instellingen!$I$12,ROUND(($J337-($J337/((100%+$F337)/100%))),2),0)</f>
        <v>0</v>
      </c>
      <c r="Q337" s="38">
        <f>IF($F337=Instellingen!$I$14,0,ROUND(($K337-($K337/((100%+$F337)/100%))),2))</f>
        <v>0</v>
      </c>
    </row>
    <row r="338" spans="1:17" x14ac:dyDescent="0.35">
      <c r="A338" s="20" t="str">
        <f t="shared" si="31"/>
        <v/>
      </c>
      <c r="B338" s="20" t="str">
        <f>IFERROR(VLOOKUP($A338,Instellingen!$K$11:$L$22,2,0),"")</f>
        <v/>
      </c>
      <c r="C338" s="51"/>
      <c r="D338" s="52"/>
      <c r="E338" s="52"/>
      <c r="F338" s="53"/>
      <c r="G338" s="50"/>
      <c r="H338" s="50"/>
      <c r="I338" s="50"/>
      <c r="J338" s="38">
        <f t="shared" si="32"/>
        <v>0</v>
      </c>
      <c r="K338" s="38">
        <f t="shared" si="30"/>
        <v>0</v>
      </c>
      <c r="L338" s="38">
        <f t="shared" si="33"/>
        <v>0</v>
      </c>
      <c r="M338" s="38">
        <f t="shared" si="34"/>
        <v>0</v>
      </c>
      <c r="N338" s="38">
        <f t="shared" si="35"/>
        <v>0</v>
      </c>
      <c r="O338" s="38">
        <f>IF($F338=Instellingen!$I$11,ROUND(($J338-($J338/((100%+$F338)/100%))),2),0)</f>
        <v>0</v>
      </c>
      <c r="P338" s="38">
        <f>IF($F338=Instellingen!$I$12,ROUND(($J338-($J338/((100%+$F338)/100%))),2),0)</f>
        <v>0</v>
      </c>
      <c r="Q338" s="38">
        <f>IF($F338=Instellingen!$I$14,0,ROUND(($K338-($K338/((100%+$F338)/100%))),2))</f>
        <v>0</v>
      </c>
    </row>
    <row r="339" spans="1:17" x14ac:dyDescent="0.35">
      <c r="A339" s="20" t="str">
        <f t="shared" si="31"/>
        <v/>
      </c>
      <c r="B339" s="20" t="str">
        <f>IFERROR(VLOOKUP($A339,Instellingen!$K$11:$L$22,2,0),"")</f>
        <v/>
      </c>
      <c r="C339" s="51"/>
      <c r="D339" s="52"/>
      <c r="E339" s="52"/>
      <c r="F339" s="53"/>
      <c r="G339" s="50"/>
      <c r="H339" s="50"/>
      <c r="I339" s="50"/>
      <c r="J339" s="38">
        <f t="shared" si="32"/>
        <v>0</v>
      </c>
      <c r="K339" s="38">
        <f t="shared" si="30"/>
        <v>0</v>
      </c>
      <c r="L339" s="38">
        <f t="shared" si="33"/>
        <v>0</v>
      </c>
      <c r="M339" s="38">
        <f t="shared" si="34"/>
        <v>0</v>
      </c>
      <c r="N339" s="38">
        <f t="shared" si="35"/>
        <v>0</v>
      </c>
      <c r="O339" s="38">
        <f>IF($F339=Instellingen!$I$11,ROUND(($J339-($J339/((100%+$F339)/100%))),2),0)</f>
        <v>0</v>
      </c>
      <c r="P339" s="38">
        <f>IF($F339=Instellingen!$I$12,ROUND(($J339-($J339/((100%+$F339)/100%))),2),0)</f>
        <v>0</v>
      </c>
      <c r="Q339" s="38">
        <f>IF($F339=Instellingen!$I$14,0,ROUND(($K339-($K339/((100%+$F339)/100%))),2))</f>
        <v>0</v>
      </c>
    </row>
    <row r="340" spans="1:17" x14ac:dyDescent="0.35">
      <c r="A340" s="20" t="str">
        <f t="shared" si="31"/>
        <v/>
      </c>
      <c r="B340" s="20" t="str">
        <f>IFERROR(VLOOKUP($A340,Instellingen!$K$11:$L$22,2,0),"")</f>
        <v/>
      </c>
      <c r="C340" s="51"/>
      <c r="D340" s="52"/>
      <c r="E340" s="52"/>
      <c r="F340" s="53"/>
      <c r="G340" s="50"/>
      <c r="H340" s="50"/>
      <c r="I340" s="50"/>
      <c r="J340" s="38">
        <f t="shared" si="32"/>
        <v>0</v>
      </c>
      <c r="K340" s="38">
        <f t="shared" si="30"/>
        <v>0</v>
      </c>
      <c r="L340" s="38">
        <f t="shared" si="33"/>
        <v>0</v>
      </c>
      <c r="M340" s="38">
        <f t="shared" si="34"/>
        <v>0</v>
      </c>
      <c r="N340" s="38">
        <f t="shared" si="35"/>
        <v>0</v>
      </c>
      <c r="O340" s="38">
        <f>IF($F340=Instellingen!$I$11,ROUND(($J340-($J340/((100%+$F340)/100%))),2),0)</f>
        <v>0</v>
      </c>
      <c r="P340" s="38">
        <f>IF($F340=Instellingen!$I$12,ROUND(($J340-($J340/((100%+$F340)/100%))),2),0)</f>
        <v>0</v>
      </c>
      <c r="Q340" s="38">
        <f>IF($F340=Instellingen!$I$14,0,ROUND(($K340-($K340/((100%+$F340)/100%))),2))</f>
        <v>0</v>
      </c>
    </row>
    <row r="341" spans="1:17" x14ac:dyDescent="0.35">
      <c r="A341" s="20" t="str">
        <f t="shared" si="31"/>
        <v/>
      </c>
      <c r="B341" s="20" t="str">
        <f>IFERROR(VLOOKUP($A341,Instellingen!$K$11:$L$22,2,0),"")</f>
        <v/>
      </c>
      <c r="C341" s="51"/>
      <c r="D341" s="52"/>
      <c r="E341" s="52"/>
      <c r="F341" s="53"/>
      <c r="G341" s="50"/>
      <c r="H341" s="50"/>
      <c r="I341" s="50"/>
      <c r="J341" s="38">
        <f t="shared" si="32"/>
        <v>0</v>
      </c>
      <c r="K341" s="38">
        <f t="shared" si="30"/>
        <v>0</v>
      </c>
      <c r="L341" s="38">
        <f t="shared" si="33"/>
        <v>0</v>
      </c>
      <c r="M341" s="38">
        <f t="shared" si="34"/>
        <v>0</v>
      </c>
      <c r="N341" s="38">
        <f t="shared" si="35"/>
        <v>0</v>
      </c>
      <c r="O341" s="38">
        <f>IF($F341=Instellingen!$I$11,ROUND(($J341-($J341/((100%+$F341)/100%))),2),0)</f>
        <v>0</v>
      </c>
      <c r="P341" s="38">
        <f>IF($F341=Instellingen!$I$12,ROUND(($J341-($J341/((100%+$F341)/100%))),2),0)</f>
        <v>0</v>
      </c>
      <c r="Q341" s="38">
        <f>IF($F341=Instellingen!$I$14,0,ROUND(($K341-($K341/((100%+$F341)/100%))),2))</f>
        <v>0</v>
      </c>
    </row>
    <row r="342" spans="1:17" x14ac:dyDescent="0.35">
      <c r="A342" s="20" t="str">
        <f t="shared" si="31"/>
        <v/>
      </c>
      <c r="B342" s="20" t="str">
        <f>IFERROR(VLOOKUP($A342,Instellingen!$K$11:$L$22,2,0),"")</f>
        <v/>
      </c>
      <c r="C342" s="51"/>
      <c r="D342" s="52"/>
      <c r="E342" s="52"/>
      <c r="F342" s="53"/>
      <c r="G342" s="50"/>
      <c r="H342" s="50"/>
      <c r="I342" s="50"/>
      <c r="J342" s="38">
        <f t="shared" si="32"/>
        <v>0</v>
      </c>
      <c r="K342" s="38">
        <f t="shared" si="30"/>
        <v>0</v>
      </c>
      <c r="L342" s="38">
        <f t="shared" si="33"/>
        <v>0</v>
      </c>
      <c r="M342" s="38">
        <f t="shared" si="34"/>
        <v>0</v>
      </c>
      <c r="N342" s="38">
        <f t="shared" si="35"/>
        <v>0</v>
      </c>
      <c r="O342" s="38">
        <f>IF($F342=Instellingen!$I$11,ROUND(($J342-($J342/((100%+$F342)/100%))),2),0)</f>
        <v>0</v>
      </c>
      <c r="P342" s="38">
        <f>IF($F342=Instellingen!$I$12,ROUND(($J342-($J342/((100%+$F342)/100%))),2),0)</f>
        <v>0</v>
      </c>
      <c r="Q342" s="38">
        <f>IF($F342=Instellingen!$I$14,0,ROUND(($K342-($K342/((100%+$F342)/100%))),2))</f>
        <v>0</v>
      </c>
    </row>
    <row r="343" spans="1:17" x14ac:dyDescent="0.35">
      <c r="A343" s="20" t="str">
        <f t="shared" si="31"/>
        <v/>
      </c>
      <c r="B343" s="20" t="str">
        <f>IFERROR(VLOOKUP($A343,Instellingen!$K$11:$L$22,2,0),"")</f>
        <v/>
      </c>
      <c r="C343" s="51"/>
      <c r="D343" s="52"/>
      <c r="E343" s="52"/>
      <c r="F343" s="53"/>
      <c r="G343" s="50"/>
      <c r="H343" s="50"/>
      <c r="I343" s="50"/>
      <c r="J343" s="38">
        <f t="shared" si="32"/>
        <v>0</v>
      </c>
      <c r="K343" s="38">
        <f t="shared" si="30"/>
        <v>0</v>
      </c>
      <c r="L343" s="38">
        <f t="shared" si="33"/>
        <v>0</v>
      </c>
      <c r="M343" s="38">
        <f t="shared" si="34"/>
        <v>0</v>
      </c>
      <c r="N343" s="38">
        <f t="shared" si="35"/>
        <v>0</v>
      </c>
      <c r="O343" s="38">
        <f>IF($F343=Instellingen!$I$11,ROUND(($J343-($J343/((100%+$F343)/100%))),2),0)</f>
        <v>0</v>
      </c>
      <c r="P343" s="38">
        <f>IF($F343=Instellingen!$I$12,ROUND(($J343-($J343/((100%+$F343)/100%))),2),0)</f>
        <v>0</v>
      </c>
      <c r="Q343" s="38">
        <f>IF($F343=Instellingen!$I$14,0,ROUND(($K343-($K343/((100%+$F343)/100%))),2))</f>
        <v>0</v>
      </c>
    </row>
    <row r="344" spans="1:17" x14ac:dyDescent="0.35">
      <c r="A344" s="20" t="str">
        <f t="shared" si="31"/>
        <v/>
      </c>
      <c r="B344" s="20" t="str">
        <f>IFERROR(VLOOKUP($A344,Instellingen!$K$11:$L$22,2,0),"")</f>
        <v/>
      </c>
      <c r="C344" s="51"/>
      <c r="D344" s="52"/>
      <c r="E344" s="52"/>
      <c r="F344" s="53"/>
      <c r="G344" s="50"/>
      <c r="H344" s="50"/>
      <c r="I344" s="50"/>
      <c r="J344" s="38">
        <f t="shared" si="32"/>
        <v>0</v>
      </c>
      <c r="K344" s="38">
        <f t="shared" si="30"/>
        <v>0</v>
      </c>
      <c r="L344" s="38">
        <f t="shared" si="33"/>
        <v>0</v>
      </c>
      <c r="M344" s="38">
        <f t="shared" si="34"/>
        <v>0</v>
      </c>
      <c r="N344" s="38">
        <f t="shared" si="35"/>
        <v>0</v>
      </c>
      <c r="O344" s="38">
        <f>IF($F344=Instellingen!$I$11,ROUND(($J344-($J344/((100%+$F344)/100%))),2),0)</f>
        <v>0</v>
      </c>
      <c r="P344" s="38">
        <f>IF($F344=Instellingen!$I$12,ROUND(($J344-($J344/((100%+$F344)/100%))),2),0)</f>
        <v>0</v>
      </c>
      <c r="Q344" s="38">
        <f>IF($F344=Instellingen!$I$14,0,ROUND(($K344-($K344/((100%+$F344)/100%))),2))</f>
        <v>0</v>
      </c>
    </row>
    <row r="345" spans="1:17" x14ac:dyDescent="0.35">
      <c r="A345" s="20" t="str">
        <f t="shared" si="31"/>
        <v/>
      </c>
      <c r="B345" s="20" t="str">
        <f>IFERROR(VLOOKUP($A345,Instellingen!$K$11:$L$22,2,0),"")</f>
        <v/>
      </c>
      <c r="C345" s="51"/>
      <c r="D345" s="52"/>
      <c r="E345" s="52"/>
      <c r="F345" s="53"/>
      <c r="G345" s="50"/>
      <c r="H345" s="50"/>
      <c r="I345" s="50"/>
      <c r="J345" s="38">
        <f t="shared" si="32"/>
        <v>0</v>
      </c>
      <c r="K345" s="38">
        <f t="shared" si="30"/>
        <v>0</v>
      </c>
      <c r="L345" s="38">
        <f t="shared" si="33"/>
        <v>0</v>
      </c>
      <c r="M345" s="38">
        <f t="shared" si="34"/>
        <v>0</v>
      </c>
      <c r="N345" s="38">
        <f t="shared" si="35"/>
        <v>0</v>
      </c>
      <c r="O345" s="38">
        <f>IF($F345=Instellingen!$I$11,ROUND(($J345-($J345/((100%+$F345)/100%))),2),0)</f>
        <v>0</v>
      </c>
      <c r="P345" s="38">
        <f>IF($F345=Instellingen!$I$12,ROUND(($J345-($J345/((100%+$F345)/100%))),2),0)</f>
        <v>0</v>
      </c>
      <c r="Q345" s="38">
        <f>IF($F345=Instellingen!$I$14,0,ROUND(($K345-($K345/((100%+$F345)/100%))),2))</f>
        <v>0</v>
      </c>
    </row>
    <row r="346" spans="1:17" x14ac:dyDescent="0.35">
      <c r="A346" s="20" t="str">
        <f t="shared" si="31"/>
        <v/>
      </c>
      <c r="B346" s="20" t="str">
        <f>IFERROR(VLOOKUP($A346,Instellingen!$K$11:$L$22,2,0),"")</f>
        <v/>
      </c>
      <c r="C346" s="51"/>
      <c r="D346" s="52"/>
      <c r="E346" s="52"/>
      <c r="F346" s="53"/>
      <c r="G346" s="50"/>
      <c r="H346" s="50"/>
      <c r="I346" s="50"/>
      <c r="J346" s="38">
        <f t="shared" si="32"/>
        <v>0</v>
      </c>
      <c r="K346" s="38">
        <f t="shared" si="30"/>
        <v>0</v>
      </c>
      <c r="L346" s="38">
        <f t="shared" si="33"/>
        <v>0</v>
      </c>
      <c r="M346" s="38">
        <f t="shared" si="34"/>
        <v>0</v>
      </c>
      <c r="N346" s="38">
        <f t="shared" si="35"/>
        <v>0</v>
      </c>
      <c r="O346" s="38">
        <f>IF($F346=Instellingen!$I$11,ROUND(($J346-($J346/((100%+$F346)/100%))),2),0)</f>
        <v>0</v>
      </c>
      <c r="P346" s="38">
        <f>IF($F346=Instellingen!$I$12,ROUND(($J346-($J346/((100%+$F346)/100%))),2),0)</f>
        <v>0</v>
      </c>
      <c r="Q346" s="38">
        <f>IF($F346=Instellingen!$I$14,0,ROUND(($K346-($K346/((100%+$F346)/100%))),2))</f>
        <v>0</v>
      </c>
    </row>
    <row r="347" spans="1:17" x14ac:dyDescent="0.35">
      <c r="A347" s="20" t="str">
        <f t="shared" si="31"/>
        <v/>
      </c>
      <c r="B347" s="20" t="str">
        <f>IFERROR(VLOOKUP($A347,Instellingen!$K$11:$L$22,2,0),"")</f>
        <v/>
      </c>
      <c r="C347" s="51"/>
      <c r="D347" s="52"/>
      <c r="E347" s="52"/>
      <c r="F347" s="53"/>
      <c r="G347" s="50"/>
      <c r="H347" s="50"/>
      <c r="I347" s="50"/>
      <c r="J347" s="38">
        <f t="shared" si="32"/>
        <v>0</v>
      </c>
      <c r="K347" s="38">
        <f t="shared" si="30"/>
        <v>0</v>
      </c>
      <c r="L347" s="38">
        <f t="shared" si="33"/>
        <v>0</v>
      </c>
      <c r="M347" s="38">
        <f t="shared" si="34"/>
        <v>0</v>
      </c>
      <c r="N347" s="38">
        <f t="shared" si="35"/>
        <v>0</v>
      </c>
      <c r="O347" s="38">
        <f>IF($F347=Instellingen!$I$11,ROUND(($J347-($J347/((100%+$F347)/100%))),2),0)</f>
        <v>0</v>
      </c>
      <c r="P347" s="38">
        <f>IF($F347=Instellingen!$I$12,ROUND(($J347-($J347/((100%+$F347)/100%))),2),0)</f>
        <v>0</v>
      </c>
      <c r="Q347" s="38">
        <f>IF($F347=Instellingen!$I$14,0,ROUND(($K347-($K347/((100%+$F347)/100%))),2))</f>
        <v>0</v>
      </c>
    </row>
    <row r="348" spans="1:17" x14ac:dyDescent="0.35">
      <c r="A348" s="20" t="str">
        <f t="shared" si="31"/>
        <v/>
      </c>
      <c r="B348" s="20" t="str">
        <f>IFERROR(VLOOKUP($A348,Instellingen!$K$11:$L$22,2,0),"")</f>
        <v/>
      </c>
      <c r="C348" s="51"/>
      <c r="D348" s="52"/>
      <c r="E348" s="52"/>
      <c r="F348" s="53"/>
      <c r="G348" s="50"/>
      <c r="H348" s="50"/>
      <c r="I348" s="50"/>
      <c r="J348" s="38">
        <f t="shared" si="32"/>
        <v>0</v>
      </c>
      <c r="K348" s="38">
        <f t="shared" si="30"/>
        <v>0</v>
      </c>
      <c r="L348" s="38">
        <f t="shared" si="33"/>
        <v>0</v>
      </c>
      <c r="M348" s="38">
        <f t="shared" si="34"/>
        <v>0</v>
      </c>
      <c r="N348" s="38">
        <f t="shared" si="35"/>
        <v>0</v>
      </c>
      <c r="O348" s="38">
        <f>IF($F348=Instellingen!$I$11,ROUND(($J348-($J348/((100%+$F348)/100%))),2),0)</f>
        <v>0</v>
      </c>
      <c r="P348" s="38">
        <f>IF($F348=Instellingen!$I$12,ROUND(($J348-($J348/((100%+$F348)/100%))),2),0)</f>
        <v>0</v>
      </c>
      <c r="Q348" s="38">
        <f>IF($F348=Instellingen!$I$14,0,ROUND(($K348-($K348/((100%+$F348)/100%))),2))</f>
        <v>0</v>
      </c>
    </row>
    <row r="349" spans="1:17" x14ac:dyDescent="0.35">
      <c r="A349" s="20" t="str">
        <f t="shared" si="31"/>
        <v/>
      </c>
      <c r="B349" s="20" t="str">
        <f>IFERROR(VLOOKUP($A349,Instellingen!$K$11:$L$22,2,0),"")</f>
        <v/>
      </c>
      <c r="C349" s="51"/>
      <c r="D349" s="52"/>
      <c r="E349" s="52"/>
      <c r="F349" s="53"/>
      <c r="G349" s="50"/>
      <c r="H349" s="50"/>
      <c r="I349" s="50"/>
      <c r="J349" s="38">
        <f t="shared" si="32"/>
        <v>0</v>
      </c>
      <c r="K349" s="38">
        <f t="shared" si="30"/>
        <v>0</v>
      </c>
      <c r="L349" s="38">
        <f t="shared" si="33"/>
        <v>0</v>
      </c>
      <c r="M349" s="38">
        <f t="shared" si="34"/>
        <v>0</v>
      </c>
      <c r="N349" s="38">
        <f t="shared" si="35"/>
        <v>0</v>
      </c>
      <c r="O349" s="38">
        <f>IF($F349=Instellingen!$I$11,ROUND(($J349-($J349/((100%+$F349)/100%))),2),0)</f>
        <v>0</v>
      </c>
      <c r="P349" s="38">
        <f>IF($F349=Instellingen!$I$12,ROUND(($J349-($J349/((100%+$F349)/100%))),2),0)</f>
        <v>0</v>
      </c>
      <c r="Q349" s="38">
        <f>IF($F349=Instellingen!$I$14,0,ROUND(($K349-($K349/((100%+$F349)/100%))),2))</f>
        <v>0</v>
      </c>
    </row>
    <row r="350" spans="1:17" x14ac:dyDescent="0.35">
      <c r="A350" s="20" t="str">
        <f t="shared" si="31"/>
        <v/>
      </c>
      <c r="B350" s="20" t="str">
        <f>IFERROR(VLOOKUP($A350,Instellingen!$K$11:$L$22,2,0),"")</f>
        <v/>
      </c>
      <c r="C350" s="51"/>
      <c r="D350" s="52"/>
      <c r="E350" s="52"/>
      <c r="F350" s="53"/>
      <c r="G350" s="50"/>
      <c r="H350" s="50"/>
      <c r="I350" s="50"/>
      <c r="J350" s="38">
        <f t="shared" si="32"/>
        <v>0</v>
      </c>
      <c r="K350" s="38">
        <f t="shared" si="30"/>
        <v>0</v>
      </c>
      <c r="L350" s="38">
        <f t="shared" si="33"/>
        <v>0</v>
      </c>
      <c r="M350" s="38">
        <f t="shared" si="34"/>
        <v>0</v>
      </c>
      <c r="N350" s="38">
        <f t="shared" si="35"/>
        <v>0</v>
      </c>
      <c r="O350" s="38">
        <f>IF($F350=Instellingen!$I$11,ROUND(($J350-($J350/((100%+$F350)/100%))),2),0)</f>
        <v>0</v>
      </c>
      <c r="P350" s="38">
        <f>IF($F350=Instellingen!$I$12,ROUND(($J350-($J350/((100%+$F350)/100%))),2),0)</f>
        <v>0</v>
      </c>
      <c r="Q350" s="38">
        <f>IF($F350=Instellingen!$I$14,0,ROUND(($K350-($K350/((100%+$F350)/100%))),2))</f>
        <v>0</v>
      </c>
    </row>
    <row r="351" spans="1:17" x14ac:dyDescent="0.35">
      <c r="A351" s="20" t="str">
        <f t="shared" si="31"/>
        <v/>
      </c>
      <c r="B351" s="20" t="str">
        <f>IFERROR(VLOOKUP($A351,Instellingen!$K$11:$L$22,2,0),"")</f>
        <v/>
      </c>
      <c r="C351" s="51"/>
      <c r="D351" s="52"/>
      <c r="E351" s="52"/>
      <c r="F351" s="53"/>
      <c r="G351" s="50"/>
      <c r="H351" s="50"/>
      <c r="I351" s="50"/>
      <c r="J351" s="38">
        <f t="shared" si="32"/>
        <v>0</v>
      </c>
      <c r="K351" s="38">
        <f t="shared" si="30"/>
        <v>0</v>
      </c>
      <c r="L351" s="38">
        <f t="shared" si="33"/>
        <v>0</v>
      </c>
      <c r="M351" s="38">
        <f t="shared" si="34"/>
        <v>0</v>
      </c>
      <c r="N351" s="38">
        <f t="shared" si="35"/>
        <v>0</v>
      </c>
      <c r="O351" s="38">
        <f>IF($F351=Instellingen!$I$11,ROUND(($J351-($J351/((100%+$F351)/100%))),2),0)</f>
        <v>0</v>
      </c>
      <c r="P351" s="38">
        <f>IF($F351=Instellingen!$I$12,ROUND(($J351-($J351/((100%+$F351)/100%))),2),0)</f>
        <v>0</v>
      </c>
      <c r="Q351" s="38">
        <f>IF($F351=Instellingen!$I$14,0,ROUND(($K351-($K351/((100%+$F351)/100%))),2))</f>
        <v>0</v>
      </c>
    </row>
    <row r="352" spans="1:17" x14ac:dyDescent="0.35">
      <c r="A352" s="20" t="str">
        <f t="shared" si="31"/>
        <v/>
      </c>
      <c r="B352" s="20" t="str">
        <f>IFERROR(VLOOKUP($A352,Instellingen!$K$11:$L$22,2,0),"")</f>
        <v/>
      </c>
      <c r="C352" s="51"/>
      <c r="D352" s="52"/>
      <c r="E352" s="52"/>
      <c r="F352" s="53"/>
      <c r="G352" s="50"/>
      <c r="H352" s="50"/>
      <c r="I352" s="50"/>
      <c r="J352" s="38">
        <f t="shared" si="32"/>
        <v>0</v>
      </c>
      <c r="K352" s="38">
        <f t="shared" si="30"/>
        <v>0</v>
      </c>
      <c r="L352" s="38">
        <f t="shared" si="33"/>
        <v>0</v>
      </c>
      <c r="M352" s="38">
        <f t="shared" si="34"/>
        <v>0</v>
      </c>
      <c r="N352" s="38">
        <f t="shared" si="35"/>
        <v>0</v>
      </c>
      <c r="O352" s="38">
        <f>IF($F352=Instellingen!$I$11,ROUND(($J352-($J352/((100%+$F352)/100%))),2),0)</f>
        <v>0</v>
      </c>
      <c r="P352" s="38">
        <f>IF($F352=Instellingen!$I$12,ROUND(($J352-($J352/((100%+$F352)/100%))),2),0)</f>
        <v>0</v>
      </c>
      <c r="Q352" s="38">
        <f>IF($F352=Instellingen!$I$14,0,ROUND(($K352-($K352/((100%+$F352)/100%))),2))</f>
        <v>0</v>
      </c>
    </row>
    <row r="353" spans="1:17" x14ac:dyDescent="0.35">
      <c r="A353" s="20" t="str">
        <f t="shared" si="31"/>
        <v/>
      </c>
      <c r="B353" s="20" t="str">
        <f>IFERROR(VLOOKUP($A353,Instellingen!$K$11:$L$22,2,0),"")</f>
        <v/>
      </c>
      <c r="C353" s="51"/>
      <c r="D353" s="52"/>
      <c r="E353" s="52"/>
      <c r="F353" s="53"/>
      <c r="G353" s="50"/>
      <c r="H353" s="50"/>
      <c r="I353" s="50"/>
      <c r="J353" s="38">
        <f t="shared" si="32"/>
        <v>0</v>
      </c>
      <c r="K353" s="38">
        <f t="shared" si="30"/>
        <v>0</v>
      </c>
      <c r="L353" s="38">
        <f t="shared" si="33"/>
        <v>0</v>
      </c>
      <c r="M353" s="38">
        <f t="shared" si="34"/>
        <v>0</v>
      </c>
      <c r="N353" s="38">
        <f t="shared" si="35"/>
        <v>0</v>
      </c>
      <c r="O353" s="38">
        <f>IF($F353=Instellingen!$I$11,ROUND(($J353-($J353/((100%+$F353)/100%))),2),0)</f>
        <v>0</v>
      </c>
      <c r="P353" s="38">
        <f>IF($F353=Instellingen!$I$12,ROUND(($J353-($J353/((100%+$F353)/100%))),2),0)</f>
        <v>0</v>
      </c>
      <c r="Q353" s="38">
        <f>IF($F353=Instellingen!$I$14,0,ROUND(($K353-($K353/((100%+$F353)/100%))),2))</f>
        <v>0</v>
      </c>
    </row>
    <row r="354" spans="1:17" x14ac:dyDescent="0.35">
      <c r="A354" s="20" t="str">
        <f t="shared" si="31"/>
        <v/>
      </c>
      <c r="B354" s="20" t="str">
        <f>IFERROR(VLOOKUP($A354,Instellingen!$K$11:$L$22,2,0),"")</f>
        <v/>
      </c>
      <c r="C354" s="51"/>
      <c r="D354" s="52"/>
      <c r="E354" s="52"/>
      <c r="F354" s="53"/>
      <c r="G354" s="50"/>
      <c r="H354" s="50"/>
      <c r="I354" s="50"/>
      <c r="J354" s="38">
        <f t="shared" si="32"/>
        <v>0</v>
      </c>
      <c r="K354" s="38">
        <f t="shared" si="30"/>
        <v>0</v>
      </c>
      <c r="L354" s="38">
        <f t="shared" si="33"/>
        <v>0</v>
      </c>
      <c r="M354" s="38">
        <f t="shared" si="34"/>
        <v>0</v>
      </c>
      <c r="N354" s="38">
        <f t="shared" si="35"/>
        <v>0</v>
      </c>
      <c r="O354" s="38">
        <f>IF($F354=Instellingen!$I$11,ROUND(($J354-($J354/((100%+$F354)/100%))),2),0)</f>
        <v>0</v>
      </c>
      <c r="P354" s="38">
        <f>IF($F354=Instellingen!$I$12,ROUND(($J354-($J354/((100%+$F354)/100%))),2),0)</f>
        <v>0</v>
      </c>
      <c r="Q354" s="38">
        <f>IF($F354=Instellingen!$I$14,0,ROUND(($K354-($K354/((100%+$F354)/100%))),2))</f>
        <v>0</v>
      </c>
    </row>
    <row r="355" spans="1:17" x14ac:dyDescent="0.35">
      <c r="A355" s="20" t="str">
        <f t="shared" si="31"/>
        <v/>
      </c>
      <c r="B355" s="20" t="str">
        <f>IFERROR(VLOOKUP($A355,Instellingen!$K$11:$L$22,2,0),"")</f>
        <v/>
      </c>
      <c r="C355" s="51"/>
      <c r="D355" s="52"/>
      <c r="E355" s="52"/>
      <c r="F355" s="53"/>
      <c r="G355" s="50"/>
      <c r="H355" s="50"/>
      <c r="I355" s="50"/>
      <c r="J355" s="38">
        <f t="shared" si="32"/>
        <v>0</v>
      </c>
      <c r="K355" s="38">
        <f t="shared" si="30"/>
        <v>0</v>
      </c>
      <c r="L355" s="38">
        <f t="shared" si="33"/>
        <v>0</v>
      </c>
      <c r="M355" s="38">
        <f t="shared" si="34"/>
        <v>0</v>
      </c>
      <c r="N355" s="38">
        <f t="shared" si="35"/>
        <v>0</v>
      </c>
      <c r="O355" s="38">
        <f>IF($F355=Instellingen!$I$11,ROUND(($J355-($J355/((100%+$F355)/100%))),2),0)</f>
        <v>0</v>
      </c>
      <c r="P355" s="38">
        <f>IF($F355=Instellingen!$I$12,ROUND(($J355-($J355/((100%+$F355)/100%))),2),0)</f>
        <v>0</v>
      </c>
      <c r="Q355" s="38">
        <f>IF($F355=Instellingen!$I$14,0,ROUND(($K355-($K355/((100%+$F355)/100%))),2))</f>
        <v>0</v>
      </c>
    </row>
    <row r="356" spans="1:17" x14ac:dyDescent="0.35">
      <c r="A356" s="20" t="str">
        <f t="shared" si="31"/>
        <v/>
      </c>
      <c r="B356" s="20" t="str">
        <f>IFERROR(VLOOKUP($A356,Instellingen!$K$11:$L$22,2,0),"")</f>
        <v/>
      </c>
      <c r="C356" s="51"/>
      <c r="D356" s="52"/>
      <c r="E356" s="52"/>
      <c r="F356" s="53"/>
      <c r="G356" s="50"/>
      <c r="H356" s="50"/>
      <c r="I356" s="50"/>
      <c r="J356" s="38">
        <f t="shared" si="32"/>
        <v>0</v>
      </c>
      <c r="K356" s="38">
        <f t="shared" si="30"/>
        <v>0</v>
      </c>
      <c r="L356" s="38">
        <f t="shared" si="33"/>
        <v>0</v>
      </c>
      <c r="M356" s="38">
        <f t="shared" si="34"/>
        <v>0</v>
      </c>
      <c r="N356" s="38">
        <f t="shared" si="35"/>
        <v>0</v>
      </c>
      <c r="O356" s="38">
        <f>IF($F356=Instellingen!$I$11,ROUND(($J356-($J356/((100%+$F356)/100%))),2),0)</f>
        <v>0</v>
      </c>
      <c r="P356" s="38">
        <f>IF($F356=Instellingen!$I$12,ROUND(($J356-($J356/((100%+$F356)/100%))),2),0)</f>
        <v>0</v>
      </c>
      <c r="Q356" s="38">
        <f>IF($F356=Instellingen!$I$14,0,ROUND(($K356-($K356/((100%+$F356)/100%))),2))</f>
        <v>0</v>
      </c>
    </row>
    <row r="357" spans="1:17" x14ac:dyDescent="0.35">
      <c r="A357" s="20" t="str">
        <f t="shared" si="31"/>
        <v/>
      </c>
      <c r="B357" s="20" t="str">
        <f>IFERROR(VLOOKUP($A357,Instellingen!$K$11:$L$22,2,0),"")</f>
        <v/>
      </c>
      <c r="C357" s="51"/>
      <c r="D357" s="52"/>
      <c r="E357" s="52"/>
      <c r="F357" s="53"/>
      <c r="G357" s="50"/>
      <c r="H357" s="50"/>
      <c r="I357" s="50"/>
      <c r="J357" s="38">
        <f t="shared" si="32"/>
        <v>0</v>
      </c>
      <c r="K357" s="38">
        <f t="shared" si="30"/>
        <v>0</v>
      </c>
      <c r="L357" s="38">
        <f t="shared" si="33"/>
        <v>0</v>
      </c>
      <c r="M357" s="38">
        <f t="shared" si="34"/>
        <v>0</v>
      </c>
      <c r="N357" s="38">
        <f t="shared" si="35"/>
        <v>0</v>
      </c>
      <c r="O357" s="38">
        <f>IF($F357=Instellingen!$I$11,ROUND(($J357-($J357/((100%+$F357)/100%))),2),0)</f>
        <v>0</v>
      </c>
      <c r="P357" s="38">
        <f>IF($F357=Instellingen!$I$12,ROUND(($J357-($J357/((100%+$F357)/100%))),2),0)</f>
        <v>0</v>
      </c>
      <c r="Q357" s="38">
        <f>IF($F357=Instellingen!$I$14,0,ROUND(($K357-($K357/((100%+$F357)/100%))),2))</f>
        <v>0</v>
      </c>
    </row>
    <row r="358" spans="1:17" x14ac:dyDescent="0.35">
      <c r="A358" s="20" t="str">
        <f t="shared" si="31"/>
        <v/>
      </c>
      <c r="B358" s="20" t="str">
        <f>IFERROR(VLOOKUP($A358,Instellingen!$K$11:$L$22,2,0),"")</f>
        <v/>
      </c>
      <c r="C358" s="51"/>
      <c r="D358" s="52"/>
      <c r="E358" s="52"/>
      <c r="F358" s="53"/>
      <c r="G358" s="50"/>
      <c r="H358" s="50"/>
      <c r="I358" s="50"/>
      <c r="J358" s="38">
        <f t="shared" si="32"/>
        <v>0</v>
      </c>
      <c r="K358" s="38">
        <f t="shared" si="30"/>
        <v>0</v>
      </c>
      <c r="L358" s="38">
        <f t="shared" si="33"/>
        <v>0</v>
      </c>
      <c r="M358" s="38">
        <f t="shared" si="34"/>
        <v>0</v>
      </c>
      <c r="N358" s="38">
        <f t="shared" si="35"/>
        <v>0</v>
      </c>
      <c r="O358" s="38">
        <f>IF($F358=Instellingen!$I$11,ROUND(($J358-($J358/((100%+$F358)/100%))),2),0)</f>
        <v>0</v>
      </c>
      <c r="P358" s="38">
        <f>IF($F358=Instellingen!$I$12,ROUND(($J358-($J358/((100%+$F358)/100%))),2),0)</f>
        <v>0</v>
      </c>
      <c r="Q358" s="38">
        <f>IF($F358=Instellingen!$I$14,0,ROUND(($K358-($K358/((100%+$F358)/100%))),2))</f>
        <v>0</v>
      </c>
    </row>
    <row r="359" spans="1:17" x14ac:dyDescent="0.35">
      <c r="A359" s="20" t="str">
        <f t="shared" si="31"/>
        <v/>
      </c>
      <c r="B359" s="20" t="str">
        <f>IFERROR(VLOOKUP($A359,Instellingen!$K$11:$L$22,2,0),"")</f>
        <v/>
      </c>
      <c r="C359" s="51"/>
      <c r="D359" s="52"/>
      <c r="E359" s="52"/>
      <c r="F359" s="53"/>
      <c r="G359" s="50"/>
      <c r="H359" s="50"/>
      <c r="I359" s="50"/>
      <c r="J359" s="38">
        <f t="shared" si="32"/>
        <v>0</v>
      </c>
      <c r="K359" s="38">
        <f t="shared" si="30"/>
        <v>0</v>
      </c>
      <c r="L359" s="38">
        <f t="shared" si="33"/>
        <v>0</v>
      </c>
      <c r="M359" s="38">
        <f t="shared" si="34"/>
        <v>0</v>
      </c>
      <c r="N359" s="38">
        <f t="shared" si="35"/>
        <v>0</v>
      </c>
      <c r="O359" s="38">
        <f>IF($F359=Instellingen!$I$11,ROUND(($J359-($J359/((100%+$F359)/100%))),2),0)</f>
        <v>0</v>
      </c>
      <c r="P359" s="38">
        <f>IF($F359=Instellingen!$I$12,ROUND(($J359-($J359/((100%+$F359)/100%))),2),0)</f>
        <v>0</v>
      </c>
      <c r="Q359" s="38">
        <f>IF($F359=Instellingen!$I$14,0,ROUND(($K359-($K359/((100%+$F359)/100%))),2))</f>
        <v>0</v>
      </c>
    </row>
    <row r="360" spans="1:17" x14ac:dyDescent="0.35">
      <c r="A360" s="20" t="str">
        <f t="shared" si="31"/>
        <v/>
      </c>
      <c r="B360" s="20" t="str">
        <f>IFERROR(VLOOKUP($A360,Instellingen!$K$11:$L$22,2,0),"")</f>
        <v/>
      </c>
      <c r="C360" s="51"/>
      <c r="D360" s="52"/>
      <c r="E360" s="52"/>
      <c r="F360" s="53"/>
      <c r="G360" s="50"/>
      <c r="H360" s="50"/>
      <c r="I360" s="50"/>
      <c r="J360" s="38">
        <f t="shared" si="32"/>
        <v>0</v>
      </c>
      <c r="K360" s="38">
        <f t="shared" si="30"/>
        <v>0</v>
      </c>
      <c r="L360" s="38">
        <f t="shared" si="33"/>
        <v>0</v>
      </c>
      <c r="M360" s="38">
        <f t="shared" si="34"/>
        <v>0</v>
      </c>
      <c r="N360" s="38">
        <f t="shared" si="35"/>
        <v>0</v>
      </c>
      <c r="O360" s="38">
        <f>IF($F360=Instellingen!$I$11,ROUND(($J360-($J360/((100%+$F360)/100%))),2),0)</f>
        <v>0</v>
      </c>
      <c r="P360" s="38">
        <f>IF($F360=Instellingen!$I$12,ROUND(($J360-($J360/((100%+$F360)/100%))),2),0)</f>
        <v>0</v>
      </c>
      <c r="Q360" s="38">
        <f>IF($F360=Instellingen!$I$14,0,ROUND(($K360-($K360/((100%+$F360)/100%))),2))</f>
        <v>0</v>
      </c>
    </row>
    <row r="361" spans="1:17" x14ac:dyDescent="0.35">
      <c r="A361" s="20" t="str">
        <f t="shared" si="31"/>
        <v/>
      </c>
      <c r="B361" s="20" t="str">
        <f>IFERROR(VLOOKUP($A361,Instellingen!$K$11:$L$22,2,0),"")</f>
        <v/>
      </c>
      <c r="C361" s="51"/>
      <c r="D361" s="52"/>
      <c r="E361" s="52"/>
      <c r="F361" s="53"/>
      <c r="G361" s="50"/>
      <c r="H361" s="50"/>
      <c r="I361" s="50"/>
      <c r="J361" s="38">
        <f t="shared" si="32"/>
        <v>0</v>
      </c>
      <c r="K361" s="38">
        <f t="shared" si="30"/>
        <v>0</v>
      </c>
      <c r="L361" s="38">
        <f t="shared" si="33"/>
        <v>0</v>
      </c>
      <c r="M361" s="38">
        <f t="shared" si="34"/>
        <v>0</v>
      </c>
      <c r="N361" s="38">
        <f t="shared" si="35"/>
        <v>0</v>
      </c>
      <c r="O361" s="38">
        <f>IF($F361=Instellingen!$I$11,ROUND(($J361-($J361/((100%+$F361)/100%))),2),0)</f>
        <v>0</v>
      </c>
      <c r="P361" s="38">
        <f>IF($F361=Instellingen!$I$12,ROUND(($J361-($J361/((100%+$F361)/100%))),2),0)</f>
        <v>0</v>
      </c>
      <c r="Q361" s="38">
        <f>IF($F361=Instellingen!$I$14,0,ROUND(($K361-($K361/((100%+$F361)/100%))),2))</f>
        <v>0</v>
      </c>
    </row>
    <row r="362" spans="1:17" x14ac:dyDescent="0.35">
      <c r="A362" s="20" t="str">
        <f t="shared" si="31"/>
        <v/>
      </c>
      <c r="B362" s="20" t="str">
        <f>IFERROR(VLOOKUP($A362,Instellingen!$K$11:$L$22,2,0),"")</f>
        <v/>
      </c>
      <c r="C362" s="51"/>
      <c r="D362" s="52"/>
      <c r="E362" s="52"/>
      <c r="F362" s="53"/>
      <c r="G362" s="50"/>
      <c r="H362" s="50"/>
      <c r="I362" s="50"/>
      <c r="J362" s="38">
        <f t="shared" si="32"/>
        <v>0</v>
      </c>
      <c r="K362" s="38">
        <f t="shared" si="30"/>
        <v>0</v>
      </c>
      <c r="L362" s="38">
        <f t="shared" si="33"/>
        <v>0</v>
      </c>
      <c r="M362" s="38">
        <f t="shared" si="34"/>
        <v>0</v>
      </c>
      <c r="N362" s="38">
        <f t="shared" si="35"/>
        <v>0</v>
      </c>
      <c r="O362" s="38">
        <f>IF($F362=Instellingen!$I$11,ROUND(($J362-($J362/((100%+$F362)/100%))),2),0)</f>
        <v>0</v>
      </c>
      <c r="P362" s="38">
        <f>IF($F362=Instellingen!$I$12,ROUND(($J362-($J362/((100%+$F362)/100%))),2),0)</f>
        <v>0</v>
      </c>
      <c r="Q362" s="38">
        <f>IF($F362=Instellingen!$I$14,0,ROUND(($K362-($K362/((100%+$F362)/100%))),2))</f>
        <v>0</v>
      </c>
    </row>
    <row r="363" spans="1:17" x14ac:dyDescent="0.35">
      <c r="A363" s="20" t="str">
        <f t="shared" si="31"/>
        <v/>
      </c>
      <c r="B363" s="20" t="str">
        <f>IFERROR(VLOOKUP($A363,Instellingen!$K$11:$L$22,2,0),"")</f>
        <v/>
      </c>
      <c r="C363" s="51"/>
      <c r="D363" s="52"/>
      <c r="E363" s="52"/>
      <c r="F363" s="53"/>
      <c r="G363" s="50"/>
      <c r="H363" s="50"/>
      <c r="I363" s="50"/>
      <c r="J363" s="38">
        <f t="shared" si="32"/>
        <v>0</v>
      </c>
      <c r="K363" s="38">
        <f t="shared" si="30"/>
        <v>0</v>
      </c>
      <c r="L363" s="38">
        <f t="shared" si="33"/>
        <v>0</v>
      </c>
      <c r="M363" s="38">
        <f t="shared" si="34"/>
        <v>0</v>
      </c>
      <c r="N363" s="38">
        <f t="shared" si="35"/>
        <v>0</v>
      </c>
      <c r="O363" s="38">
        <f>IF($F363=Instellingen!$I$11,ROUND(($J363-($J363/((100%+$F363)/100%))),2),0)</f>
        <v>0</v>
      </c>
      <c r="P363" s="38">
        <f>IF($F363=Instellingen!$I$12,ROUND(($J363-($J363/((100%+$F363)/100%))),2),0)</f>
        <v>0</v>
      </c>
      <c r="Q363" s="38">
        <f>IF($F363=Instellingen!$I$14,0,ROUND(($K363-($K363/((100%+$F363)/100%))),2))</f>
        <v>0</v>
      </c>
    </row>
    <row r="364" spans="1:17" x14ac:dyDescent="0.35">
      <c r="A364" s="20" t="str">
        <f t="shared" si="31"/>
        <v/>
      </c>
      <c r="B364" s="20" t="str">
        <f>IFERROR(VLOOKUP($A364,Instellingen!$K$11:$L$22,2,0),"")</f>
        <v/>
      </c>
      <c r="C364" s="51"/>
      <c r="D364" s="52"/>
      <c r="E364" s="52"/>
      <c r="F364" s="53"/>
      <c r="G364" s="50"/>
      <c r="H364" s="50"/>
      <c r="I364" s="50"/>
      <c r="J364" s="38">
        <f t="shared" si="32"/>
        <v>0</v>
      </c>
      <c r="K364" s="38">
        <f t="shared" si="30"/>
        <v>0</v>
      </c>
      <c r="L364" s="38">
        <f t="shared" si="33"/>
        <v>0</v>
      </c>
      <c r="M364" s="38">
        <f t="shared" si="34"/>
        <v>0</v>
      </c>
      <c r="N364" s="38">
        <f t="shared" si="35"/>
        <v>0</v>
      </c>
      <c r="O364" s="38">
        <f>IF($F364=Instellingen!$I$11,ROUND(($J364-($J364/((100%+$F364)/100%))),2),0)</f>
        <v>0</v>
      </c>
      <c r="P364" s="38">
        <f>IF($F364=Instellingen!$I$12,ROUND(($J364-($J364/((100%+$F364)/100%))),2),0)</f>
        <v>0</v>
      </c>
      <c r="Q364" s="38">
        <f>IF($F364=Instellingen!$I$14,0,ROUND(($K364-($K364/((100%+$F364)/100%))),2))</f>
        <v>0</v>
      </c>
    </row>
    <row r="365" spans="1:17" x14ac:dyDescent="0.35">
      <c r="A365" s="20" t="str">
        <f t="shared" si="31"/>
        <v/>
      </c>
      <c r="B365" s="20" t="str">
        <f>IFERROR(VLOOKUP($A365,Instellingen!$K$11:$L$22,2,0),"")</f>
        <v/>
      </c>
      <c r="C365" s="51"/>
      <c r="D365" s="52"/>
      <c r="E365" s="52"/>
      <c r="F365" s="53"/>
      <c r="G365" s="50"/>
      <c r="H365" s="50"/>
      <c r="I365" s="50"/>
      <c r="J365" s="38">
        <f t="shared" si="32"/>
        <v>0</v>
      </c>
      <c r="K365" s="38">
        <f t="shared" si="30"/>
        <v>0</v>
      </c>
      <c r="L365" s="38">
        <f t="shared" si="33"/>
        <v>0</v>
      </c>
      <c r="M365" s="38">
        <f t="shared" si="34"/>
        <v>0</v>
      </c>
      <c r="N365" s="38">
        <f t="shared" si="35"/>
        <v>0</v>
      </c>
      <c r="O365" s="38">
        <f>IF($F365=Instellingen!$I$11,ROUND(($J365-($J365/((100%+$F365)/100%))),2),0)</f>
        <v>0</v>
      </c>
      <c r="P365" s="38">
        <f>IF($F365=Instellingen!$I$12,ROUND(($J365-($J365/((100%+$F365)/100%))),2),0)</f>
        <v>0</v>
      </c>
      <c r="Q365" s="38">
        <f>IF($F365=Instellingen!$I$14,0,ROUND(($K365-($K365/((100%+$F365)/100%))),2))</f>
        <v>0</v>
      </c>
    </row>
    <row r="366" spans="1:17" x14ac:dyDescent="0.35">
      <c r="A366" s="20" t="str">
        <f t="shared" si="31"/>
        <v/>
      </c>
      <c r="B366" s="20" t="str">
        <f>IFERROR(VLOOKUP($A366,Instellingen!$K$11:$L$22,2,0),"")</f>
        <v/>
      </c>
      <c r="C366" s="51"/>
      <c r="D366" s="52"/>
      <c r="E366" s="52"/>
      <c r="F366" s="53"/>
      <c r="G366" s="50"/>
      <c r="H366" s="50"/>
      <c r="I366" s="50"/>
      <c r="J366" s="38">
        <f t="shared" si="32"/>
        <v>0</v>
      </c>
      <c r="K366" s="38">
        <f t="shared" si="30"/>
        <v>0</v>
      </c>
      <c r="L366" s="38">
        <f t="shared" si="33"/>
        <v>0</v>
      </c>
      <c r="M366" s="38">
        <f t="shared" si="34"/>
        <v>0</v>
      </c>
      <c r="N366" s="38">
        <f t="shared" si="35"/>
        <v>0</v>
      </c>
      <c r="O366" s="38">
        <f>IF($F366=Instellingen!$I$11,ROUND(($J366-($J366/((100%+$F366)/100%))),2),0)</f>
        <v>0</v>
      </c>
      <c r="P366" s="38">
        <f>IF($F366=Instellingen!$I$12,ROUND(($J366-($J366/((100%+$F366)/100%))),2),0)</f>
        <v>0</v>
      </c>
      <c r="Q366" s="38">
        <f>IF($F366=Instellingen!$I$14,0,ROUND(($K366-($K366/((100%+$F366)/100%))),2))</f>
        <v>0</v>
      </c>
    </row>
    <row r="367" spans="1:17" x14ac:dyDescent="0.35">
      <c r="A367" s="20" t="str">
        <f t="shared" si="31"/>
        <v/>
      </c>
      <c r="B367" s="20" t="str">
        <f>IFERROR(VLOOKUP($A367,Instellingen!$K$11:$L$22,2,0),"")</f>
        <v/>
      </c>
      <c r="C367" s="51"/>
      <c r="D367" s="52"/>
      <c r="E367" s="52"/>
      <c r="F367" s="53"/>
      <c r="G367" s="50"/>
      <c r="H367" s="50"/>
      <c r="I367" s="50"/>
      <c r="J367" s="38">
        <f t="shared" si="32"/>
        <v>0</v>
      </c>
      <c r="K367" s="38">
        <f t="shared" si="30"/>
        <v>0</v>
      </c>
      <c r="L367" s="38">
        <f t="shared" si="33"/>
        <v>0</v>
      </c>
      <c r="M367" s="38">
        <f t="shared" si="34"/>
        <v>0</v>
      </c>
      <c r="N367" s="38">
        <f t="shared" si="35"/>
        <v>0</v>
      </c>
      <c r="O367" s="38">
        <f>IF($F367=Instellingen!$I$11,ROUND(($J367-($J367/((100%+$F367)/100%))),2),0)</f>
        <v>0</v>
      </c>
      <c r="P367" s="38">
        <f>IF($F367=Instellingen!$I$12,ROUND(($J367-($J367/((100%+$F367)/100%))),2),0)</f>
        <v>0</v>
      </c>
      <c r="Q367" s="38">
        <f>IF($F367=Instellingen!$I$14,0,ROUND(($K367-($K367/((100%+$F367)/100%))),2))</f>
        <v>0</v>
      </c>
    </row>
    <row r="368" spans="1:17" x14ac:dyDescent="0.35">
      <c r="A368" s="20" t="str">
        <f t="shared" si="31"/>
        <v/>
      </c>
      <c r="B368" s="20" t="str">
        <f>IFERROR(VLOOKUP($A368,Instellingen!$K$11:$L$22,2,0),"")</f>
        <v/>
      </c>
      <c r="C368" s="51"/>
      <c r="D368" s="52"/>
      <c r="E368" s="52"/>
      <c r="F368" s="53"/>
      <c r="G368" s="50"/>
      <c r="H368" s="50"/>
      <c r="I368" s="50"/>
      <c r="J368" s="38">
        <f t="shared" si="32"/>
        <v>0</v>
      </c>
      <c r="K368" s="38">
        <f t="shared" si="30"/>
        <v>0</v>
      </c>
      <c r="L368" s="38">
        <f t="shared" si="33"/>
        <v>0</v>
      </c>
      <c r="M368" s="38">
        <f t="shared" si="34"/>
        <v>0</v>
      </c>
      <c r="N368" s="38">
        <f t="shared" si="35"/>
        <v>0</v>
      </c>
      <c r="O368" s="38">
        <f>IF($F368=Instellingen!$I$11,ROUND(($J368-($J368/((100%+$F368)/100%))),2),0)</f>
        <v>0</v>
      </c>
      <c r="P368" s="38">
        <f>IF($F368=Instellingen!$I$12,ROUND(($J368-($J368/((100%+$F368)/100%))),2),0)</f>
        <v>0</v>
      </c>
      <c r="Q368" s="38">
        <f>IF($F368=Instellingen!$I$14,0,ROUND(($K368-($K368/((100%+$F368)/100%))),2))</f>
        <v>0</v>
      </c>
    </row>
    <row r="369" spans="1:17" x14ac:dyDescent="0.35">
      <c r="A369" s="20" t="str">
        <f t="shared" si="31"/>
        <v/>
      </c>
      <c r="B369" s="20" t="str">
        <f>IFERROR(VLOOKUP($A369,Instellingen!$K$11:$L$22,2,0),"")</f>
        <v/>
      </c>
      <c r="C369" s="51"/>
      <c r="D369" s="52"/>
      <c r="E369" s="52"/>
      <c r="F369" s="53"/>
      <c r="G369" s="50"/>
      <c r="H369" s="50"/>
      <c r="I369" s="50"/>
      <c r="J369" s="38">
        <f t="shared" si="32"/>
        <v>0</v>
      </c>
      <c r="K369" s="38">
        <f t="shared" si="30"/>
        <v>0</v>
      </c>
      <c r="L369" s="38">
        <f t="shared" si="33"/>
        <v>0</v>
      </c>
      <c r="M369" s="38">
        <f t="shared" si="34"/>
        <v>0</v>
      </c>
      <c r="N369" s="38">
        <f t="shared" si="35"/>
        <v>0</v>
      </c>
      <c r="O369" s="38">
        <f>IF($F369=Instellingen!$I$11,ROUND(($J369-($J369/((100%+$F369)/100%))),2),0)</f>
        <v>0</v>
      </c>
      <c r="P369" s="38">
        <f>IF($F369=Instellingen!$I$12,ROUND(($J369-($J369/((100%+$F369)/100%))),2),0)</f>
        <v>0</v>
      </c>
      <c r="Q369" s="38">
        <f>IF($F369=Instellingen!$I$14,0,ROUND(($K369-($K369/((100%+$F369)/100%))),2))</f>
        <v>0</v>
      </c>
    </row>
    <row r="370" spans="1:17" x14ac:dyDescent="0.35">
      <c r="A370" s="20" t="str">
        <f t="shared" si="31"/>
        <v/>
      </c>
      <c r="B370" s="20" t="str">
        <f>IFERROR(VLOOKUP($A370,Instellingen!$K$11:$L$22,2,0),"")</f>
        <v/>
      </c>
      <c r="C370" s="51"/>
      <c r="D370" s="52"/>
      <c r="E370" s="52"/>
      <c r="F370" s="53"/>
      <c r="G370" s="50"/>
      <c r="H370" s="50"/>
      <c r="I370" s="50"/>
      <c r="J370" s="38">
        <f t="shared" si="32"/>
        <v>0</v>
      </c>
      <c r="K370" s="38">
        <f t="shared" si="30"/>
        <v>0</v>
      </c>
      <c r="L370" s="38">
        <f t="shared" si="33"/>
        <v>0</v>
      </c>
      <c r="M370" s="38">
        <f t="shared" si="34"/>
        <v>0</v>
      </c>
      <c r="N370" s="38">
        <f t="shared" si="35"/>
        <v>0</v>
      </c>
      <c r="O370" s="38">
        <f>IF($F370=Instellingen!$I$11,ROUND(($J370-($J370/((100%+$F370)/100%))),2),0)</f>
        <v>0</v>
      </c>
      <c r="P370" s="38">
        <f>IF($F370=Instellingen!$I$12,ROUND(($J370-($J370/((100%+$F370)/100%))),2),0)</f>
        <v>0</v>
      </c>
      <c r="Q370" s="38">
        <f>IF($F370=Instellingen!$I$14,0,ROUND(($K370-($K370/((100%+$F370)/100%))),2))</f>
        <v>0</v>
      </c>
    </row>
    <row r="371" spans="1:17" x14ac:dyDescent="0.35">
      <c r="A371" s="20" t="str">
        <f t="shared" si="31"/>
        <v/>
      </c>
      <c r="B371" s="20" t="str">
        <f>IFERROR(VLOOKUP($A371,Instellingen!$K$11:$L$22,2,0),"")</f>
        <v/>
      </c>
      <c r="C371" s="51"/>
      <c r="D371" s="52"/>
      <c r="E371" s="52"/>
      <c r="F371" s="53"/>
      <c r="G371" s="50"/>
      <c r="H371" s="50"/>
      <c r="I371" s="50"/>
      <c r="J371" s="38">
        <f t="shared" si="32"/>
        <v>0</v>
      </c>
      <c r="K371" s="38">
        <f t="shared" si="30"/>
        <v>0</v>
      </c>
      <c r="L371" s="38">
        <f t="shared" si="33"/>
        <v>0</v>
      </c>
      <c r="M371" s="38">
        <f t="shared" si="34"/>
        <v>0</v>
      </c>
      <c r="N371" s="38">
        <f t="shared" si="35"/>
        <v>0</v>
      </c>
      <c r="O371" s="38">
        <f>IF($F371=Instellingen!$I$11,ROUND(($J371-($J371/((100%+$F371)/100%))),2),0)</f>
        <v>0</v>
      </c>
      <c r="P371" s="38">
        <f>IF($F371=Instellingen!$I$12,ROUND(($J371-($J371/((100%+$F371)/100%))),2),0)</f>
        <v>0</v>
      </c>
      <c r="Q371" s="38">
        <f>IF($F371=Instellingen!$I$14,0,ROUND(($K371-($K371/((100%+$F371)/100%))),2))</f>
        <v>0</v>
      </c>
    </row>
    <row r="372" spans="1:17" x14ac:dyDescent="0.35">
      <c r="A372" s="20" t="str">
        <f t="shared" si="31"/>
        <v/>
      </c>
      <c r="B372" s="20" t="str">
        <f>IFERROR(VLOOKUP($A372,Instellingen!$K$11:$L$22,2,0),"")</f>
        <v/>
      </c>
      <c r="C372" s="51"/>
      <c r="D372" s="52"/>
      <c r="E372" s="52"/>
      <c r="F372" s="53"/>
      <c r="G372" s="50"/>
      <c r="H372" s="50"/>
      <c r="I372" s="50"/>
      <c r="J372" s="38">
        <f t="shared" si="32"/>
        <v>0</v>
      </c>
      <c r="K372" s="38">
        <f t="shared" si="30"/>
        <v>0</v>
      </c>
      <c r="L372" s="38">
        <f t="shared" si="33"/>
        <v>0</v>
      </c>
      <c r="M372" s="38">
        <f t="shared" si="34"/>
        <v>0</v>
      </c>
      <c r="N372" s="38">
        <f t="shared" si="35"/>
        <v>0</v>
      </c>
      <c r="O372" s="38">
        <f>IF($F372=Instellingen!$I$11,ROUND(($J372-($J372/((100%+$F372)/100%))),2),0)</f>
        <v>0</v>
      </c>
      <c r="P372" s="38">
        <f>IF($F372=Instellingen!$I$12,ROUND(($J372-($J372/((100%+$F372)/100%))),2),0)</f>
        <v>0</v>
      </c>
      <c r="Q372" s="38">
        <f>IF($F372=Instellingen!$I$14,0,ROUND(($K372-($K372/((100%+$F372)/100%))),2))</f>
        <v>0</v>
      </c>
    </row>
    <row r="373" spans="1:17" x14ac:dyDescent="0.35">
      <c r="A373" s="20" t="str">
        <f t="shared" si="31"/>
        <v/>
      </c>
      <c r="B373" s="20" t="str">
        <f>IFERROR(VLOOKUP($A373,Instellingen!$K$11:$L$22,2,0),"")</f>
        <v/>
      </c>
      <c r="C373" s="51"/>
      <c r="D373" s="52"/>
      <c r="E373" s="52"/>
      <c r="F373" s="53"/>
      <c r="G373" s="50"/>
      <c r="H373" s="50"/>
      <c r="I373" s="50"/>
      <c r="J373" s="38">
        <f t="shared" si="32"/>
        <v>0</v>
      </c>
      <c r="K373" s="38">
        <f t="shared" si="30"/>
        <v>0</v>
      </c>
      <c r="L373" s="38">
        <f t="shared" si="33"/>
        <v>0</v>
      </c>
      <c r="M373" s="38">
        <f t="shared" si="34"/>
        <v>0</v>
      </c>
      <c r="N373" s="38">
        <f t="shared" si="35"/>
        <v>0</v>
      </c>
      <c r="O373" s="38">
        <f>IF($F373=Instellingen!$I$11,ROUND(($J373-($J373/((100%+$F373)/100%))),2),0)</f>
        <v>0</v>
      </c>
      <c r="P373" s="38">
        <f>IF($F373=Instellingen!$I$12,ROUND(($J373-($J373/((100%+$F373)/100%))),2),0)</f>
        <v>0</v>
      </c>
      <c r="Q373" s="38">
        <f>IF($F373=Instellingen!$I$14,0,ROUND(($K373-($K373/((100%+$F373)/100%))),2))</f>
        <v>0</v>
      </c>
    </row>
    <row r="374" spans="1:17" x14ac:dyDescent="0.35">
      <c r="A374" s="20" t="str">
        <f t="shared" si="31"/>
        <v/>
      </c>
      <c r="B374" s="20" t="str">
        <f>IFERROR(VLOOKUP($A374,Instellingen!$K$11:$L$22,2,0),"")</f>
        <v/>
      </c>
      <c r="C374" s="51"/>
      <c r="D374" s="52"/>
      <c r="E374" s="52"/>
      <c r="F374" s="53"/>
      <c r="G374" s="50"/>
      <c r="H374" s="50"/>
      <c r="I374" s="50"/>
      <c r="J374" s="38">
        <f t="shared" si="32"/>
        <v>0</v>
      </c>
      <c r="K374" s="38">
        <f t="shared" si="30"/>
        <v>0</v>
      </c>
      <c r="L374" s="38">
        <f t="shared" si="33"/>
        <v>0</v>
      </c>
      <c r="M374" s="38">
        <f t="shared" si="34"/>
        <v>0</v>
      </c>
      <c r="N374" s="38">
        <f t="shared" si="35"/>
        <v>0</v>
      </c>
      <c r="O374" s="38">
        <f>IF($F374=Instellingen!$I$11,ROUND(($J374-($J374/((100%+$F374)/100%))),2),0)</f>
        <v>0</v>
      </c>
      <c r="P374" s="38">
        <f>IF($F374=Instellingen!$I$12,ROUND(($J374-($J374/((100%+$F374)/100%))),2),0)</f>
        <v>0</v>
      </c>
      <c r="Q374" s="38">
        <f>IF($F374=Instellingen!$I$14,0,ROUND(($K374-($K374/((100%+$F374)/100%))),2))</f>
        <v>0</v>
      </c>
    </row>
    <row r="375" spans="1:17" x14ac:dyDescent="0.35">
      <c r="A375" s="20" t="str">
        <f t="shared" si="31"/>
        <v/>
      </c>
      <c r="B375" s="20" t="str">
        <f>IFERROR(VLOOKUP($A375,Instellingen!$K$11:$L$22,2,0),"")</f>
        <v/>
      </c>
      <c r="C375" s="51"/>
      <c r="D375" s="52"/>
      <c r="E375" s="52"/>
      <c r="F375" s="53"/>
      <c r="G375" s="50"/>
      <c r="H375" s="50"/>
      <c r="I375" s="50"/>
      <c r="J375" s="38">
        <f t="shared" si="32"/>
        <v>0</v>
      </c>
      <c r="K375" s="38">
        <f t="shared" si="30"/>
        <v>0</v>
      </c>
      <c r="L375" s="38">
        <f t="shared" si="33"/>
        <v>0</v>
      </c>
      <c r="M375" s="38">
        <f t="shared" si="34"/>
        <v>0</v>
      </c>
      <c r="N375" s="38">
        <f t="shared" si="35"/>
        <v>0</v>
      </c>
      <c r="O375" s="38">
        <f>IF($F375=Instellingen!$I$11,ROUND(($J375-($J375/((100%+$F375)/100%))),2),0)</f>
        <v>0</v>
      </c>
      <c r="P375" s="38">
        <f>IF($F375=Instellingen!$I$12,ROUND(($J375-($J375/((100%+$F375)/100%))),2),0)</f>
        <v>0</v>
      </c>
      <c r="Q375" s="38">
        <f>IF($F375=Instellingen!$I$14,0,ROUND(($K375-($K375/((100%+$F375)/100%))),2))</f>
        <v>0</v>
      </c>
    </row>
    <row r="376" spans="1:17" x14ac:dyDescent="0.35">
      <c r="A376" s="20" t="str">
        <f t="shared" si="31"/>
        <v/>
      </c>
      <c r="B376" s="20" t="str">
        <f>IFERROR(VLOOKUP($A376,Instellingen!$K$11:$L$22,2,0),"")</f>
        <v/>
      </c>
      <c r="C376" s="51"/>
      <c r="D376" s="52"/>
      <c r="E376" s="52"/>
      <c r="F376" s="53"/>
      <c r="G376" s="50"/>
      <c r="H376" s="50"/>
      <c r="I376" s="50"/>
      <c r="J376" s="38">
        <f t="shared" si="32"/>
        <v>0</v>
      </c>
      <c r="K376" s="38">
        <f t="shared" si="30"/>
        <v>0</v>
      </c>
      <c r="L376" s="38">
        <f t="shared" si="33"/>
        <v>0</v>
      </c>
      <c r="M376" s="38">
        <f t="shared" si="34"/>
        <v>0</v>
      </c>
      <c r="N376" s="38">
        <f t="shared" si="35"/>
        <v>0</v>
      </c>
      <c r="O376" s="38">
        <f>IF($F376=Instellingen!$I$11,ROUND(($J376-($J376/((100%+$F376)/100%))),2),0)</f>
        <v>0</v>
      </c>
      <c r="P376" s="38">
        <f>IF($F376=Instellingen!$I$12,ROUND(($J376-($J376/((100%+$F376)/100%))),2),0)</f>
        <v>0</v>
      </c>
      <c r="Q376" s="38">
        <f>IF($F376=Instellingen!$I$14,0,ROUND(($K376-($K376/((100%+$F376)/100%))),2))</f>
        <v>0</v>
      </c>
    </row>
    <row r="377" spans="1:17" x14ac:dyDescent="0.35">
      <c r="A377" s="20" t="str">
        <f t="shared" si="31"/>
        <v/>
      </c>
      <c r="B377" s="20" t="str">
        <f>IFERROR(VLOOKUP($A377,Instellingen!$K$11:$L$22,2,0),"")</f>
        <v/>
      </c>
      <c r="C377" s="51"/>
      <c r="D377" s="52"/>
      <c r="E377" s="52"/>
      <c r="F377" s="53"/>
      <c r="G377" s="50"/>
      <c r="H377" s="50"/>
      <c r="I377" s="50"/>
      <c r="J377" s="38">
        <f t="shared" si="32"/>
        <v>0</v>
      </c>
      <c r="K377" s="38">
        <f t="shared" si="30"/>
        <v>0</v>
      </c>
      <c r="L377" s="38">
        <f t="shared" si="33"/>
        <v>0</v>
      </c>
      <c r="M377" s="38">
        <f t="shared" si="34"/>
        <v>0</v>
      </c>
      <c r="N377" s="38">
        <f t="shared" si="35"/>
        <v>0</v>
      </c>
      <c r="O377" s="38">
        <f>IF($F377=Instellingen!$I$11,ROUND(($J377-($J377/((100%+$F377)/100%))),2),0)</f>
        <v>0</v>
      </c>
      <c r="P377" s="38">
        <f>IF($F377=Instellingen!$I$12,ROUND(($J377-($J377/((100%+$F377)/100%))),2),0)</f>
        <v>0</v>
      </c>
      <c r="Q377" s="38">
        <f>IF($F377=Instellingen!$I$14,0,ROUND(($K377-($K377/((100%+$F377)/100%))),2))</f>
        <v>0</v>
      </c>
    </row>
    <row r="378" spans="1:17" x14ac:dyDescent="0.35">
      <c r="A378" s="20" t="str">
        <f t="shared" si="31"/>
        <v/>
      </c>
      <c r="B378" s="20" t="str">
        <f>IFERROR(VLOOKUP($A378,Instellingen!$K$11:$L$22,2,0),"")</f>
        <v/>
      </c>
      <c r="C378" s="51"/>
      <c r="D378" s="52"/>
      <c r="E378" s="52"/>
      <c r="F378" s="53"/>
      <c r="G378" s="50"/>
      <c r="H378" s="50"/>
      <c r="I378" s="50"/>
      <c r="J378" s="38">
        <f t="shared" si="32"/>
        <v>0</v>
      </c>
      <c r="K378" s="38">
        <f t="shared" si="30"/>
        <v>0</v>
      </c>
      <c r="L378" s="38">
        <f t="shared" si="33"/>
        <v>0</v>
      </c>
      <c r="M378" s="38">
        <f t="shared" si="34"/>
        <v>0</v>
      </c>
      <c r="N378" s="38">
        <f t="shared" si="35"/>
        <v>0</v>
      </c>
      <c r="O378" s="38">
        <f>IF($F378=Instellingen!$I$11,ROUND(($J378-($J378/((100%+$F378)/100%))),2),0)</f>
        <v>0</v>
      </c>
      <c r="P378" s="38">
        <f>IF($F378=Instellingen!$I$12,ROUND(($J378-($J378/((100%+$F378)/100%))),2),0)</f>
        <v>0</v>
      </c>
      <c r="Q378" s="38">
        <f>IF($F378=Instellingen!$I$14,0,ROUND(($K378-($K378/((100%+$F378)/100%))),2))</f>
        <v>0</v>
      </c>
    </row>
    <row r="379" spans="1:17" x14ac:dyDescent="0.35">
      <c r="A379" s="20" t="str">
        <f t="shared" si="31"/>
        <v/>
      </c>
      <c r="B379" s="20" t="str">
        <f>IFERROR(VLOOKUP($A379,Instellingen!$K$11:$L$22,2,0),"")</f>
        <v/>
      </c>
      <c r="C379" s="51"/>
      <c r="D379" s="52"/>
      <c r="E379" s="52"/>
      <c r="F379" s="53"/>
      <c r="G379" s="50"/>
      <c r="H379" s="50"/>
      <c r="I379" s="50"/>
      <c r="J379" s="38">
        <f t="shared" si="32"/>
        <v>0</v>
      </c>
      <c r="K379" s="38">
        <f t="shared" si="30"/>
        <v>0</v>
      </c>
      <c r="L379" s="38">
        <f t="shared" si="33"/>
        <v>0</v>
      </c>
      <c r="M379" s="38">
        <f t="shared" si="34"/>
        <v>0</v>
      </c>
      <c r="N379" s="38">
        <f t="shared" si="35"/>
        <v>0</v>
      </c>
      <c r="O379" s="38">
        <f>IF($F379=Instellingen!$I$11,ROUND(($J379-($J379/((100%+$F379)/100%))),2),0)</f>
        <v>0</v>
      </c>
      <c r="P379" s="38">
        <f>IF($F379=Instellingen!$I$12,ROUND(($J379-($J379/((100%+$F379)/100%))),2),0)</f>
        <v>0</v>
      </c>
      <c r="Q379" s="38">
        <f>IF($F379=Instellingen!$I$14,0,ROUND(($K379-($K379/((100%+$F379)/100%))),2))</f>
        <v>0</v>
      </c>
    </row>
    <row r="380" spans="1:17" x14ac:dyDescent="0.35">
      <c r="A380" s="20" t="str">
        <f t="shared" si="31"/>
        <v/>
      </c>
      <c r="B380" s="20" t="str">
        <f>IFERROR(VLOOKUP($A380,Instellingen!$K$11:$L$22,2,0),"")</f>
        <v/>
      </c>
      <c r="C380" s="51"/>
      <c r="D380" s="52"/>
      <c r="E380" s="52"/>
      <c r="F380" s="53"/>
      <c r="G380" s="50"/>
      <c r="H380" s="50"/>
      <c r="I380" s="50"/>
      <c r="J380" s="38">
        <f t="shared" si="32"/>
        <v>0</v>
      </c>
      <c r="K380" s="38">
        <f t="shared" si="30"/>
        <v>0</v>
      </c>
      <c r="L380" s="38">
        <f t="shared" si="33"/>
        <v>0</v>
      </c>
      <c r="M380" s="38">
        <f t="shared" si="34"/>
        <v>0</v>
      </c>
      <c r="N380" s="38">
        <f t="shared" si="35"/>
        <v>0</v>
      </c>
      <c r="O380" s="38">
        <f>IF($F380=Instellingen!$I$11,ROUND(($J380-($J380/((100%+$F380)/100%))),2),0)</f>
        <v>0</v>
      </c>
      <c r="P380" s="38">
        <f>IF($F380=Instellingen!$I$12,ROUND(($J380-($J380/((100%+$F380)/100%))),2),0)</f>
        <v>0</v>
      </c>
      <c r="Q380" s="38">
        <f>IF($F380=Instellingen!$I$14,0,ROUND(($K380-($K380/((100%+$F380)/100%))),2))</f>
        <v>0</v>
      </c>
    </row>
    <row r="381" spans="1:17" x14ac:dyDescent="0.35">
      <c r="A381" s="20" t="str">
        <f t="shared" si="31"/>
        <v/>
      </c>
      <c r="B381" s="20" t="str">
        <f>IFERROR(VLOOKUP($A381,Instellingen!$K$11:$L$22,2,0),"")</f>
        <v/>
      </c>
      <c r="C381" s="51"/>
      <c r="D381" s="52"/>
      <c r="E381" s="52"/>
      <c r="F381" s="53"/>
      <c r="G381" s="50"/>
      <c r="H381" s="50"/>
      <c r="I381" s="50"/>
      <c r="J381" s="38">
        <f t="shared" si="32"/>
        <v>0</v>
      </c>
      <c r="K381" s="38">
        <f t="shared" si="30"/>
        <v>0</v>
      </c>
      <c r="L381" s="38">
        <f t="shared" si="33"/>
        <v>0</v>
      </c>
      <c r="M381" s="38">
        <f t="shared" si="34"/>
        <v>0</v>
      </c>
      <c r="N381" s="38">
        <f t="shared" si="35"/>
        <v>0</v>
      </c>
      <c r="O381" s="38">
        <f>IF($F381=Instellingen!$I$11,ROUND(($J381-($J381/((100%+$F381)/100%))),2),0)</f>
        <v>0</v>
      </c>
      <c r="P381" s="38">
        <f>IF($F381=Instellingen!$I$12,ROUND(($J381-($J381/((100%+$F381)/100%))),2),0)</f>
        <v>0</v>
      </c>
      <c r="Q381" s="38">
        <f>IF($F381=Instellingen!$I$14,0,ROUND(($K381-($K381/((100%+$F381)/100%))),2))</f>
        <v>0</v>
      </c>
    </row>
    <row r="382" spans="1:17" x14ac:dyDescent="0.35">
      <c r="A382" s="20" t="str">
        <f t="shared" si="31"/>
        <v/>
      </c>
      <c r="B382" s="20" t="str">
        <f>IFERROR(VLOOKUP($A382,Instellingen!$K$11:$L$22,2,0),"")</f>
        <v/>
      </c>
      <c r="C382" s="51"/>
      <c r="D382" s="52"/>
      <c r="E382" s="52"/>
      <c r="F382" s="53"/>
      <c r="G382" s="50"/>
      <c r="H382" s="50"/>
      <c r="I382" s="50"/>
      <c r="J382" s="38">
        <f t="shared" si="32"/>
        <v>0</v>
      </c>
      <c r="K382" s="38">
        <f t="shared" si="30"/>
        <v>0</v>
      </c>
      <c r="L382" s="38">
        <f t="shared" si="33"/>
        <v>0</v>
      </c>
      <c r="M382" s="38">
        <f t="shared" si="34"/>
        <v>0</v>
      </c>
      <c r="N382" s="38">
        <f t="shared" si="35"/>
        <v>0</v>
      </c>
      <c r="O382" s="38">
        <f>IF($F382=Instellingen!$I$11,ROUND(($J382-($J382/((100%+$F382)/100%))),2),0)</f>
        <v>0</v>
      </c>
      <c r="P382" s="38">
        <f>IF($F382=Instellingen!$I$12,ROUND(($J382-($J382/((100%+$F382)/100%))),2),0)</f>
        <v>0</v>
      </c>
      <c r="Q382" s="38">
        <f>IF($F382=Instellingen!$I$14,0,ROUND(($K382-($K382/((100%+$F382)/100%))),2))</f>
        <v>0</v>
      </c>
    </row>
    <row r="383" spans="1:17" x14ac:dyDescent="0.35">
      <c r="A383" s="20" t="str">
        <f t="shared" si="31"/>
        <v/>
      </c>
      <c r="B383" s="20" t="str">
        <f>IFERROR(VLOOKUP($A383,Instellingen!$K$11:$L$22,2,0),"")</f>
        <v/>
      </c>
      <c r="C383" s="51"/>
      <c r="D383" s="52"/>
      <c r="E383" s="52"/>
      <c r="F383" s="53"/>
      <c r="G383" s="50"/>
      <c r="H383" s="50"/>
      <c r="I383" s="50"/>
      <c r="J383" s="38">
        <f t="shared" si="32"/>
        <v>0</v>
      </c>
      <c r="K383" s="38">
        <f t="shared" si="30"/>
        <v>0</v>
      </c>
      <c r="L383" s="38">
        <f t="shared" si="33"/>
        <v>0</v>
      </c>
      <c r="M383" s="38">
        <f t="shared" si="34"/>
        <v>0</v>
      </c>
      <c r="N383" s="38">
        <f t="shared" si="35"/>
        <v>0</v>
      </c>
      <c r="O383" s="38">
        <f>IF($F383=Instellingen!$I$11,ROUND(($J383-($J383/((100%+$F383)/100%))),2),0)</f>
        <v>0</v>
      </c>
      <c r="P383" s="38">
        <f>IF($F383=Instellingen!$I$12,ROUND(($J383-($J383/((100%+$F383)/100%))),2),0)</f>
        <v>0</v>
      </c>
      <c r="Q383" s="38">
        <f>IF($F383=Instellingen!$I$14,0,ROUND(($K383-($K383/((100%+$F383)/100%))),2))</f>
        <v>0</v>
      </c>
    </row>
    <row r="384" spans="1:17" x14ac:dyDescent="0.35">
      <c r="A384" s="20" t="str">
        <f t="shared" si="31"/>
        <v/>
      </c>
      <c r="B384" s="20" t="str">
        <f>IFERROR(VLOOKUP($A384,Instellingen!$K$11:$L$22,2,0),"")</f>
        <v/>
      </c>
      <c r="C384" s="51"/>
      <c r="D384" s="52"/>
      <c r="E384" s="52"/>
      <c r="F384" s="53"/>
      <c r="G384" s="50"/>
      <c r="H384" s="50"/>
      <c r="I384" s="50"/>
      <c r="J384" s="38">
        <f t="shared" si="32"/>
        <v>0</v>
      </c>
      <c r="K384" s="38">
        <f t="shared" si="30"/>
        <v>0</v>
      </c>
      <c r="L384" s="38">
        <f t="shared" si="33"/>
        <v>0</v>
      </c>
      <c r="M384" s="38">
        <f t="shared" si="34"/>
        <v>0</v>
      </c>
      <c r="N384" s="38">
        <f t="shared" si="35"/>
        <v>0</v>
      </c>
      <c r="O384" s="38">
        <f>IF($F384=Instellingen!$I$11,ROUND(($J384-($J384/((100%+$F384)/100%))),2),0)</f>
        <v>0</v>
      </c>
      <c r="P384" s="38">
        <f>IF($F384=Instellingen!$I$12,ROUND(($J384-($J384/((100%+$F384)/100%))),2),0)</f>
        <v>0</v>
      </c>
      <c r="Q384" s="38">
        <f>IF($F384=Instellingen!$I$14,0,ROUND(($K384-($K384/((100%+$F384)/100%))),2))</f>
        <v>0</v>
      </c>
    </row>
    <row r="385" spans="1:17" x14ac:dyDescent="0.35">
      <c r="A385" s="20" t="str">
        <f t="shared" si="31"/>
        <v/>
      </c>
      <c r="B385" s="20" t="str">
        <f>IFERROR(VLOOKUP($A385,Instellingen!$K$11:$L$22,2,0),"")</f>
        <v/>
      </c>
      <c r="C385" s="51"/>
      <c r="D385" s="52"/>
      <c r="E385" s="52"/>
      <c r="F385" s="53"/>
      <c r="G385" s="50"/>
      <c r="H385" s="50"/>
      <c r="I385" s="50"/>
      <c r="J385" s="38">
        <f t="shared" si="32"/>
        <v>0</v>
      </c>
      <c r="K385" s="38">
        <f t="shared" si="30"/>
        <v>0</v>
      </c>
      <c r="L385" s="38">
        <f t="shared" si="33"/>
        <v>0</v>
      </c>
      <c r="M385" s="38">
        <f t="shared" si="34"/>
        <v>0</v>
      </c>
      <c r="N385" s="38">
        <f t="shared" si="35"/>
        <v>0</v>
      </c>
      <c r="O385" s="38">
        <f>IF($F385=Instellingen!$I$11,ROUND(($J385-($J385/((100%+$F385)/100%))),2),0)</f>
        <v>0</v>
      </c>
      <c r="P385" s="38">
        <f>IF($F385=Instellingen!$I$12,ROUND(($J385-($J385/((100%+$F385)/100%))),2),0)</f>
        <v>0</v>
      </c>
      <c r="Q385" s="38">
        <f>IF($F385=Instellingen!$I$14,0,ROUND(($K385-($K385/((100%+$F385)/100%))),2))</f>
        <v>0</v>
      </c>
    </row>
    <row r="386" spans="1:17" x14ac:dyDescent="0.35">
      <c r="A386" s="20" t="str">
        <f t="shared" si="31"/>
        <v/>
      </c>
      <c r="B386" s="20" t="str">
        <f>IFERROR(VLOOKUP($A386,Instellingen!$K$11:$L$22,2,0),"")</f>
        <v/>
      </c>
      <c r="C386" s="51"/>
      <c r="D386" s="52"/>
      <c r="E386" s="52"/>
      <c r="F386" s="53"/>
      <c r="G386" s="50"/>
      <c r="H386" s="50"/>
      <c r="I386" s="50"/>
      <c r="J386" s="38">
        <f t="shared" si="32"/>
        <v>0</v>
      </c>
      <c r="K386" s="38">
        <f t="shared" si="30"/>
        <v>0</v>
      </c>
      <c r="L386" s="38">
        <f t="shared" si="33"/>
        <v>0</v>
      </c>
      <c r="M386" s="38">
        <f t="shared" si="34"/>
        <v>0</v>
      </c>
      <c r="N386" s="38">
        <f t="shared" si="35"/>
        <v>0</v>
      </c>
      <c r="O386" s="38">
        <f>IF($F386=Instellingen!$I$11,ROUND(($J386-($J386/((100%+$F386)/100%))),2),0)</f>
        <v>0</v>
      </c>
      <c r="P386" s="38">
        <f>IF($F386=Instellingen!$I$12,ROUND(($J386-($J386/((100%+$F386)/100%))),2),0)</f>
        <v>0</v>
      </c>
      <c r="Q386" s="38">
        <f>IF($F386=Instellingen!$I$14,0,ROUND(($K386-($K386/((100%+$F386)/100%))),2))</f>
        <v>0</v>
      </c>
    </row>
    <row r="387" spans="1:17" x14ac:dyDescent="0.35">
      <c r="A387" s="20" t="str">
        <f t="shared" si="31"/>
        <v/>
      </c>
      <c r="B387" s="20" t="str">
        <f>IFERROR(VLOOKUP($A387,Instellingen!$K$11:$L$22,2,0),"")</f>
        <v/>
      </c>
      <c r="C387" s="51"/>
      <c r="D387" s="52"/>
      <c r="E387" s="52"/>
      <c r="F387" s="53"/>
      <c r="G387" s="50"/>
      <c r="H387" s="50"/>
      <c r="I387" s="50"/>
      <c r="J387" s="38">
        <f t="shared" si="32"/>
        <v>0</v>
      </c>
      <c r="K387" s="38">
        <f t="shared" si="30"/>
        <v>0</v>
      </c>
      <c r="L387" s="38">
        <f t="shared" si="33"/>
        <v>0</v>
      </c>
      <c r="M387" s="38">
        <f t="shared" si="34"/>
        <v>0</v>
      </c>
      <c r="N387" s="38">
        <f t="shared" si="35"/>
        <v>0</v>
      </c>
      <c r="O387" s="38">
        <f>IF($F387=Instellingen!$I$11,ROUND(($J387-($J387/((100%+$F387)/100%))),2),0)</f>
        <v>0</v>
      </c>
      <c r="P387" s="38">
        <f>IF($F387=Instellingen!$I$12,ROUND(($J387-($J387/((100%+$F387)/100%))),2),0)</f>
        <v>0</v>
      </c>
      <c r="Q387" s="38">
        <f>IF($F387=Instellingen!$I$14,0,ROUND(($K387-($K387/((100%+$F387)/100%))),2))</f>
        <v>0</v>
      </c>
    </row>
    <row r="388" spans="1:17" x14ac:dyDescent="0.35">
      <c r="A388" s="20" t="str">
        <f t="shared" si="31"/>
        <v/>
      </c>
      <c r="B388" s="20" t="str">
        <f>IFERROR(VLOOKUP($A388,Instellingen!$K$11:$L$22,2,0),"")</f>
        <v/>
      </c>
      <c r="C388" s="51"/>
      <c r="D388" s="52"/>
      <c r="E388" s="52"/>
      <c r="F388" s="53"/>
      <c r="G388" s="50"/>
      <c r="H388" s="50"/>
      <c r="I388" s="50"/>
      <c r="J388" s="38">
        <f t="shared" si="32"/>
        <v>0</v>
      </c>
      <c r="K388" s="38">
        <f t="shared" si="30"/>
        <v>0</v>
      </c>
      <c r="L388" s="38">
        <f t="shared" si="33"/>
        <v>0</v>
      </c>
      <c r="M388" s="38">
        <f t="shared" si="34"/>
        <v>0</v>
      </c>
      <c r="N388" s="38">
        <f t="shared" si="35"/>
        <v>0</v>
      </c>
      <c r="O388" s="38">
        <f>IF($F388=Instellingen!$I$11,ROUND(($J388-($J388/((100%+$F388)/100%))),2),0)</f>
        <v>0</v>
      </c>
      <c r="P388" s="38">
        <f>IF($F388=Instellingen!$I$12,ROUND(($J388-($J388/((100%+$F388)/100%))),2),0)</f>
        <v>0</v>
      </c>
      <c r="Q388" s="38">
        <f>IF($F388=Instellingen!$I$14,0,ROUND(($K388-($K388/((100%+$F388)/100%))),2))</f>
        <v>0</v>
      </c>
    </row>
    <row r="389" spans="1:17" x14ac:dyDescent="0.35">
      <c r="A389" s="20" t="str">
        <f t="shared" si="31"/>
        <v/>
      </c>
      <c r="B389" s="20" t="str">
        <f>IFERROR(VLOOKUP($A389,Instellingen!$K$11:$L$22,2,0),"")</f>
        <v/>
      </c>
      <c r="C389" s="51"/>
      <c r="D389" s="52"/>
      <c r="E389" s="52"/>
      <c r="F389" s="53"/>
      <c r="G389" s="50"/>
      <c r="H389" s="50"/>
      <c r="I389" s="50"/>
      <c r="J389" s="38">
        <f t="shared" si="32"/>
        <v>0</v>
      </c>
      <c r="K389" s="38">
        <f t="shared" si="30"/>
        <v>0</v>
      </c>
      <c r="L389" s="38">
        <f t="shared" si="33"/>
        <v>0</v>
      </c>
      <c r="M389" s="38">
        <f t="shared" si="34"/>
        <v>0</v>
      </c>
      <c r="N389" s="38">
        <f t="shared" si="35"/>
        <v>0</v>
      </c>
      <c r="O389" s="38">
        <f>IF($F389=Instellingen!$I$11,ROUND(($J389-($J389/((100%+$F389)/100%))),2),0)</f>
        <v>0</v>
      </c>
      <c r="P389" s="38">
        <f>IF($F389=Instellingen!$I$12,ROUND(($J389-($J389/((100%+$F389)/100%))),2),0)</f>
        <v>0</v>
      </c>
      <c r="Q389" s="38">
        <f>IF($F389=Instellingen!$I$14,0,ROUND(($K389-($K389/((100%+$F389)/100%))),2))</f>
        <v>0</v>
      </c>
    </row>
    <row r="390" spans="1:17" x14ac:dyDescent="0.35">
      <c r="A390" s="20" t="str">
        <f t="shared" si="31"/>
        <v/>
      </c>
      <c r="B390" s="20" t="str">
        <f>IFERROR(VLOOKUP($A390,Instellingen!$K$11:$L$22,2,0),"")</f>
        <v/>
      </c>
      <c r="C390" s="51"/>
      <c r="D390" s="52"/>
      <c r="E390" s="52"/>
      <c r="F390" s="53"/>
      <c r="G390" s="50"/>
      <c r="H390" s="50"/>
      <c r="I390" s="50"/>
      <c r="J390" s="38">
        <f t="shared" si="32"/>
        <v>0</v>
      </c>
      <c r="K390" s="38">
        <f t="shared" si="30"/>
        <v>0</v>
      </c>
      <c r="L390" s="38">
        <f t="shared" si="33"/>
        <v>0</v>
      </c>
      <c r="M390" s="38">
        <f t="shared" si="34"/>
        <v>0</v>
      </c>
      <c r="N390" s="38">
        <f t="shared" si="35"/>
        <v>0</v>
      </c>
      <c r="O390" s="38">
        <f>IF($F390=Instellingen!$I$11,ROUND(($J390-($J390/((100%+$F390)/100%))),2),0)</f>
        <v>0</v>
      </c>
      <c r="P390" s="38">
        <f>IF($F390=Instellingen!$I$12,ROUND(($J390-($J390/((100%+$F390)/100%))),2),0)</f>
        <v>0</v>
      </c>
      <c r="Q390" s="38">
        <f>IF($F390=Instellingen!$I$14,0,ROUND(($K390-($K390/((100%+$F390)/100%))),2))</f>
        <v>0</v>
      </c>
    </row>
    <row r="391" spans="1:17" x14ac:dyDescent="0.35">
      <c r="A391" s="20" t="str">
        <f t="shared" si="31"/>
        <v/>
      </c>
      <c r="B391" s="20" t="str">
        <f>IFERROR(VLOOKUP($A391,Instellingen!$K$11:$L$22,2,0),"")</f>
        <v/>
      </c>
      <c r="C391" s="51"/>
      <c r="D391" s="52"/>
      <c r="E391" s="52"/>
      <c r="F391" s="53"/>
      <c r="G391" s="50"/>
      <c r="H391" s="50"/>
      <c r="I391" s="50"/>
      <c r="J391" s="38">
        <f t="shared" si="32"/>
        <v>0</v>
      </c>
      <c r="K391" s="38">
        <f t="shared" ref="K391:K454" si="36">IF(OR($G391="Kosten",$G391="Investering"),$E391-$D391,0)</f>
        <v>0</v>
      </c>
      <c r="L391" s="38">
        <f t="shared" si="33"/>
        <v>0</v>
      </c>
      <c r="M391" s="38">
        <f t="shared" si="34"/>
        <v>0</v>
      </c>
      <c r="N391" s="38">
        <f t="shared" si="35"/>
        <v>0</v>
      </c>
      <c r="O391" s="38">
        <f>IF($F391=Instellingen!$I$11,ROUND(($J391-($J391/((100%+$F391)/100%))),2),0)</f>
        <v>0</v>
      </c>
      <c r="P391" s="38">
        <f>IF($F391=Instellingen!$I$12,ROUND(($J391-($J391/((100%+$F391)/100%))),2),0)</f>
        <v>0</v>
      </c>
      <c r="Q391" s="38">
        <f>IF($F391=Instellingen!$I$14,0,ROUND(($K391-($K391/((100%+$F391)/100%))),2))</f>
        <v>0</v>
      </c>
    </row>
    <row r="392" spans="1:17" x14ac:dyDescent="0.35">
      <c r="A392" s="20" t="str">
        <f t="shared" ref="A392:A455" si="37">IF($C392="","",PROPER(TEXT($C392,"mmmm")))</f>
        <v/>
      </c>
      <c r="B392" s="20" t="str">
        <f>IFERROR(VLOOKUP($A392,Instellingen!$K$11:$L$22,2,0),"")</f>
        <v/>
      </c>
      <c r="C392" s="51"/>
      <c r="D392" s="52"/>
      <c r="E392" s="52"/>
      <c r="F392" s="53"/>
      <c r="G392" s="50"/>
      <c r="H392" s="50"/>
      <c r="I392" s="50"/>
      <c r="J392" s="38">
        <f t="shared" ref="J392:J455" si="38">IF($G392="Omzet",$D392-$E392,0)</f>
        <v>0</v>
      </c>
      <c r="K392" s="38">
        <f t="shared" si="36"/>
        <v>0</v>
      </c>
      <c r="L392" s="38">
        <f t="shared" ref="L392:L455" si="39">IF(OR($G392="Omzet",$G392="Kosten",$G392="Investering"),0,$D392-$E392)</f>
        <v>0</v>
      </c>
      <c r="M392" s="38">
        <f t="shared" ref="M392:M455" si="40">J392-O392-P392</f>
        <v>0</v>
      </c>
      <c r="N392" s="38">
        <f t="shared" ref="N392:N455" si="41">K392-Q392</f>
        <v>0</v>
      </c>
      <c r="O392" s="38">
        <f>IF($F392=Instellingen!$I$11,ROUND(($J392-($J392/((100%+$F392)/100%))),2),0)</f>
        <v>0</v>
      </c>
      <c r="P392" s="38">
        <f>IF($F392=Instellingen!$I$12,ROUND(($J392-($J392/((100%+$F392)/100%))),2),0)</f>
        <v>0</v>
      </c>
      <c r="Q392" s="38">
        <f>IF($F392=Instellingen!$I$14,0,ROUND(($K392-($K392/((100%+$F392)/100%))),2))</f>
        <v>0</v>
      </c>
    </row>
    <row r="393" spans="1:17" x14ac:dyDescent="0.35">
      <c r="A393" s="20" t="str">
        <f t="shared" si="37"/>
        <v/>
      </c>
      <c r="B393" s="20" t="str">
        <f>IFERROR(VLOOKUP($A393,Instellingen!$K$11:$L$22,2,0),"")</f>
        <v/>
      </c>
      <c r="C393" s="51"/>
      <c r="D393" s="52"/>
      <c r="E393" s="52"/>
      <c r="F393" s="53"/>
      <c r="G393" s="50"/>
      <c r="H393" s="50"/>
      <c r="I393" s="50"/>
      <c r="J393" s="38">
        <f t="shared" si="38"/>
        <v>0</v>
      </c>
      <c r="K393" s="38">
        <f t="shared" si="36"/>
        <v>0</v>
      </c>
      <c r="L393" s="38">
        <f t="shared" si="39"/>
        <v>0</v>
      </c>
      <c r="M393" s="38">
        <f t="shared" si="40"/>
        <v>0</v>
      </c>
      <c r="N393" s="38">
        <f t="shared" si="41"/>
        <v>0</v>
      </c>
      <c r="O393" s="38">
        <f>IF($F393=Instellingen!$I$11,ROUND(($J393-($J393/((100%+$F393)/100%))),2),0)</f>
        <v>0</v>
      </c>
      <c r="P393" s="38">
        <f>IF($F393=Instellingen!$I$12,ROUND(($J393-($J393/((100%+$F393)/100%))),2),0)</f>
        <v>0</v>
      </c>
      <c r="Q393" s="38">
        <f>IF($F393=Instellingen!$I$14,0,ROUND(($K393-($K393/((100%+$F393)/100%))),2))</f>
        <v>0</v>
      </c>
    </row>
    <row r="394" spans="1:17" x14ac:dyDescent="0.35">
      <c r="A394" s="20" t="str">
        <f t="shared" si="37"/>
        <v/>
      </c>
      <c r="B394" s="20" t="str">
        <f>IFERROR(VLOOKUP($A394,Instellingen!$K$11:$L$22,2,0),"")</f>
        <v/>
      </c>
      <c r="C394" s="51"/>
      <c r="D394" s="52"/>
      <c r="E394" s="52"/>
      <c r="F394" s="53"/>
      <c r="G394" s="50"/>
      <c r="H394" s="50"/>
      <c r="I394" s="50"/>
      <c r="J394" s="38">
        <f t="shared" si="38"/>
        <v>0</v>
      </c>
      <c r="K394" s="38">
        <f t="shared" si="36"/>
        <v>0</v>
      </c>
      <c r="L394" s="38">
        <f t="shared" si="39"/>
        <v>0</v>
      </c>
      <c r="M394" s="38">
        <f t="shared" si="40"/>
        <v>0</v>
      </c>
      <c r="N394" s="38">
        <f t="shared" si="41"/>
        <v>0</v>
      </c>
      <c r="O394" s="38">
        <f>IF($F394=Instellingen!$I$11,ROUND(($J394-($J394/((100%+$F394)/100%))),2),0)</f>
        <v>0</v>
      </c>
      <c r="P394" s="38">
        <f>IF($F394=Instellingen!$I$12,ROUND(($J394-($J394/((100%+$F394)/100%))),2),0)</f>
        <v>0</v>
      </c>
      <c r="Q394" s="38">
        <f>IF($F394=Instellingen!$I$14,0,ROUND(($K394-($K394/((100%+$F394)/100%))),2))</f>
        <v>0</v>
      </c>
    </row>
    <row r="395" spans="1:17" x14ac:dyDescent="0.35">
      <c r="A395" s="20" t="str">
        <f t="shared" si="37"/>
        <v/>
      </c>
      <c r="B395" s="20" t="str">
        <f>IFERROR(VLOOKUP($A395,Instellingen!$K$11:$L$22,2,0),"")</f>
        <v/>
      </c>
      <c r="C395" s="51"/>
      <c r="D395" s="52"/>
      <c r="E395" s="52"/>
      <c r="F395" s="53"/>
      <c r="G395" s="50"/>
      <c r="H395" s="50"/>
      <c r="I395" s="50"/>
      <c r="J395" s="38">
        <f t="shared" si="38"/>
        <v>0</v>
      </c>
      <c r="K395" s="38">
        <f t="shared" si="36"/>
        <v>0</v>
      </c>
      <c r="L395" s="38">
        <f t="shared" si="39"/>
        <v>0</v>
      </c>
      <c r="M395" s="38">
        <f t="shared" si="40"/>
        <v>0</v>
      </c>
      <c r="N395" s="38">
        <f t="shared" si="41"/>
        <v>0</v>
      </c>
      <c r="O395" s="38">
        <f>IF($F395=Instellingen!$I$11,ROUND(($J395-($J395/((100%+$F395)/100%))),2),0)</f>
        <v>0</v>
      </c>
      <c r="P395" s="38">
        <f>IF($F395=Instellingen!$I$12,ROUND(($J395-($J395/((100%+$F395)/100%))),2),0)</f>
        <v>0</v>
      </c>
      <c r="Q395" s="38">
        <f>IF($F395=Instellingen!$I$14,0,ROUND(($K395-($K395/((100%+$F395)/100%))),2))</f>
        <v>0</v>
      </c>
    </row>
    <row r="396" spans="1:17" x14ac:dyDescent="0.35">
      <c r="A396" s="20" t="str">
        <f t="shared" si="37"/>
        <v/>
      </c>
      <c r="B396" s="20" t="str">
        <f>IFERROR(VLOOKUP($A396,Instellingen!$K$11:$L$22,2,0),"")</f>
        <v/>
      </c>
      <c r="C396" s="51"/>
      <c r="D396" s="52"/>
      <c r="E396" s="52"/>
      <c r="F396" s="53"/>
      <c r="G396" s="50"/>
      <c r="H396" s="50"/>
      <c r="I396" s="50"/>
      <c r="J396" s="38">
        <f t="shared" si="38"/>
        <v>0</v>
      </c>
      <c r="K396" s="38">
        <f t="shared" si="36"/>
        <v>0</v>
      </c>
      <c r="L396" s="38">
        <f t="shared" si="39"/>
        <v>0</v>
      </c>
      <c r="M396" s="38">
        <f t="shared" si="40"/>
        <v>0</v>
      </c>
      <c r="N396" s="38">
        <f t="shared" si="41"/>
        <v>0</v>
      </c>
      <c r="O396" s="38">
        <f>IF($F396=Instellingen!$I$11,ROUND(($J396-($J396/((100%+$F396)/100%))),2),0)</f>
        <v>0</v>
      </c>
      <c r="P396" s="38">
        <f>IF($F396=Instellingen!$I$12,ROUND(($J396-($J396/((100%+$F396)/100%))),2),0)</f>
        <v>0</v>
      </c>
      <c r="Q396" s="38">
        <f>IF($F396=Instellingen!$I$14,0,ROUND(($K396-($K396/((100%+$F396)/100%))),2))</f>
        <v>0</v>
      </c>
    </row>
    <row r="397" spans="1:17" x14ac:dyDescent="0.35">
      <c r="A397" s="20" t="str">
        <f t="shared" si="37"/>
        <v/>
      </c>
      <c r="B397" s="20" t="str">
        <f>IFERROR(VLOOKUP($A397,Instellingen!$K$11:$L$22,2,0),"")</f>
        <v/>
      </c>
      <c r="C397" s="51"/>
      <c r="D397" s="52"/>
      <c r="E397" s="52"/>
      <c r="F397" s="53"/>
      <c r="G397" s="50"/>
      <c r="H397" s="50"/>
      <c r="I397" s="50"/>
      <c r="J397" s="38">
        <f t="shared" si="38"/>
        <v>0</v>
      </c>
      <c r="K397" s="38">
        <f t="shared" si="36"/>
        <v>0</v>
      </c>
      <c r="L397" s="38">
        <f t="shared" si="39"/>
        <v>0</v>
      </c>
      <c r="M397" s="38">
        <f t="shared" si="40"/>
        <v>0</v>
      </c>
      <c r="N397" s="38">
        <f t="shared" si="41"/>
        <v>0</v>
      </c>
      <c r="O397" s="38">
        <f>IF($F397=Instellingen!$I$11,ROUND(($J397-($J397/((100%+$F397)/100%))),2),0)</f>
        <v>0</v>
      </c>
      <c r="P397" s="38">
        <f>IF($F397=Instellingen!$I$12,ROUND(($J397-($J397/((100%+$F397)/100%))),2),0)</f>
        <v>0</v>
      </c>
      <c r="Q397" s="38">
        <f>IF($F397=Instellingen!$I$14,0,ROUND(($K397-($K397/((100%+$F397)/100%))),2))</f>
        <v>0</v>
      </c>
    </row>
    <row r="398" spans="1:17" x14ac:dyDescent="0.35">
      <c r="A398" s="20" t="str">
        <f t="shared" si="37"/>
        <v/>
      </c>
      <c r="B398" s="20" t="str">
        <f>IFERROR(VLOOKUP($A398,Instellingen!$K$11:$L$22,2,0),"")</f>
        <v/>
      </c>
      <c r="C398" s="51"/>
      <c r="D398" s="52"/>
      <c r="E398" s="52"/>
      <c r="F398" s="53"/>
      <c r="G398" s="50"/>
      <c r="H398" s="50"/>
      <c r="I398" s="50"/>
      <c r="J398" s="38">
        <f t="shared" si="38"/>
        <v>0</v>
      </c>
      <c r="K398" s="38">
        <f t="shared" si="36"/>
        <v>0</v>
      </c>
      <c r="L398" s="38">
        <f t="shared" si="39"/>
        <v>0</v>
      </c>
      <c r="M398" s="38">
        <f t="shared" si="40"/>
        <v>0</v>
      </c>
      <c r="N398" s="38">
        <f t="shared" si="41"/>
        <v>0</v>
      </c>
      <c r="O398" s="38">
        <f>IF($F398=Instellingen!$I$11,ROUND(($J398-($J398/((100%+$F398)/100%))),2),0)</f>
        <v>0</v>
      </c>
      <c r="P398" s="38">
        <f>IF($F398=Instellingen!$I$12,ROUND(($J398-($J398/((100%+$F398)/100%))),2),0)</f>
        <v>0</v>
      </c>
      <c r="Q398" s="38">
        <f>IF($F398=Instellingen!$I$14,0,ROUND(($K398-($K398/((100%+$F398)/100%))),2))</f>
        <v>0</v>
      </c>
    </row>
    <row r="399" spans="1:17" x14ac:dyDescent="0.35">
      <c r="A399" s="20" t="str">
        <f t="shared" si="37"/>
        <v/>
      </c>
      <c r="B399" s="20" t="str">
        <f>IFERROR(VLOOKUP($A399,Instellingen!$K$11:$L$22,2,0),"")</f>
        <v/>
      </c>
      <c r="C399" s="51"/>
      <c r="D399" s="52"/>
      <c r="E399" s="52"/>
      <c r="F399" s="53"/>
      <c r="G399" s="50"/>
      <c r="H399" s="50"/>
      <c r="I399" s="50"/>
      <c r="J399" s="38">
        <f t="shared" si="38"/>
        <v>0</v>
      </c>
      <c r="K399" s="38">
        <f t="shared" si="36"/>
        <v>0</v>
      </c>
      <c r="L399" s="38">
        <f t="shared" si="39"/>
        <v>0</v>
      </c>
      <c r="M399" s="38">
        <f t="shared" si="40"/>
        <v>0</v>
      </c>
      <c r="N399" s="38">
        <f t="shared" si="41"/>
        <v>0</v>
      </c>
      <c r="O399" s="38">
        <f>IF($F399=Instellingen!$I$11,ROUND(($J399-($J399/((100%+$F399)/100%))),2),0)</f>
        <v>0</v>
      </c>
      <c r="P399" s="38">
        <f>IF($F399=Instellingen!$I$12,ROUND(($J399-($J399/((100%+$F399)/100%))),2),0)</f>
        <v>0</v>
      </c>
      <c r="Q399" s="38">
        <f>IF($F399=Instellingen!$I$14,0,ROUND(($K399-($K399/((100%+$F399)/100%))),2))</f>
        <v>0</v>
      </c>
    </row>
    <row r="400" spans="1:17" x14ac:dyDescent="0.35">
      <c r="A400" s="20" t="str">
        <f t="shared" si="37"/>
        <v/>
      </c>
      <c r="B400" s="20" t="str">
        <f>IFERROR(VLOOKUP($A400,Instellingen!$K$11:$L$22,2,0),"")</f>
        <v/>
      </c>
      <c r="C400" s="51"/>
      <c r="D400" s="52"/>
      <c r="E400" s="52"/>
      <c r="F400" s="53"/>
      <c r="G400" s="50"/>
      <c r="H400" s="50"/>
      <c r="I400" s="50"/>
      <c r="J400" s="38">
        <f t="shared" si="38"/>
        <v>0</v>
      </c>
      <c r="K400" s="38">
        <f t="shared" si="36"/>
        <v>0</v>
      </c>
      <c r="L400" s="38">
        <f t="shared" si="39"/>
        <v>0</v>
      </c>
      <c r="M400" s="38">
        <f t="shared" si="40"/>
        <v>0</v>
      </c>
      <c r="N400" s="38">
        <f t="shared" si="41"/>
        <v>0</v>
      </c>
      <c r="O400" s="38">
        <f>IF($F400=Instellingen!$I$11,ROUND(($J400-($J400/((100%+$F400)/100%))),2),0)</f>
        <v>0</v>
      </c>
      <c r="P400" s="38">
        <f>IF($F400=Instellingen!$I$12,ROUND(($J400-($J400/((100%+$F400)/100%))),2),0)</f>
        <v>0</v>
      </c>
      <c r="Q400" s="38">
        <f>IF($F400=Instellingen!$I$14,0,ROUND(($K400-($K400/((100%+$F400)/100%))),2))</f>
        <v>0</v>
      </c>
    </row>
    <row r="401" spans="1:17" x14ac:dyDescent="0.35">
      <c r="A401" s="20" t="str">
        <f t="shared" si="37"/>
        <v/>
      </c>
      <c r="B401" s="20" t="str">
        <f>IFERROR(VLOOKUP($A401,Instellingen!$K$11:$L$22,2,0),"")</f>
        <v/>
      </c>
      <c r="C401" s="51"/>
      <c r="D401" s="52"/>
      <c r="E401" s="52"/>
      <c r="F401" s="53"/>
      <c r="G401" s="50"/>
      <c r="H401" s="50"/>
      <c r="I401" s="50"/>
      <c r="J401" s="38">
        <f t="shared" si="38"/>
        <v>0</v>
      </c>
      <c r="K401" s="38">
        <f t="shared" si="36"/>
        <v>0</v>
      </c>
      <c r="L401" s="38">
        <f t="shared" si="39"/>
        <v>0</v>
      </c>
      <c r="M401" s="38">
        <f t="shared" si="40"/>
        <v>0</v>
      </c>
      <c r="N401" s="38">
        <f t="shared" si="41"/>
        <v>0</v>
      </c>
      <c r="O401" s="38">
        <f>IF($F401=Instellingen!$I$11,ROUND(($J401-($J401/((100%+$F401)/100%))),2),0)</f>
        <v>0</v>
      </c>
      <c r="P401" s="38">
        <f>IF($F401=Instellingen!$I$12,ROUND(($J401-($J401/((100%+$F401)/100%))),2),0)</f>
        <v>0</v>
      </c>
      <c r="Q401" s="38">
        <f>IF($F401=Instellingen!$I$14,0,ROUND(($K401-($K401/((100%+$F401)/100%))),2))</f>
        <v>0</v>
      </c>
    </row>
    <row r="402" spans="1:17" x14ac:dyDescent="0.35">
      <c r="A402" s="20" t="str">
        <f t="shared" si="37"/>
        <v/>
      </c>
      <c r="B402" s="20" t="str">
        <f>IFERROR(VLOOKUP($A402,Instellingen!$K$11:$L$22,2,0),"")</f>
        <v/>
      </c>
      <c r="C402" s="51"/>
      <c r="D402" s="52"/>
      <c r="E402" s="52"/>
      <c r="F402" s="53"/>
      <c r="G402" s="50"/>
      <c r="H402" s="50"/>
      <c r="I402" s="50"/>
      <c r="J402" s="38">
        <f t="shared" si="38"/>
        <v>0</v>
      </c>
      <c r="K402" s="38">
        <f t="shared" si="36"/>
        <v>0</v>
      </c>
      <c r="L402" s="38">
        <f t="shared" si="39"/>
        <v>0</v>
      </c>
      <c r="M402" s="38">
        <f t="shared" si="40"/>
        <v>0</v>
      </c>
      <c r="N402" s="38">
        <f t="shared" si="41"/>
        <v>0</v>
      </c>
      <c r="O402" s="38">
        <f>IF($F402=Instellingen!$I$11,ROUND(($J402-($J402/((100%+$F402)/100%))),2),0)</f>
        <v>0</v>
      </c>
      <c r="P402" s="38">
        <f>IF($F402=Instellingen!$I$12,ROUND(($J402-($J402/((100%+$F402)/100%))),2),0)</f>
        <v>0</v>
      </c>
      <c r="Q402" s="38">
        <f>IF($F402=Instellingen!$I$14,0,ROUND(($K402-($K402/((100%+$F402)/100%))),2))</f>
        <v>0</v>
      </c>
    </row>
    <row r="403" spans="1:17" x14ac:dyDescent="0.35">
      <c r="A403" s="20" t="str">
        <f t="shared" si="37"/>
        <v/>
      </c>
      <c r="B403" s="20" t="str">
        <f>IFERROR(VLOOKUP($A403,Instellingen!$K$11:$L$22,2,0),"")</f>
        <v/>
      </c>
      <c r="C403" s="51"/>
      <c r="D403" s="52"/>
      <c r="E403" s="52"/>
      <c r="F403" s="53"/>
      <c r="G403" s="50"/>
      <c r="H403" s="50"/>
      <c r="I403" s="50"/>
      <c r="J403" s="38">
        <f t="shared" si="38"/>
        <v>0</v>
      </c>
      <c r="K403" s="38">
        <f t="shared" si="36"/>
        <v>0</v>
      </c>
      <c r="L403" s="38">
        <f t="shared" si="39"/>
        <v>0</v>
      </c>
      <c r="M403" s="38">
        <f t="shared" si="40"/>
        <v>0</v>
      </c>
      <c r="N403" s="38">
        <f t="shared" si="41"/>
        <v>0</v>
      </c>
      <c r="O403" s="38">
        <f>IF($F403=Instellingen!$I$11,ROUND(($J403-($J403/((100%+$F403)/100%))),2),0)</f>
        <v>0</v>
      </c>
      <c r="P403" s="38">
        <f>IF($F403=Instellingen!$I$12,ROUND(($J403-($J403/((100%+$F403)/100%))),2),0)</f>
        <v>0</v>
      </c>
      <c r="Q403" s="38">
        <f>IF($F403=Instellingen!$I$14,0,ROUND(($K403-($K403/((100%+$F403)/100%))),2))</f>
        <v>0</v>
      </c>
    </row>
    <row r="404" spans="1:17" x14ac:dyDescent="0.35">
      <c r="A404" s="20" t="str">
        <f t="shared" si="37"/>
        <v/>
      </c>
      <c r="B404" s="20" t="str">
        <f>IFERROR(VLOOKUP($A404,Instellingen!$K$11:$L$22,2,0),"")</f>
        <v/>
      </c>
      <c r="C404" s="51"/>
      <c r="D404" s="52"/>
      <c r="E404" s="52"/>
      <c r="F404" s="53"/>
      <c r="G404" s="50"/>
      <c r="H404" s="50"/>
      <c r="I404" s="50"/>
      <c r="J404" s="38">
        <f t="shared" si="38"/>
        <v>0</v>
      </c>
      <c r="K404" s="38">
        <f t="shared" si="36"/>
        <v>0</v>
      </c>
      <c r="L404" s="38">
        <f t="shared" si="39"/>
        <v>0</v>
      </c>
      <c r="M404" s="38">
        <f t="shared" si="40"/>
        <v>0</v>
      </c>
      <c r="N404" s="38">
        <f t="shared" si="41"/>
        <v>0</v>
      </c>
      <c r="O404" s="38">
        <f>IF($F404=Instellingen!$I$11,ROUND(($J404-($J404/((100%+$F404)/100%))),2),0)</f>
        <v>0</v>
      </c>
      <c r="P404" s="38">
        <f>IF($F404=Instellingen!$I$12,ROUND(($J404-($J404/((100%+$F404)/100%))),2),0)</f>
        <v>0</v>
      </c>
      <c r="Q404" s="38">
        <f>IF($F404=Instellingen!$I$14,0,ROUND(($K404-($K404/((100%+$F404)/100%))),2))</f>
        <v>0</v>
      </c>
    </row>
    <row r="405" spans="1:17" x14ac:dyDescent="0.35">
      <c r="A405" s="20" t="str">
        <f t="shared" si="37"/>
        <v/>
      </c>
      <c r="B405" s="20" t="str">
        <f>IFERROR(VLOOKUP($A405,Instellingen!$K$11:$L$22,2,0),"")</f>
        <v/>
      </c>
      <c r="C405" s="51"/>
      <c r="D405" s="52"/>
      <c r="E405" s="52"/>
      <c r="F405" s="53"/>
      <c r="G405" s="50"/>
      <c r="H405" s="50"/>
      <c r="I405" s="50"/>
      <c r="J405" s="38">
        <f t="shared" si="38"/>
        <v>0</v>
      </c>
      <c r="K405" s="38">
        <f t="shared" si="36"/>
        <v>0</v>
      </c>
      <c r="L405" s="38">
        <f t="shared" si="39"/>
        <v>0</v>
      </c>
      <c r="M405" s="38">
        <f t="shared" si="40"/>
        <v>0</v>
      </c>
      <c r="N405" s="38">
        <f t="shared" si="41"/>
        <v>0</v>
      </c>
      <c r="O405" s="38">
        <f>IF($F405=Instellingen!$I$11,ROUND(($J405-($J405/((100%+$F405)/100%))),2),0)</f>
        <v>0</v>
      </c>
      <c r="P405" s="38">
        <f>IF($F405=Instellingen!$I$12,ROUND(($J405-($J405/((100%+$F405)/100%))),2),0)</f>
        <v>0</v>
      </c>
      <c r="Q405" s="38">
        <f>IF($F405=Instellingen!$I$14,0,ROUND(($K405-($K405/((100%+$F405)/100%))),2))</f>
        <v>0</v>
      </c>
    </row>
    <row r="406" spans="1:17" x14ac:dyDescent="0.35">
      <c r="A406" s="20" t="str">
        <f t="shared" si="37"/>
        <v/>
      </c>
      <c r="B406" s="20" t="str">
        <f>IFERROR(VLOOKUP($A406,Instellingen!$K$11:$L$22,2,0),"")</f>
        <v/>
      </c>
      <c r="C406" s="51"/>
      <c r="D406" s="52"/>
      <c r="E406" s="52"/>
      <c r="F406" s="53"/>
      <c r="G406" s="50"/>
      <c r="H406" s="50"/>
      <c r="I406" s="50"/>
      <c r="J406" s="38">
        <f t="shared" si="38"/>
        <v>0</v>
      </c>
      <c r="K406" s="38">
        <f t="shared" si="36"/>
        <v>0</v>
      </c>
      <c r="L406" s="38">
        <f t="shared" si="39"/>
        <v>0</v>
      </c>
      <c r="M406" s="38">
        <f t="shared" si="40"/>
        <v>0</v>
      </c>
      <c r="N406" s="38">
        <f t="shared" si="41"/>
        <v>0</v>
      </c>
      <c r="O406" s="38">
        <f>IF($F406=Instellingen!$I$11,ROUND(($J406-($J406/((100%+$F406)/100%))),2),0)</f>
        <v>0</v>
      </c>
      <c r="P406" s="38">
        <f>IF($F406=Instellingen!$I$12,ROUND(($J406-($J406/((100%+$F406)/100%))),2),0)</f>
        <v>0</v>
      </c>
      <c r="Q406" s="38">
        <f>IF($F406=Instellingen!$I$14,0,ROUND(($K406-($K406/((100%+$F406)/100%))),2))</f>
        <v>0</v>
      </c>
    </row>
    <row r="407" spans="1:17" x14ac:dyDescent="0.35">
      <c r="A407" s="20" t="str">
        <f t="shared" si="37"/>
        <v/>
      </c>
      <c r="B407" s="20" t="str">
        <f>IFERROR(VLOOKUP($A407,Instellingen!$K$11:$L$22,2,0),"")</f>
        <v/>
      </c>
      <c r="C407" s="51"/>
      <c r="D407" s="52"/>
      <c r="E407" s="52"/>
      <c r="F407" s="53"/>
      <c r="G407" s="50"/>
      <c r="H407" s="50"/>
      <c r="I407" s="50"/>
      <c r="J407" s="38">
        <f t="shared" si="38"/>
        <v>0</v>
      </c>
      <c r="K407" s="38">
        <f t="shared" si="36"/>
        <v>0</v>
      </c>
      <c r="L407" s="38">
        <f t="shared" si="39"/>
        <v>0</v>
      </c>
      <c r="M407" s="38">
        <f t="shared" si="40"/>
        <v>0</v>
      </c>
      <c r="N407" s="38">
        <f t="shared" si="41"/>
        <v>0</v>
      </c>
      <c r="O407" s="38">
        <f>IF($F407=Instellingen!$I$11,ROUND(($J407-($J407/((100%+$F407)/100%))),2),0)</f>
        <v>0</v>
      </c>
      <c r="P407" s="38">
        <f>IF($F407=Instellingen!$I$12,ROUND(($J407-($J407/((100%+$F407)/100%))),2),0)</f>
        <v>0</v>
      </c>
      <c r="Q407" s="38">
        <f>IF($F407=Instellingen!$I$14,0,ROUND(($K407-($K407/((100%+$F407)/100%))),2))</f>
        <v>0</v>
      </c>
    </row>
    <row r="408" spans="1:17" x14ac:dyDescent="0.35">
      <c r="A408" s="20" t="str">
        <f t="shared" si="37"/>
        <v/>
      </c>
      <c r="B408" s="20" t="str">
        <f>IFERROR(VLOOKUP($A408,Instellingen!$K$11:$L$22,2,0),"")</f>
        <v/>
      </c>
      <c r="C408" s="51"/>
      <c r="D408" s="52"/>
      <c r="E408" s="52"/>
      <c r="F408" s="53"/>
      <c r="G408" s="50"/>
      <c r="H408" s="50"/>
      <c r="I408" s="50"/>
      <c r="J408" s="38">
        <f t="shared" si="38"/>
        <v>0</v>
      </c>
      <c r="K408" s="38">
        <f t="shared" si="36"/>
        <v>0</v>
      </c>
      <c r="L408" s="38">
        <f t="shared" si="39"/>
        <v>0</v>
      </c>
      <c r="M408" s="38">
        <f t="shared" si="40"/>
        <v>0</v>
      </c>
      <c r="N408" s="38">
        <f t="shared" si="41"/>
        <v>0</v>
      </c>
      <c r="O408" s="38">
        <f>IF($F408=Instellingen!$I$11,ROUND(($J408-($J408/((100%+$F408)/100%))),2),0)</f>
        <v>0</v>
      </c>
      <c r="P408" s="38">
        <f>IF($F408=Instellingen!$I$12,ROUND(($J408-($J408/((100%+$F408)/100%))),2),0)</f>
        <v>0</v>
      </c>
      <c r="Q408" s="38">
        <f>IF($F408=Instellingen!$I$14,0,ROUND(($K408-($K408/((100%+$F408)/100%))),2))</f>
        <v>0</v>
      </c>
    </row>
    <row r="409" spans="1:17" x14ac:dyDescent="0.35">
      <c r="A409" s="20" t="str">
        <f t="shared" si="37"/>
        <v/>
      </c>
      <c r="B409" s="20" t="str">
        <f>IFERROR(VLOOKUP($A409,Instellingen!$K$11:$L$22,2,0),"")</f>
        <v/>
      </c>
      <c r="C409" s="51"/>
      <c r="D409" s="52"/>
      <c r="E409" s="52"/>
      <c r="F409" s="53"/>
      <c r="G409" s="50"/>
      <c r="H409" s="50"/>
      <c r="I409" s="50"/>
      <c r="J409" s="38">
        <f t="shared" si="38"/>
        <v>0</v>
      </c>
      <c r="K409" s="38">
        <f t="shared" si="36"/>
        <v>0</v>
      </c>
      <c r="L409" s="38">
        <f t="shared" si="39"/>
        <v>0</v>
      </c>
      <c r="M409" s="38">
        <f t="shared" si="40"/>
        <v>0</v>
      </c>
      <c r="N409" s="38">
        <f t="shared" si="41"/>
        <v>0</v>
      </c>
      <c r="O409" s="38">
        <f>IF($F409=Instellingen!$I$11,ROUND(($J409-($J409/((100%+$F409)/100%))),2),0)</f>
        <v>0</v>
      </c>
      <c r="P409" s="38">
        <f>IF($F409=Instellingen!$I$12,ROUND(($J409-($J409/((100%+$F409)/100%))),2),0)</f>
        <v>0</v>
      </c>
      <c r="Q409" s="38">
        <f>IF($F409=Instellingen!$I$14,0,ROUND(($K409-($K409/((100%+$F409)/100%))),2))</f>
        <v>0</v>
      </c>
    </row>
    <row r="410" spans="1:17" x14ac:dyDescent="0.35">
      <c r="A410" s="20" t="str">
        <f t="shared" si="37"/>
        <v/>
      </c>
      <c r="B410" s="20" t="str">
        <f>IFERROR(VLOOKUP($A410,Instellingen!$K$11:$L$22,2,0),"")</f>
        <v/>
      </c>
      <c r="C410" s="51"/>
      <c r="D410" s="52"/>
      <c r="E410" s="52"/>
      <c r="F410" s="53"/>
      <c r="G410" s="50"/>
      <c r="H410" s="50"/>
      <c r="I410" s="50"/>
      <c r="J410" s="38">
        <f t="shared" si="38"/>
        <v>0</v>
      </c>
      <c r="K410" s="38">
        <f t="shared" si="36"/>
        <v>0</v>
      </c>
      <c r="L410" s="38">
        <f t="shared" si="39"/>
        <v>0</v>
      </c>
      <c r="M410" s="38">
        <f t="shared" si="40"/>
        <v>0</v>
      </c>
      <c r="N410" s="38">
        <f t="shared" si="41"/>
        <v>0</v>
      </c>
      <c r="O410" s="38">
        <f>IF($F410=Instellingen!$I$11,ROUND(($J410-($J410/((100%+$F410)/100%))),2),0)</f>
        <v>0</v>
      </c>
      <c r="P410" s="38">
        <f>IF($F410=Instellingen!$I$12,ROUND(($J410-($J410/((100%+$F410)/100%))),2),0)</f>
        <v>0</v>
      </c>
      <c r="Q410" s="38">
        <f>IF($F410=Instellingen!$I$14,0,ROUND(($K410-($K410/((100%+$F410)/100%))),2))</f>
        <v>0</v>
      </c>
    </row>
    <row r="411" spans="1:17" x14ac:dyDescent="0.35">
      <c r="A411" s="20" t="str">
        <f t="shared" si="37"/>
        <v/>
      </c>
      <c r="B411" s="20" t="str">
        <f>IFERROR(VLOOKUP($A411,Instellingen!$K$11:$L$22,2,0),"")</f>
        <v/>
      </c>
      <c r="C411" s="51"/>
      <c r="D411" s="52"/>
      <c r="E411" s="52"/>
      <c r="F411" s="53"/>
      <c r="G411" s="50"/>
      <c r="H411" s="50"/>
      <c r="I411" s="50"/>
      <c r="J411" s="38">
        <f t="shared" si="38"/>
        <v>0</v>
      </c>
      <c r="K411" s="38">
        <f t="shared" si="36"/>
        <v>0</v>
      </c>
      <c r="L411" s="38">
        <f t="shared" si="39"/>
        <v>0</v>
      </c>
      <c r="M411" s="38">
        <f t="shared" si="40"/>
        <v>0</v>
      </c>
      <c r="N411" s="38">
        <f t="shared" si="41"/>
        <v>0</v>
      </c>
      <c r="O411" s="38">
        <f>IF($F411=Instellingen!$I$11,ROUND(($J411-($J411/((100%+$F411)/100%))),2),0)</f>
        <v>0</v>
      </c>
      <c r="P411" s="38">
        <f>IF($F411=Instellingen!$I$12,ROUND(($J411-($J411/((100%+$F411)/100%))),2),0)</f>
        <v>0</v>
      </c>
      <c r="Q411" s="38">
        <f>IF($F411=Instellingen!$I$14,0,ROUND(($K411-($K411/((100%+$F411)/100%))),2))</f>
        <v>0</v>
      </c>
    </row>
    <row r="412" spans="1:17" x14ac:dyDescent="0.35">
      <c r="A412" s="20" t="str">
        <f t="shared" si="37"/>
        <v/>
      </c>
      <c r="B412" s="20" t="str">
        <f>IFERROR(VLOOKUP($A412,Instellingen!$K$11:$L$22,2,0),"")</f>
        <v/>
      </c>
      <c r="C412" s="51"/>
      <c r="D412" s="52"/>
      <c r="E412" s="52"/>
      <c r="F412" s="53"/>
      <c r="G412" s="50"/>
      <c r="H412" s="50"/>
      <c r="I412" s="50"/>
      <c r="J412" s="38">
        <f t="shared" si="38"/>
        <v>0</v>
      </c>
      <c r="K412" s="38">
        <f t="shared" si="36"/>
        <v>0</v>
      </c>
      <c r="L412" s="38">
        <f t="shared" si="39"/>
        <v>0</v>
      </c>
      <c r="M412" s="38">
        <f t="shared" si="40"/>
        <v>0</v>
      </c>
      <c r="N412" s="38">
        <f t="shared" si="41"/>
        <v>0</v>
      </c>
      <c r="O412" s="38">
        <f>IF($F412=Instellingen!$I$11,ROUND(($J412-($J412/((100%+$F412)/100%))),2),0)</f>
        <v>0</v>
      </c>
      <c r="P412" s="38">
        <f>IF($F412=Instellingen!$I$12,ROUND(($J412-($J412/((100%+$F412)/100%))),2),0)</f>
        <v>0</v>
      </c>
      <c r="Q412" s="38">
        <f>IF($F412=Instellingen!$I$14,0,ROUND(($K412-($K412/((100%+$F412)/100%))),2))</f>
        <v>0</v>
      </c>
    </row>
    <row r="413" spans="1:17" x14ac:dyDescent="0.35">
      <c r="A413" s="20" t="str">
        <f t="shared" si="37"/>
        <v/>
      </c>
      <c r="B413" s="20" t="str">
        <f>IFERROR(VLOOKUP($A413,Instellingen!$K$11:$L$22,2,0),"")</f>
        <v/>
      </c>
      <c r="C413" s="51"/>
      <c r="D413" s="52"/>
      <c r="E413" s="52"/>
      <c r="F413" s="53"/>
      <c r="G413" s="50"/>
      <c r="H413" s="50"/>
      <c r="I413" s="50"/>
      <c r="J413" s="38">
        <f t="shared" si="38"/>
        <v>0</v>
      </c>
      <c r="K413" s="38">
        <f t="shared" si="36"/>
        <v>0</v>
      </c>
      <c r="L413" s="38">
        <f t="shared" si="39"/>
        <v>0</v>
      </c>
      <c r="M413" s="38">
        <f t="shared" si="40"/>
        <v>0</v>
      </c>
      <c r="N413" s="38">
        <f t="shared" si="41"/>
        <v>0</v>
      </c>
      <c r="O413" s="38">
        <f>IF($F413=Instellingen!$I$11,ROUND(($J413-($J413/((100%+$F413)/100%))),2),0)</f>
        <v>0</v>
      </c>
      <c r="P413" s="38">
        <f>IF($F413=Instellingen!$I$12,ROUND(($J413-($J413/((100%+$F413)/100%))),2),0)</f>
        <v>0</v>
      </c>
      <c r="Q413" s="38">
        <f>IF($F413=Instellingen!$I$14,0,ROUND(($K413-($K413/((100%+$F413)/100%))),2))</f>
        <v>0</v>
      </c>
    </row>
    <row r="414" spans="1:17" x14ac:dyDescent="0.35">
      <c r="A414" s="20" t="str">
        <f t="shared" si="37"/>
        <v/>
      </c>
      <c r="B414" s="20" t="str">
        <f>IFERROR(VLOOKUP($A414,Instellingen!$K$11:$L$22,2,0),"")</f>
        <v/>
      </c>
      <c r="C414" s="51"/>
      <c r="D414" s="52"/>
      <c r="E414" s="52"/>
      <c r="F414" s="53"/>
      <c r="G414" s="50"/>
      <c r="H414" s="50"/>
      <c r="I414" s="50"/>
      <c r="J414" s="38">
        <f t="shared" si="38"/>
        <v>0</v>
      </c>
      <c r="K414" s="38">
        <f t="shared" si="36"/>
        <v>0</v>
      </c>
      <c r="L414" s="38">
        <f t="shared" si="39"/>
        <v>0</v>
      </c>
      <c r="M414" s="38">
        <f t="shared" si="40"/>
        <v>0</v>
      </c>
      <c r="N414" s="38">
        <f t="shared" si="41"/>
        <v>0</v>
      </c>
      <c r="O414" s="38">
        <f>IF($F414=Instellingen!$I$11,ROUND(($J414-($J414/((100%+$F414)/100%))),2),0)</f>
        <v>0</v>
      </c>
      <c r="P414" s="38">
        <f>IF($F414=Instellingen!$I$12,ROUND(($J414-($J414/((100%+$F414)/100%))),2),0)</f>
        <v>0</v>
      </c>
      <c r="Q414" s="38">
        <f>IF($F414=Instellingen!$I$14,0,ROUND(($K414-($K414/((100%+$F414)/100%))),2))</f>
        <v>0</v>
      </c>
    </row>
    <row r="415" spans="1:17" x14ac:dyDescent="0.35">
      <c r="A415" s="20" t="str">
        <f t="shared" si="37"/>
        <v/>
      </c>
      <c r="B415" s="20" t="str">
        <f>IFERROR(VLOOKUP($A415,Instellingen!$K$11:$L$22,2,0),"")</f>
        <v/>
      </c>
      <c r="C415" s="51"/>
      <c r="D415" s="52"/>
      <c r="E415" s="52"/>
      <c r="F415" s="53"/>
      <c r="G415" s="50"/>
      <c r="H415" s="50"/>
      <c r="I415" s="50"/>
      <c r="J415" s="38">
        <f t="shared" si="38"/>
        <v>0</v>
      </c>
      <c r="K415" s="38">
        <f t="shared" si="36"/>
        <v>0</v>
      </c>
      <c r="L415" s="38">
        <f t="shared" si="39"/>
        <v>0</v>
      </c>
      <c r="M415" s="38">
        <f t="shared" si="40"/>
        <v>0</v>
      </c>
      <c r="N415" s="38">
        <f t="shared" si="41"/>
        <v>0</v>
      </c>
      <c r="O415" s="38">
        <f>IF($F415=Instellingen!$I$11,ROUND(($J415-($J415/((100%+$F415)/100%))),2),0)</f>
        <v>0</v>
      </c>
      <c r="P415" s="38">
        <f>IF($F415=Instellingen!$I$12,ROUND(($J415-($J415/((100%+$F415)/100%))),2),0)</f>
        <v>0</v>
      </c>
      <c r="Q415" s="38">
        <f>IF($F415=Instellingen!$I$14,0,ROUND(($K415-($K415/((100%+$F415)/100%))),2))</f>
        <v>0</v>
      </c>
    </row>
    <row r="416" spans="1:17" x14ac:dyDescent="0.35">
      <c r="A416" s="20" t="str">
        <f t="shared" si="37"/>
        <v/>
      </c>
      <c r="B416" s="20" t="str">
        <f>IFERROR(VLOOKUP($A416,Instellingen!$K$11:$L$22,2,0),"")</f>
        <v/>
      </c>
      <c r="C416" s="51"/>
      <c r="D416" s="52"/>
      <c r="E416" s="52"/>
      <c r="F416" s="53"/>
      <c r="G416" s="50"/>
      <c r="H416" s="50"/>
      <c r="I416" s="50"/>
      <c r="J416" s="38">
        <f t="shared" si="38"/>
        <v>0</v>
      </c>
      <c r="K416" s="38">
        <f t="shared" si="36"/>
        <v>0</v>
      </c>
      <c r="L416" s="38">
        <f t="shared" si="39"/>
        <v>0</v>
      </c>
      <c r="M416" s="38">
        <f t="shared" si="40"/>
        <v>0</v>
      </c>
      <c r="N416" s="38">
        <f t="shared" si="41"/>
        <v>0</v>
      </c>
      <c r="O416" s="38">
        <f>IF($F416=Instellingen!$I$11,ROUND(($J416-($J416/((100%+$F416)/100%))),2),0)</f>
        <v>0</v>
      </c>
      <c r="P416" s="38">
        <f>IF($F416=Instellingen!$I$12,ROUND(($J416-($J416/((100%+$F416)/100%))),2),0)</f>
        <v>0</v>
      </c>
      <c r="Q416" s="38">
        <f>IF($F416=Instellingen!$I$14,0,ROUND(($K416-($K416/((100%+$F416)/100%))),2))</f>
        <v>0</v>
      </c>
    </row>
    <row r="417" spans="1:17" x14ac:dyDescent="0.35">
      <c r="A417" s="20" t="str">
        <f t="shared" si="37"/>
        <v/>
      </c>
      <c r="B417" s="20" t="str">
        <f>IFERROR(VLOOKUP($A417,Instellingen!$K$11:$L$22,2,0),"")</f>
        <v/>
      </c>
      <c r="C417" s="51"/>
      <c r="D417" s="52"/>
      <c r="E417" s="52"/>
      <c r="F417" s="53"/>
      <c r="G417" s="50"/>
      <c r="H417" s="50"/>
      <c r="I417" s="50"/>
      <c r="J417" s="38">
        <f t="shared" si="38"/>
        <v>0</v>
      </c>
      <c r="K417" s="38">
        <f t="shared" si="36"/>
        <v>0</v>
      </c>
      <c r="L417" s="38">
        <f t="shared" si="39"/>
        <v>0</v>
      </c>
      <c r="M417" s="38">
        <f t="shared" si="40"/>
        <v>0</v>
      </c>
      <c r="N417" s="38">
        <f t="shared" si="41"/>
        <v>0</v>
      </c>
      <c r="O417" s="38">
        <f>IF($F417=Instellingen!$I$11,ROUND(($J417-($J417/((100%+$F417)/100%))),2),0)</f>
        <v>0</v>
      </c>
      <c r="P417" s="38">
        <f>IF($F417=Instellingen!$I$12,ROUND(($J417-($J417/((100%+$F417)/100%))),2),0)</f>
        <v>0</v>
      </c>
      <c r="Q417" s="38">
        <f>IF($F417=Instellingen!$I$14,0,ROUND(($K417-($K417/((100%+$F417)/100%))),2))</f>
        <v>0</v>
      </c>
    </row>
    <row r="418" spans="1:17" x14ac:dyDescent="0.35">
      <c r="A418" s="20" t="str">
        <f t="shared" si="37"/>
        <v/>
      </c>
      <c r="B418" s="20" t="str">
        <f>IFERROR(VLOOKUP($A418,Instellingen!$K$11:$L$22,2,0),"")</f>
        <v/>
      </c>
      <c r="C418" s="51"/>
      <c r="D418" s="52"/>
      <c r="E418" s="52"/>
      <c r="F418" s="53"/>
      <c r="G418" s="50"/>
      <c r="H418" s="50"/>
      <c r="I418" s="50"/>
      <c r="J418" s="38">
        <f t="shared" si="38"/>
        <v>0</v>
      </c>
      <c r="K418" s="38">
        <f t="shared" si="36"/>
        <v>0</v>
      </c>
      <c r="L418" s="38">
        <f t="shared" si="39"/>
        <v>0</v>
      </c>
      <c r="M418" s="38">
        <f t="shared" si="40"/>
        <v>0</v>
      </c>
      <c r="N418" s="38">
        <f t="shared" si="41"/>
        <v>0</v>
      </c>
      <c r="O418" s="38">
        <f>IF($F418=Instellingen!$I$11,ROUND(($J418-($J418/((100%+$F418)/100%))),2),0)</f>
        <v>0</v>
      </c>
      <c r="P418" s="38">
        <f>IF($F418=Instellingen!$I$12,ROUND(($J418-($J418/((100%+$F418)/100%))),2),0)</f>
        <v>0</v>
      </c>
      <c r="Q418" s="38">
        <f>IF($F418=Instellingen!$I$14,0,ROUND(($K418-($K418/((100%+$F418)/100%))),2))</f>
        <v>0</v>
      </c>
    </row>
    <row r="419" spans="1:17" x14ac:dyDescent="0.35">
      <c r="A419" s="20" t="str">
        <f t="shared" si="37"/>
        <v/>
      </c>
      <c r="B419" s="20" t="str">
        <f>IFERROR(VLOOKUP($A419,Instellingen!$K$11:$L$22,2,0),"")</f>
        <v/>
      </c>
      <c r="C419" s="51"/>
      <c r="D419" s="52"/>
      <c r="E419" s="52"/>
      <c r="F419" s="53"/>
      <c r="G419" s="50"/>
      <c r="H419" s="50"/>
      <c r="I419" s="50"/>
      <c r="J419" s="38">
        <f t="shared" si="38"/>
        <v>0</v>
      </c>
      <c r="K419" s="38">
        <f t="shared" si="36"/>
        <v>0</v>
      </c>
      <c r="L419" s="38">
        <f t="shared" si="39"/>
        <v>0</v>
      </c>
      <c r="M419" s="38">
        <f t="shared" si="40"/>
        <v>0</v>
      </c>
      <c r="N419" s="38">
        <f t="shared" si="41"/>
        <v>0</v>
      </c>
      <c r="O419" s="38">
        <f>IF($F419=Instellingen!$I$11,ROUND(($J419-($J419/((100%+$F419)/100%))),2),0)</f>
        <v>0</v>
      </c>
      <c r="P419" s="38">
        <f>IF($F419=Instellingen!$I$12,ROUND(($J419-($J419/((100%+$F419)/100%))),2),0)</f>
        <v>0</v>
      </c>
      <c r="Q419" s="38">
        <f>IF($F419=Instellingen!$I$14,0,ROUND(($K419-($K419/((100%+$F419)/100%))),2))</f>
        <v>0</v>
      </c>
    </row>
    <row r="420" spans="1:17" x14ac:dyDescent="0.35">
      <c r="A420" s="20" t="str">
        <f t="shared" si="37"/>
        <v/>
      </c>
      <c r="B420" s="20" t="str">
        <f>IFERROR(VLOOKUP($A420,Instellingen!$K$11:$L$22,2,0),"")</f>
        <v/>
      </c>
      <c r="C420" s="51"/>
      <c r="D420" s="52"/>
      <c r="E420" s="52"/>
      <c r="F420" s="53"/>
      <c r="G420" s="50"/>
      <c r="H420" s="50"/>
      <c r="I420" s="50"/>
      <c r="J420" s="38">
        <f t="shared" si="38"/>
        <v>0</v>
      </c>
      <c r="K420" s="38">
        <f t="shared" si="36"/>
        <v>0</v>
      </c>
      <c r="L420" s="38">
        <f t="shared" si="39"/>
        <v>0</v>
      </c>
      <c r="M420" s="38">
        <f t="shared" si="40"/>
        <v>0</v>
      </c>
      <c r="N420" s="38">
        <f t="shared" si="41"/>
        <v>0</v>
      </c>
      <c r="O420" s="38">
        <f>IF($F420=Instellingen!$I$11,ROUND(($J420-($J420/((100%+$F420)/100%))),2),0)</f>
        <v>0</v>
      </c>
      <c r="P420" s="38">
        <f>IF($F420=Instellingen!$I$12,ROUND(($J420-($J420/((100%+$F420)/100%))),2),0)</f>
        <v>0</v>
      </c>
      <c r="Q420" s="38">
        <f>IF($F420=Instellingen!$I$14,0,ROUND(($K420-($K420/((100%+$F420)/100%))),2))</f>
        <v>0</v>
      </c>
    </row>
    <row r="421" spans="1:17" x14ac:dyDescent="0.35">
      <c r="A421" s="20" t="str">
        <f t="shared" si="37"/>
        <v/>
      </c>
      <c r="B421" s="20" t="str">
        <f>IFERROR(VLOOKUP($A421,Instellingen!$K$11:$L$22,2,0),"")</f>
        <v/>
      </c>
      <c r="C421" s="51"/>
      <c r="D421" s="52"/>
      <c r="E421" s="52"/>
      <c r="F421" s="53"/>
      <c r="G421" s="50"/>
      <c r="H421" s="50"/>
      <c r="I421" s="50"/>
      <c r="J421" s="38">
        <f t="shared" si="38"/>
        <v>0</v>
      </c>
      <c r="K421" s="38">
        <f t="shared" si="36"/>
        <v>0</v>
      </c>
      <c r="L421" s="38">
        <f t="shared" si="39"/>
        <v>0</v>
      </c>
      <c r="M421" s="38">
        <f t="shared" si="40"/>
        <v>0</v>
      </c>
      <c r="N421" s="38">
        <f t="shared" si="41"/>
        <v>0</v>
      </c>
      <c r="O421" s="38">
        <f>IF($F421=Instellingen!$I$11,ROUND(($J421-($J421/((100%+$F421)/100%))),2),0)</f>
        <v>0</v>
      </c>
      <c r="P421" s="38">
        <f>IF($F421=Instellingen!$I$12,ROUND(($J421-($J421/((100%+$F421)/100%))),2),0)</f>
        <v>0</v>
      </c>
      <c r="Q421" s="38">
        <f>IF($F421=Instellingen!$I$14,0,ROUND(($K421-($K421/((100%+$F421)/100%))),2))</f>
        <v>0</v>
      </c>
    </row>
    <row r="422" spans="1:17" x14ac:dyDescent="0.35">
      <c r="A422" s="20" t="str">
        <f t="shared" si="37"/>
        <v/>
      </c>
      <c r="B422" s="20" t="str">
        <f>IFERROR(VLOOKUP($A422,Instellingen!$K$11:$L$22,2,0),"")</f>
        <v/>
      </c>
      <c r="C422" s="51"/>
      <c r="D422" s="52"/>
      <c r="E422" s="52"/>
      <c r="F422" s="53"/>
      <c r="G422" s="50"/>
      <c r="H422" s="50"/>
      <c r="I422" s="50"/>
      <c r="J422" s="38">
        <f t="shared" si="38"/>
        <v>0</v>
      </c>
      <c r="K422" s="38">
        <f t="shared" si="36"/>
        <v>0</v>
      </c>
      <c r="L422" s="38">
        <f t="shared" si="39"/>
        <v>0</v>
      </c>
      <c r="M422" s="38">
        <f t="shared" si="40"/>
        <v>0</v>
      </c>
      <c r="N422" s="38">
        <f t="shared" si="41"/>
        <v>0</v>
      </c>
      <c r="O422" s="38">
        <f>IF($F422=Instellingen!$I$11,ROUND(($J422-($J422/((100%+$F422)/100%))),2),0)</f>
        <v>0</v>
      </c>
      <c r="P422" s="38">
        <f>IF($F422=Instellingen!$I$12,ROUND(($J422-($J422/((100%+$F422)/100%))),2),0)</f>
        <v>0</v>
      </c>
      <c r="Q422" s="38">
        <f>IF($F422=Instellingen!$I$14,0,ROUND(($K422-($K422/((100%+$F422)/100%))),2))</f>
        <v>0</v>
      </c>
    </row>
    <row r="423" spans="1:17" x14ac:dyDescent="0.35">
      <c r="A423" s="20" t="str">
        <f t="shared" si="37"/>
        <v/>
      </c>
      <c r="B423" s="20" t="str">
        <f>IFERROR(VLOOKUP($A423,Instellingen!$K$11:$L$22,2,0),"")</f>
        <v/>
      </c>
      <c r="C423" s="51"/>
      <c r="D423" s="52"/>
      <c r="E423" s="52"/>
      <c r="F423" s="53"/>
      <c r="G423" s="50"/>
      <c r="H423" s="50"/>
      <c r="I423" s="50"/>
      <c r="J423" s="38">
        <f t="shared" si="38"/>
        <v>0</v>
      </c>
      <c r="K423" s="38">
        <f t="shared" si="36"/>
        <v>0</v>
      </c>
      <c r="L423" s="38">
        <f t="shared" si="39"/>
        <v>0</v>
      </c>
      <c r="M423" s="38">
        <f t="shared" si="40"/>
        <v>0</v>
      </c>
      <c r="N423" s="38">
        <f t="shared" si="41"/>
        <v>0</v>
      </c>
      <c r="O423" s="38">
        <f>IF($F423=Instellingen!$I$11,ROUND(($J423-($J423/((100%+$F423)/100%))),2),0)</f>
        <v>0</v>
      </c>
      <c r="P423" s="38">
        <f>IF($F423=Instellingen!$I$12,ROUND(($J423-($J423/((100%+$F423)/100%))),2),0)</f>
        <v>0</v>
      </c>
      <c r="Q423" s="38">
        <f>IF($F423=Instellingen!$I$14,0,ROUND(($K423-($K423/((100%+$F423)/100%))),2))</f>
        <v>0</v>
      </c>
    </row>
    <row r="424" spans="1:17" x14ac:dyDescent="0.35">
      <c r="A424" s="20" t="str">
        <f t="shared" si="37"/>
        <v/>
      </c>
      <c r="B424" s="20" t="str">
        <f>IFERROR(VLOOKUP($A424,Instellingen!$K$11:$L$22,2,0),"")</f>
        <v/>
      </c>
      <c r="C424" s="51"/>
      <c r="D424" s="52"/>
      <c r="E424" s="52"/>
      <c r="F424" s="53"/>
      <c r="G424" s="50"/>
      <c r="H424" s="50"/>
      <c r="I424" s="50"/>
      <c r="J424" s="38">
        <f t="shared" si="38"/>
        <v>0</v>
      </c>
      <c r="K424" s="38">
        <f t="shared" si="36"/>
        <v>0</v>
      </c>
      <c r="L424" s="38">
        <f t="shared" si="39"/>
        <v>0</v>
      </c>
      <c r="M424" s="38">
        <f t="shared" si="40"/>
        <v>0</v>
      </c>
      <c r="N424" s="38">
        <f t="shared" si="41"/>
        <v>0</v>
      </c>
      <c r="O424" s="38">
        <f>IF($F424=Instellingen!$I$11,ROUND(($J424-($J424/((100%+$F424)/100%))),2),0)</f>
        <v>0</v>
      </c>
      <c r="P424" s="38">
        <f>IF($F424=Instellingen!$I$12,ROUND(($J424-($J424/((100%+$F424)/100%))),2),0)</f>
        <v>0</v>
      </c>
      <c r="Q424" s="38">
        <f>IF($F424=Instellingen!$I$14,0,ROUND(($K424-($K424/((100%+$F424)/100%))),2))</f>
        <v>0</v>
      </c>
    </row>
    <row r="425" spans="1:17" x14ac:dyDescent="0.35">
      <c r="A425" s="20" t="str">
        <f t="shared" si="37"/>
        <v/>
      </c>
      <c r="B425" s="20" t="str">
        <f>IFERROR(VLOOKUP($A425,Instellingen!$K$11:$L$22,2,0),"")</f>
        <v/>
      </c>
      <c r="C425" s="51"/>
      <c r="D425" s="52"/>
      <c r="E425" s="52"/>
      <c r="F425" s="53"/>
      <c r="G425" s="50"/>
      <c r="H425" s="50"/>
      <c r="I425" s="50"/>
      <c r="J425" s="38">
        <f t="shared" si="38"/>
        <v>0</v>
      </c>
      <c r="K425" s="38">
        <f t="shared" si="36"/>
        <v>0</v>
      </c>
      <c r="L425" s="38">
        <f t="shared" si="39"/>
        <v>0</v>
      </c>
      <c r="M425" s="38">
        <f t="shared" si="40"/>
        <v>0</v>
      </c>
      <c r="N425" s="38">
        <f t="shared" si="41"/>
        <v>0</v>
      </c>
      <c r="O425" s="38">
        <f>IF($F425=Instellingen!$I$11,ROUND(($J425-($J425/((100%+$F425)/100%))),2),0)</f>
        <v>0</v>
      </c>
      <c r="P425" s="38">
        <f>IF($F425=Instellingen!$I$12,ROUND(($J425-($J425/((100%+$F425)/100%))),2),0)</f>
        <v>0</v>
      </c>
      <c r="Q425" s="38">
        <f>IF($F425=Instellingen!$I$14,0,ROUND(($K425-($K425/((100%+$F425)/100%))),2))</f>
        <v>0</v>
      </c>
    </row>
    <row r="426" spans="1:17" x14ac:dyDescent="0.35">
      <c r="A426" s="20" t="str">
        <f t="shared" si="37"/>
        <v/>
      </c>
      <c r="B426" s="20" t="str">
        <f>IFERROR(VLOOKUP($A426,Instellingen!$K$11:$L$22,2,0),"")</f>
        <v/>
      </c>
      <c r="C426" s="51"/>
      <c r="D426" s="52"/>
      <c r="E426" s="52"/>
      <c r="F426" s="53"/>
      <c r="G426" s="50"/>
      <c r="H426" s="50"/>
      <c r="I426" s="50"/>
      <c r="J426" s="38">
        <f t="shared" si="38"/>
        <v>0</v>
      </c>
      <c r="K426" s="38">
        <f t="shared" si="36"/>
        <v>0</v>
      </c>
      <c r="L426" s="38">
        <f t="shared" si="39"/>
        <v>0</v>
      </c>
      <c r="M426" s="38">
        <f t="shared" si="40"/>
        <v>0</v>
      </c>
      <c r="N426" s="38">
        <f t="shared" si="41"/>
        <v>0</v>
      </c>
      <c r="O426" s="38">
        <f>IF($F426=Instellingen!$I$11,ROUND(($J426-($J426/((100%+$F426)/100%))),2),0)</f>
        <v>0</v>
      </c>
      <c r="P426" s="38">
        <f>IF($F426=Instellingen!$I$12,ROUND(($J426-($J426/((100%+$F426)/100%))),2),0)</f>
        <v>0</v>
      </c>
      <c r="Q426" s="38">
        <f>IF($F426=Instellingen!$I$14,0,ROUND(($K426-($K426/((100%+$F426)/100%))),2))</f>
        <v>0</v>
      </c>
    </row>
    <row r="427" spans="1:17" x14ac:dyDescent="0.35">
      <c r="A427" s="20" t="str">
        <f t="shared" si="37"/>
        <v/>
      </c>
      <c r="B427" s="20" t="str">
        <f>IFERROR(VLOOKUP($A427,Instellingen!$K$11:$L$22,2,0),"")</f>
        <v/>
      </c>
      <c r="C427" s="51"/>
      <c r="D427" s="52"/>
      <c r="E427" s="52"/>
      <c r="F427" s="53"/>
      <c r="G427" s="50"/>
      <c r="H427" s="50"/>
      <c r="I427" s="50"/>
      <c r="J427" s="38">
        <f t="shared" si="38"/>
        <v>0</v>
      </c>
      <c r="K427" s="38">
        <f t="shared" si="36"/>
        <v>0</v>
      </c>
      <c r="L427" s="38">
        <f t="shared" si="39"/>
        <v>0</v>
      </c>
      <c r="M427" s="38">
        <f t="shared" si="40"/>
        <v>0</v>
      </c>
      <c r="N427" s="38">
        <f t="shared" si="41"/>
        <v>0</v>
      </c>
      <c r="O427" s="38">
        <f>IF($F427=Instellingen!$I$11,ROUND(($J427-($J427/((100%+$F427)/100%))),2),0)</f>
        <v>0</v>
      </c>
      <c r="P427" s="38">
        <f>IF($F427=Instellingen!$I$12,ROUND(($J427-($J427/((100%+$F427)/100%))),2),0)</f>
        <v>0</v>
      </c>
      <c r="Q427" s="38">
        <f>IF($F427=Instellingen!$I$14,0,ROUND(($K427-($K427/((100%+$F427)/100%))),2))</f>
        <v>0</v>
      </c>
    </row>
    <row r="428" spans="1:17" x14ac:dyDescent="0.35">
      <c r="A428" s="20" t="str">
        <f t="shared" si="37"/>
        <v/>
      </c>
      <c r="B428" s="20" t="str">
        <f>IFERROR(VLOOKUP($A428,Instellingen!$K$11:$L$22,2,0),"")</f>
        <v/>
      </c>
      <c r="C428" s="51"/>
      <c r="D428" s="52"/>
      <c r="E428" s="52"/>
      <c r="F428" s="53"/>
      <c r="G428" s="50"/>
      <c r="H428" s="50"/>
      <c r="I428" s="50"/>
      <c r="J428" s="38">
        <f t="shared" si="38"/>
        <v>0</v>
      </c>
      <c r="K428" s="38">
        <f t="shared" si="36"/>
        <v>0</v>
      </c>
      <c r="L428" s="38">
        <f t="shared" si="39"/>
        <v>0</v>
      </c>
      <c r="M428" s="38">
        <f t="shared" si="40"/>
        <v>0</v>
      </c>
      <c r="N428" s="38">
        <f t="shared" si="41"/>
        <v>0</v>
      </c>
      <c r="O428" s="38">
        <f>IF($F428=Instellingen!$I$11,ROUND(($J428-($J428/((100%+$F428)/100%))),2),0)</f>
        <v>0</v>
      </c>
      <c r="P428" s="38">
        <f>IF($F428=Instellingen!$I$12,ROUND(($J428-($J428/((100%+$F428)/100%))),2),0)</f>
        <v>0</v>
      </c>
      <c r="Q428" s="38">
        <f>IF($F428=Instellingen!$I$14,0,ROUND(($K428-($K428/((100%+$F428)/100%))),2))</f>
        <v>0</v>
      </c>
    </row>
    <row r="429" spans="1:17" x14ac:dyDescent="0.35">
      <c r="A429" s="20" t="str">
        <f t="shared" si="37"/>
        <v/>
      </c>
      <c r="B429" s="20" t="str">
        <f>IFERROR(VLOOKUP($A429,Instellingen!$K$11:$L$22,2,0),"")</f>
        <v/>
      </c>
      <c r="C429" s="51"/>
      <c r="D429" s="52"/>
      <c r="E429" s="52"/>
      <c r="F429" s="53"/>
      <c r="G429" s="50"/>
      <c r="H429" s="50"/>
      <c r="I429" s="50"/>
      <c r="J429" s="38">
        <f t="shared" si="38"/>
        <v>0</v>
      </c>
      <c r="K429" s="38">
        <f t="shared" si="36"/>
        <v>0</v>
      </c>
      <c r="L429" s="38">
        <f t="shared" si="39"/>
        <v>0</v>
      </c>
      <c r="M429" s="38">
        <f t="shared" si="40"/>
        <v>0</v>
      </c>
      <c r="N429" s="38">
        <f t="shared" si="41"/>
        <v>0</v>
      </c>
      <c r="O429" s="38">
        <f>IF($F429=Instellingen!$I$11,ROUND(($J429-($J429/((100%+$F429)/100%))),2),0)</f>
        <v>0</v>
      </c>
      <c r="P429" s="38">
        <f>IF($F429=Instellingen!$I$12,ROUND(($J429-($J429/((100%+$F429)/100%))),2),0)</f>
        <v>0</v>
      </c>
      <c r="Q429" s="38">
        <f>IF($F429=Instellingen!$I$14,0,ROUND(($K429-($K429/((100%+$F429)/100%))),2))</f>
        <v>0</v>
      </c>
    </row>
    <row r="430" spans="1:17" x14ac:dyDescent="0.35">
      <c r="A430" s="20" t="str">
        <f t="shared" si="37"/>
        <v/>
      </c>
      <c r="B430" s="20" t="str">
        <f>IFERROR(VLOOKUP($A430,Instellingen!$K$11:$L$22,2,0),"")</f>
        <v/>
      </c>
      <c r="C430" s="51"/>
      <c r="D430" s="52"/>
      <c r="E430" s="52"/>
      <c r="F430" s="53"/>
      <c r="G430" s="50"/>
      <c r="H430" s="50"/>
      <c r="I430" s="50"/>
      <c r="J430" s="38">
        <f t="shared" si="38"/>
        <v>0</v>
      </c>
      <c r="K430" s="38">
        <f t="shared" si="36"/>
        <v>0</v>
      </c>
      <c r="L430" s="38">
        <f t="shared" si="39"/>
        <v>0</v>
      </c>
      <c r="M430" s="38">
        <f t="shared" si="40"/>
        <v>0</v>
      </c>
      <c r="N430" s="38">
        <f t="shared" si="41"/>
        <v>0</v>
      </c>
      <c r="O430" s="38">
        <f>IF($F430=Instellingen!$I$11,ROUND(($J430-($J430/((100%+$F430)/100%))),2),0)</f>
        <v>0</v>
      </c>
      <c r="P430" s="38">
        <f>IF($F430=Instellingen!$I$12,ROUND(($J430-($J430/((100%+$F430)/100%))),2),0)</f>
        <v>0</v>
      </c>
      <c r="Q430" s="38">
        <f>IF($F430=Instellingen!$I$14,0,ROUND(($K430-($K430/((100%+$F430)/100%))),2))</f>
        <v>0</v>
      </c>
    </row>
    <row r="431" spans="1:17" x14ac:dyDescent="0.35">
      <c r="A431" s="20" t="str">
        <f t="shared" si="37"/>
        <v/>
      </c>
      <c r="B431" s="20" t="str">
        <f>IFERROR(VLOOKUP($A431,Instellingen!$K$11:$L$22,2,0),"")</f>
        <v/>
      </c>
      <c r="C431" s="51"/>
      <c r="D431" s="52"/>
      <c r="E431" s="52"/>
      <c r="F431" s="53"/>
      <c r="G431" s="50"/>
      <c r="H431" s="50"/>
      <c r="I431" s="50"/>
      <c r="J431" s="38">
        <f t="shared" si="38"/>
        <v>0</v>
      </c>
      <c r="K431" s="38">
        <f t="shared" si="36"/>
        <v>0</v>
      </c>
      <c r="L431" s="38">
        <f t="shared" si="39"/>
        <v>0</v>
      </c>
      <c r="M431" s="38">
        <f t="shared" si="40"/>
        <v>0</v>
      </c>
      <c r="N431" s="38">
        <f t="shared" si="41"/>
        <v>0</v>
      </c>
      <c r="O431" s="38">
        <f>IF($F431=Instellingen!$I$11,ROUND(($J431-($J431/((100%+$F431)/100%))),2),0)</f>
        <v>0</v>
      </c>
      <c r="P431" s="38">
        <f>IF($F431=Instellingen!$I$12,ROUND(($J431-($J431/((100%+$F431)/100%))),2),0)</f>
        <v>0</v>
      </c>
      <c r="Q431" s="38">
        <f>IF($F431=Instellingen!$I$14,0,ROUND(($K431-($K431/((100%+$F431)/100%))),2))</f>
        <v>0</v>
      </c>
    </row>
    <row r="432" spans="1:17" x14ac:dyDescent="0.35">
      <c r="A432" s="20" t="str">
        <f t="shared" si="37"/>
        <v/>
      </c>
      <c r="B432" s="20" t="str">
        <f>IFERROR(VLOOKUP($A432,Instellingen!$K$11:$L$22,2,0),"")</f>
        <v/>
      </c>
      <c r="C432" s="51"/>
      <c r="D432" s="52"/>
      <c r="E432" s="52"/>
      <c r="F432" s="53"/>
      <c r="G432" s="50"/>
      <c r="H432" s="50"/>
      <c r="I432" s="50"/>
      <c r="J432" s="38">
        <f t="shared" si="38"/>
        <v>0</v>
      </c>
      <c r="K432" s="38">
        <f t="shared" si="36"/>
        <v>0</v>
      </c>
      <c r="L432" s="38">
        <f t="shared" si="39"/>
        <v>0</v>
      </c>
      <c r="M432" s="38">
        <f t="shared" si="40"/>
        <v>0</v>
      </c>
      <c r="N432" s="38">
        <f t="shared" si="41"/>
        <v>0</v>
      </c>
      <c r="O432" s="38">
        <f>IF($F432=Instellingen!$I$11,ROUND(($J432-($J432/((100%+$F432)/100%))),2),0)</f>
        <v>0</v>
      </c>
      <c r="P432" s="38">
        <f>IF($F432=Instellingen!$I$12,ROUND(($J432-($J432/((100%+$F432)/100%))),2),0)</f>
        <v>0</v>
      </c>
      <c r="Q432" s="38">
        <f>IF($F432=Instellingen!$I$14,0,ROUND(($K432-($K432/((100%+$F432)/100%))),2))</f>
        <v>0</v>
      </c>
    </row>
    <row r="433" spans="1:17" x14ac:dyDescent="0.35">
      <c r="A433" s="20" t="str">
        <f t="shared" si="37"/>
        <v/>
      </c>
      <c r="B433" s="20" t="str">
        <f>IFERROR(VLOOKUP($A433,Instellingen!$K$11:$L$22,2,0),"")</f>
        <v/>
      </c>
      <c r="C433" s="51"/>
      <c r="D433" s="52"/>
      <c r="E433" s="52"/>
      <c r="F433" s="53"/>
      <c r="G433" s="50"/>
      <c r="H433" s="50"/>
      <c r="I433" s="50"/>
      <c r="J433" s="38">
        <f t="shared" si="38"/>
        <v>0</v>
      </c>
      <c r="K433" s="38">
        <f t="shared" si="36"/>
        <v>0</v>
      </c>
      <c r="L433" s="38">
        <f t="shared" si="39"/>
        <v>0</v>
      </c>
      <c r="M433" s="38">
        <f t="shared" si="40"/>
        <v>0</v>
      </c>
      <c r="N433" s="38">
        <f t="shared" si="41"/>
        <v>0</v>
      </c>
      <c r="O433" s="38">
        <f>IF($F433=Instellingen!$I$11,ROUND(($J433-($J433/((100%+$F433)/100%))),2),0)</f>
        <v>0</v>
      </c>
      <c r="P433" s="38">
        <f>IF($F433=Instellingen!$I$12,ROUND(($J433-($J433/((100%+$F433)/100%))),2),0)</f>
        <v>0</v>
      </c>
      <c r="Q433" s="38">
        <f>IF($F433=Instellingen!$I$14,0,ROUND(($K433-($K433/((100%+$F433)/100%))),2))</f>
        <v>0</v>
      </c>
    </row>
    <row r="434" spans="1:17" x14ac:dyDescent="0.35">
      <c r="A434" s="20" t="str">
        <f t="shared" si="37"/>
        <v/>
      </c>
      <c r="B434" s="20" t="str">
        <f>IFERROR(VLOOKUP($A434,Instellingen!$K$11:$L$22,2,0),"")</f>
        <v/>
      </c>
      <c r="C434" s="51"/>
      <c r="D434" s="52"/>
      <c r="E434" s="52"/>
      <c r="F434" s="53"/>
      <c r="G434" s="50"/>
      <c r="H434" s="50"/>
      <c r="I434" s="50"/>
      <c r="J434" s="38">
        <f t="shared" si="38"/>
        <v>0</v>
      </c>
      <c r="K434" s="38">
        <f t="shared" si="36"/>
        <v>0</v>
      </c>
      <c r="L434" s="38">
        <f t="shared" si="39"/>
        <v>0</v>
      </c>
      <c r="M434" s="38">
        <f t="shared" si="40"/>
        <v>0</v>
      </c>
      <c r="N434" s="38">
        <f t="shared" si="41"/>
        <v>0</v>
      </c>
      <c r="O434" s="38">
        <f>IF($F434=Instellingen!$I$11,ROUND(($J434-($J434/((100%+$F434)/100%))),2),0)</f>
        <v>0</v>
      </c>
      <c r="P434" s="38">
        <f>IF($F434=Instellingen!$I$12,ROUND(($J434-($J434/((100%+$F434)/100%))),2),0)</f>
        <v>0</v>
      </c>
      <c r="Q434" s="38">
        <f>IF($F434=Instellingen!$I$14,0,ROUND(($K434-($K434/((100%+$F434)/100%))),2))</f>
        <v>0</v>
      </c>
    </row>
    <row r="435" spans="1:17" x14ac:dyDescent="0.35">
      <c r="A435" s="20" t="str">
        <f t="shared" si="37"/>
        <v/>
      </c>
      <c r="B435" s="20" t="str">
        <f>IFERROR(VLOOKUP($A435,Instellingen!$K$11:$L$22,2,0),"")</f>
        <v/>
      </c>
      <c r="C435" s="51"/>
      <c r="D435" s="52"/>
      <c r="E435" s="52"/>
      <c r="F435" s="53"/>
      <c r="G435" s="50"/>
      <c r="H435" s="50"/>
      <c r="I435" s="50"/>
      <c r="J435" s="38">
        <f t="shared" si="38"/>
        <v>0</v>
      </c>
      <c r="K435" s="38">
        <f t="shared" si="36"/>
        <v>0</v>
      </c>
      <c r="L435" s="38">
        <f t="shared" si="39"/>
        <v>0</v>
      </c>
      <c r="M435" s="38">
        <f t="shared" si="40"/>
        <v>0</v>
      </c>
      <c r="N435" s="38">
        <f t="shared" si="41"/>
        <v>0</v>
      </c>
      <c r="O435" s="38">
        <f>IF($F435=Instellingen!$I$11,ROUND(($J435-($J435/((100%+$F435)/100%))),2),0)</f>
        <v>0</v>
      </c>
      <c r="P435" s="38">
        <f>IF($F435=Instellingen!$I$12,ROUND(($J435-($J435/((100%+$F435)/100%))),2),0)</f>
        <v>0</v>
      </c>
      <c r="Q435" s="38">
        <f>IF($F435=Instellingen!$I$14,0,ROUND(($K435-($K435/((100%+$F435)/100%))),2))</f>
        <v>0</v>
      </c>
    </row>
    <row r="436" spans="1:17" x14ac:dyDescent="0.35">
      <c r="A436" s="20" t="str">
        <f t="shared" si="37"/>
        <v/>
      </c>
      <c r="B436" s="20" t="str">
        <f>IFERROR(VLOOKUP($A436,Instellingen!$K$11:$L$22,2,0),"")</f>
        <v/>
      </c>
      <c r="C436" s="51"/>
      <c r="D436" s="52"/>
      <c r="E436" s="52"/>
      <c r="F436" s="53"/>
      <c r="G436" s="50"/>
      <c r="H436" s="50"/>
      <c r="I436" s="50"/>
      <c r="J436" s="38">
        <f t="shared" si="38"/>
        <v>0</v>
      </c>
      <c r="K436" s="38">
        <f t="shared" si="36"/>
        <v>0</v>
      </c>
      <c r="L436" s="38">
        <f t="shared" si="39"/>
        <v>0</v>
      </c>
      <c r="M436" s="38">
        <f t="shared" si="40"/>
        <v>0</v>
      </c>
      <c r="N436" s="38">
        <f t="shared" si="41"/>
        <v>0</v>
      </c>
      <c r="O436" s="38">
        <f>IF($F436=Instellingen!$I$11,ROUND(($J436-($J436/((100%+$F436)/100%))),2),0)</f>
        <v>0</v>
      </c>
      <c r="P436" s="38">
        <f>IF($F436=Instellingen!$I$12,ROUND(($J436-($J436/((100%+$F436)/100%))),2),0)</f>
        <v>0</v>
      </c>
      <c r="Q436" s="38">
        <f>IF($F436=Instellingen!$I$14,0,ROUND(($K436-($K436/((100%+$F436)/100%))),2))</f>
        <v>0</v>
      </c>
    </row>
    <row r="437" spans="1:17" x14ac:dyDescent="0.35">
      <c r="A437" s="20" t="str">
        <f t="shared" si="37"/>
        <v/>
      </c>
      <c r="B437" s="20" t="str">
        <f>IFERROR(VLOOKUP($A437,Instellingen!$K$11:$L$22,2,0),"")</f>
        <v/>
      </c>
      <c r="C437" s="51"/>
      <c r="D437" s="52"/>
      <c r="E437" s="52"/>
      <c r="F437" s="53"/>
      <c r="G437" s="50"/>
      <c r="H437" s="50"/>
      <c r="I437" s="50"/>
      <c r="J437" s="38">
        <f t="shared" si="38"/>
        <v>0</v>
      </c>
      <c r="K437" s="38">
        <f t="shared" si="36"/>
        <v>0</v>
      </c>
      <c r="L437" s="38">
        <f t="shared" si="39"/>
        <v>0</v>
      </c>
      <c r="M437" s="38">
        <f t="shared" si="40"/>
        <v>0</v>
      </c>
      <c r="N437" s="38">
        <f t="shared" si="41"/>
        <v>0</v>
      </c>
      <c r="O437" s="38">
        <f>IF($F437=Instellingen!$I$11,ROUND(($J437-($J437/((100%+$F437)/100%))),2),0)</f>
        <v>0</v>
      </c>
      <c r="P437" s="38">
        <f>IF($F437=Instellingen!$I$12,ROUND(($J437-($J437/((100%+$F437)/100%))),2),0)</f>
        <v>0</v>
      </c>
      <c r="Q437" s="38">
        <f>IF($F437=Instellingen!$I$14,0,ROUND(($K437-($K437/((100%+$F437)/100%))),2))</f>
        <v>0</v>
      </c>
    </row>
    <row r="438" spans="1:17" x14ac:dyDescent="0.35">
      <c r="A438" s="20" t="str">
        <f t="shared" si="37"/>
        <v/>
      </c>
      <c r="B438" s="20" t="str">
        <f>IFERROR(VLOOKUP($A438,Instellingen!$K$11:$L$22,2,0),"")</f>
        <v/>
      </c>
      <c r="C438" s="51"/>
      <c r="D438" s="52"/>
      <c r="E438" s="52"/>
      <c r="F438" s="53"/>
      <c r="G438" s="50"/>
      <c r="H438" s="50"/>
      <c r="I438" s="50"/>
      <c r="J438" s="38">
        <f t="shared" si="38"/>
        <v>0</v>
      </c>
      <c r="K438" s="38">
        <f t="shared" si="36"/>
        <v>0</v>
      </c>
      <c r="L438" s="38">
        <f t="shared" si="39"/>
        <v>0</v>
      </c>
      <c r="M438" s="38">
        <f t="shared" si="40"/>
        <v>0</v>
      </c>
      <c r="N438" s="38">
        <f t="shared" si="41"/>
        <v>0</v>
      </c>
      <c r="O438" s="38">
        <f>IF($F438=Instellingen!$I$11,ROUND(($J438-($J438/((100%+$F438)/100%))),2),0)</f>
        <v>0</v>
      </c>
      <c r="P438" s="38">
        <f>IF($F438=Instellingen!$I$12,ROUND(($J438-($J438/((100%+$F438)/100%))),2),0)</f>
        <v>0</v>
      </c>
      <c r="Q438" s="38">
        <f>IF($F438=Instellingen!$I$14,0,ROUND(($K438-($K438/((100%+$F438)/100%))),2))</f>
        <v>0</v>
      </c>
    </row>
    <row r="439" spans="1:17" x14ac:dyDescent="0.35">
      <c r="A439" s="20" t="str">
        <f t="shared" si="37"/>
        <v/>
      </c>
      <c r="B439" s="20" t="str">
        <f>IFERROR(VLOOKUP($A439,Instellingen!$K$11:$L$22,2,0),"")</f>
        <v/>
      </c>
      <c r="C439" s="51"/>
      <c r="D439" s="52"/>
      <c r="E439" s="52"/>
      <c r="F439" s="53"/>
      <c r="G439" s="50"/>
      <c r="H439" s="50"/>
      <c r="I439" s="50"/>
      <c r="J439" s="38">
        <f t="shared" si="38"/>
        <v>0</v>
      </c>
      <c r="K439" s="38">
        <f t="shared" si="36"/>
        <v>0</v>
      </c>
      <c r="L439" s="38">
        <f t="shared" si="39"/>
        <v>0</v>
      </c>
      <c r="M439" s="38">
        <f t="shared" si="40"/>
        <v>0</v>
      </c>
      <c r="N439" s="38">
        <f t="shared" si="41"/>
        <v>0</v>
      </c>
      <c r="O439" s="38">
        <f>IF($F439=Instellingen!$I$11,ROUND(($J439-($J439/((100%+$F439)/100%))),2),0)</f>
        <v>0</v>
      </c>
      <c r="P439" s="38">
        <f>IF($F439=Instellingen!$I$12,ROUND(($J439-($J439/((100%+$F439)/100%))),2),0)</f>
        <v>0</v>
      </c>
      <c r="Q439" s="38">
        <f>IF($F439=Instellingen!$I$14,0,ROUND(($K439-($K439/((100%+$F439)/100%))),2))</f>
        <v>0</v>
      </c>
    </row>
    <row r="440" spans="1:17" x14ac:dyDescent="0.35">
      <c r="A440" s="20" t="str">
        <f t="shared" si="37"/>
        <v/>
      </c>
      <c r="B440" s="20" t="str">
        <f>IFERROR(VLOOKUP($A440,Instellingen!$K$11:$L$22,2,0),"")</f>
        <v/>
      </c>
      <c r="C440" s="51"/>
      <c r="D440" s="52"/>
      <c r="E440" s="52"/>
      <c r="F440" s="53"/>
      <c r="G440" s="50"/>
      <c r="H440" s="50"/>
      <c r="I440" s="50"/>
      <c r="J440" s="38">
        <f t="shared" si="38"/>
        <v>0</v>
      </c>
      <c r="K440" s="38">
        <f t="shared" si="36"/>
        <v>0</v>
      </c>
      <c r="L440" s="38">
        <f t="shared" si="39"/>
        <v>0</v>
      </c>
      <c r="M440" s="38">
        <f t="shared" si="40"/>
        <v>0</v>
      </c>
      <c r="N440" s="38">
        <f t="shared" si="41"/>
        <v>0</v>
      </c>
      <c r="O440" s="38">
        <f>IF($F440=Instellingen!$I$11,ROUND(($J440-($J440/((100%+$F440)/100%))),2),0)</f>
        <v>0</v>
      </c>
      <c r="P440" s="38">
        <f>IF($F440=Instellingen!$I$12,ROUND(($J440-($J440/((100%+$F440)/100%))),2),0)</f>
        <v>0</v>
      </c>
      <c r="Q440" s="38">
        <f>IF($F440=Instellingen!$I$14,0,ROUND(($K440-($K440/((100%+$F440)/100%))),2))</f>
        <v>0</v>
      </c>
    </row>
    <row r="441" spans="1:17" x14ac:dyDescent="0.35">
      <c r="A441" s="20" t="str">
        <f t="shared" si="37"/>
        <v/>
      </c>
      <c r="B441" s="20" t="str">
        <f>IFERROR(VLOOKUP($A441,Instellingen!$K$11:$L$22,2,0),"")</f>
        <v/>
      </c>
      <c r="C441" s="51"/>
      <c r="D441" s="52"/>
      <c r="E441" s="52"/>
      <c r="F441" s="53"/>
      <c r="G441" s="50"/>
      <c r="H441" s="50"/>
      <c r="I441" s="50"/>
      <c r="J441" s="38">
        <f t="shared" si="38"/>
        <v>0</v>
      </c>
      <c r="K441" s="38">
        <f t="shared" si="36"/>
        <v>0</v>
      </c>
      <c r="L441" s="38">
        <f t="shared" si="39"/>
        <v>0</v>
      </c>
      <c r="M441" s="38">
        <f t="shared" si="40"/>
        <v>0</v>
      </c>
      <c r="N441" s="38">
        <f t="shared" si="41"/>
        <v>0</v>
      </c>
      <c r="O441" s="38">
        <f>IF($F441=Instellingen!$I$11,ROUND(($J441-($J441/((100%+$F441)/100%))),2),0)</f>
        <v>0</v>
      </c>
      <c r="P441" s="38">
        <f>IF($F441=Instellingen!$I$12,ROUND(($J441-($J441/((100%+$F441)/100%))),2),0)</f>
        <v>0</v>
      </c>
      <c r="Q441" s="38">
        <f>IF($F441=Instellingen!$I$14,0,ROUND(($K441-($K441/((100%+$F441)/100%))),2))</f>
        <v>0</v>
      </c>
    </row>
    <row r="442" spans="1:17" x14ac:dyDescent="0.35">
      <c r="A442" s="20" t="str">
        <f t="shared" si="37"/>
        <v/>
      </c>
      <c r="B442" s="20" t="str">
        <f>IFERROR(VLOOKUP($A442,Instellingen!$K$11:$L$22,2,0),"")</f>
        <v/>
      </c>
      <c r="C442" s="51"/>
      <c r="D442" s="52"/>
      <c r="E442" s="52"/>
      <c r="F442" s="53"/>
      <c r="G442" s="50"/>
      <c r="H442" s="50"/>
      <c r="I442" s="50"/>
      <c r="J442" s="38">
        <f t="shared" si="38"/>
        <v>0</v>
      </c>
      <c r="K442" s="38">
        <f t="shared" si="36"/>
        <v>0</v>
      </c>
      <c r="L442" s="38">
        <f t="shared" si="39"/>
        <v>0</v>
      </c>
      <c r="M442" s="38">
        <f t="shared" si="40"/>
        <v>0</v>
      </c>
      <c r="N442" s="38">
        <f t="shared" si="41"/>
        <v>0</v>
      </c>
      <c r="O442" s="38">
        <f>IF($F442=Instellingen!$I$11,ROUND(($J442-($J442/((100%+$F442)/100%))),2),0)</f>
        <v>0</v>
      </c>
      <c r="P442" s="38">
        <f>IF($F442=Instellingen!$I$12,ROUND(($J442-($J442/((100%+$F442)/100%))),2),0)</f>
        <v>0</v>
      </c>
      <c r="Q442" s="38">
        <f>IF($F442=Instellingen!$I$14,0,ROUND(($K442-($K442/((100%+$F442)/100%))),2))</f>
        <v>0</v>
      </c>
    </row>
    <row r="443" spans="1:17" x14ac:dyDescent="0.35">
      <c r="A443" s="20" t="str">
        <f t="shared" si="37"/>
        <v/>
      </c>
      <c r="B443" s="20" t="str">
        <f>IFERROR(VLOOKUP($A443,Instellingen!$K$11:$L$22,2,0),"")</f>
        <v/>
      </c>
      <c r="C443" s="51"/>
      <c r="D443" s="52"/>
      <c r="E443" s="52"/>
      <c r="F443" s="53"/>
      <c r="G443" s="50"/>
      <c r="H443" s="50"/>
      <c r="I443" s="50"/>
      <c r="J443" s="38">
        <f t="shared" si="38"/>
        <v>0</v>
      </c>
      <c r="K443" s="38">
        <f t="shared" si="36"/>
        <v>0</v>
      </c>
      <c r="L443" s="38">
        <f t="shared" si="39"/>
        <v>0</v>
      </c>
      <c r="M443" s="38">
        <f t="shared" si="40"/>
        <v>0</v>
      </c>
      <c r="N443" s="38">
        <f t="shared" si="41"/>
        <v>0</v>
      </c>
      <c r="O443" s="38">
        <f>IF($F443=Instellingen!$I$11,ROUND(($J443-($J443/((100%+$F443)/100%))),2),0)</f>
        <v>0</v>
      </c>
      <c r="P443" s="38">
        <f>IF($F443=Instellingen!$I$12,ROUND(($J443-($J443/((100%+$F443)/100%))),2),0)</f>
        <v>0</v>
      </c>
      <c r="Q443" s="38">
        <f>IF($F443=Instellingen!$I$14,0,ROUND(($K443-($K443/((100%+$F443)/100%))),2))</f>
        <v>0</v>
      </c>
    </row>
    <row r="444" spans="1:17" x14ac:dyDescent="0.35">
      <c r="A444" s="20" t="str">
        <f t="shared" si="37"/>
        <v/>
      </c>
      <c r="B444" s="20" t="str">
        <f>IFERROR(VLOOKUP($A444,Instellingen!$K$11:$L$22,2,0),"")</f>
        <v/>
      </c>
      <c r="C444" s="51"/>
      <c r="D444" s="52"/>
      <c r="E444" s="52"/>
      <c r="F444" s="53"/>
      <c r="G444" s="50"/>
      <c r="H444" s="50"/>
      <c r="I444" s="50"/>
      <c r="J444" s="38">
        <f t="shared" si="38"/>
        <v>0</v>
      </c>
      <c r="K444" s="38">
        <f t="shared" si="36"/>
        <v>0</v>
      </c>
      <c r="L444" s="38">
        <f t="shared" si="39"/>
        <v>0</v>
      </c>
      <c r="M444" s="38">
        <f t="shared" si="40"/>
        <v>0</v>
      </c>
      <c r="N444" s="38">
        <f t="shared" si="41"/>
        <v>0</v>
      </c>
      <c r="O444" s="38">
        <f>IF($F444=Instellingen!$I$11,ROUND(($J444-($J444/((100%+$F444)/100%))),2),0)</f>
        <v>0</v>
      </c>
      <c r="P444" s="38">
        <f>IF($F444=Instellingen!$I$12,ROUND(($J444-($J444/((100%+$F444)/100%))),2),0)</f>
        <v>0</v>
      </c>
      <c r="Q444" s="38">
        <f>IF($F444=Instellingen!$I$14,0,ROUND(($K444-($K444/((100%+$F444)/100%))),2))</f>
        <v>0</v>
      </c>
    </row>
    <row r="445" spans="1:17" x14ac:dyDescent="0.35">
      <c r="A445" s="20" t="str">
        <f t="shared" si="37"/>
        <v/>
      </c>
      <c r="B445" s="20" t="str">
        <f>IFERROR(VLOOKUP($A445,Instellingen!$K$11:$L$22,2,0),"")</f>
        <v/>
      </c>
      <c r="C445" s="51"/>
      <c r="D445" s="52"/>
      <c r="E445" s="52"/>
      <c r="F445" s="53"/>
      <c r="G445" s="50"/>
      <c r="H445" s="50"/>
      <c r="I445" s="50"/>
      <c r="J445" s="38">
        <f t="shared" si="38"/>
        <v>0</v>
      </c>
      <c r="K445" s="38">
        <f t="shared" si="36"/>
        <v>0</v>
      </c>
      <c r="L445" s="38">
        <f t="shared" si="39"/>
        <v>0</v>
      </c>
      <c r="M445" s="38">
        <f t="shared" si="40"/>
        <v>0</v>
      </c>
      <c r="N445" s="38">
        <f t="shared" si="41"/>
        <v>0</v>
      </c>
      <c r="O445" s="38">
        <f>IF($F445=Instellingen!$I$11,ROUND(($J445-($J445/((100%+$F445)/100%))),2),0)</f>
        <v>0</v>
      </c>
      <c r="P445" s="38">
        <f>IF($F445=Instellingen!$I$12,ROUND(($J445-($J445/((100%+$F445)/100%))),2),0)</f>
        <v>0</v>
      </c>
      <c r="Q445" s="38">
        <f>IF($F445=Instellingen!$I$14,0,ROUND(($K445-($K445/((100%+$F445)/100%))),2))</f>
        <v>0</v>
      </c>
    </row>
    <row r="446" spans="1:17" x14ac:dyDescent="0.35">
      <c r="A446" s="20" t="str">
        <f t="shared" si="37"/>
        <v/>
      </c>
      <c r="B446" s="20" t="str">
        <f>IFERROR(VLOOKUP($A446,Instellingen!$K$11:$L$22,2,0),"")</f>
        <v/>
      </c>
      <c r="C446" s="51"/>
      <c r="D446" s="52"/>
      <c r="E446" s="52"/>
      <c r="F446" s="53"/>
      <c r="G446" s="50"/>
      <c r="H446" s="50"/>
      <c r="I446" s="50"/>
      <c r="J446" s="38">
        <f t="shared" si="38"/>
        <v>0</v>
      </c>
      <c r="K446" s="38">
        <f t="shared" si="36"/>
        <v>0</v>
      </c>
      <c r="L446" s="38">
        <f t="shared" si="39"/>
        <v>0</v>
      </c>
      <c r="M446" s="38">
        <f t="shared" si="40"/>
        <v>0</v>
      </c>
      <c r="N446" s="38">
        <f t="shared" si="41"/>
        <v>0</v>
      </c>
      <c r="O446" s="38">
        <f>IF($F446=Instellingen!$I$11,ROUND(($J446-($J446/((100%+$F446)/100%))),2),0)</f>
        <v>0</v>
      </c>
      <c r="P446" s="38">
        <f>IF($F446=Instellingen!$I$12,ROUND(($J446-($J446/((100%+$F446)/100%))),2),0)</f>
        <v>0</v>
      </c>
      <c r="Q446" s="38">
        <f>IF($F446=Instellingen!$I$14,0,ROUND(($K446-($K446/((100%+$F446)/100%))),2))</f>
        <v>0</v>
      </c>
    </row>
    <row r="447" spans="1:17" x14ac:dyDescent="0.35">
      <c r="A447" s="20" t="str">
        <f t="shared" si="37"/>
        <v/>
      </c>
      <c r="B447" s="20" t="str">
        <f>IFERROR(VLOOKUP($A447,Instellingen!$K$11:$L$22,2,0),"")</f>
        <v/>
      </c>
      <c r="C447" s="51"/>
      <c r="D447" s="52"/>
      <c r="E447" s="52"/>
      <c r="F447" s="53"/>
      <c r="G447" s="50"/>
      <c r="H447" s="50"/>
      <c r="I447" s="50"/>
      <c r="J447" s="38">
        <f t="shared" si="38"/>
        <v>0</v>
      </c>
      <c r="K447" s="38">
        <f t="shared" si="36"/>
        <v>0</v>
      </c>
      <c r="L447" s="38">
        <f t="shared" si="39"/>
        <v>0</v>
      </c>
      <c r="M447" s="38">
        <f t="shared" si="40"/>
        <v>0</v>
      </c>
      <c r="N447" s="38">
        <f t="shared" si="41"/>
        <v>0</v>
      </c>
      <c r="O447" s="38">
        <f>IF($F447=Instellingen!$I$11,ROUND(($J447-($J447/((100%+$F447)/100%))),2),0)</f>
        <v>0</v>
      </c>
      <c r="P447" s="38">
        <f>IF($F447=Instellingen!$I$12,ROUND(($J447-($J447/((100%+$F447)/100%))),2),0)</f>
        <v>0</v>
      </c>
      <c r="Q447" s="38">
        <f>IF($F447=Instellingen!$I$14,0,ROUND(($K447-($K447/((100%+$F447)/100%))),2))</f>
        <v>0</v>
      </c>
    </row>
    <row r="448" spans="1:17" x14ac:dyDescent="0.35">
      <c r="A448" s="20" t="str">
        <f t="shared" si="37"/>
        <v/>
      </c>
      <c r="B448" s="20" t="str">
        <f>IFERROR(VLOOKUP($A448,Instellingen!$K$11:$L$22,2,0),"")</f>
        <v/>
      </c>
      <c r="C448" s="51"/>
      <c r="D448" s="52"/>
      <c r="E448" s="52"/>
      <c r="F448" s="53"/>
      <c r="G448" s="50"/>
      <c r="H448" s="50"/>
      <c r="I448" s="50"/>
      <c r="J448" s="38">
        <f t="shared" si="38"/>
        <v>0</v>
      </c>
      <c r="K448" s="38">
        <f t="shared" si="36"/>
        <v>0</v>
      </c>
      <c r="L448" s="38">
        <f t="shared" si="39"/>
        <v>0</v>
      </c>
      <c r="M448" s="38">
        <f t="shared" si="40"/>
        <v>0</v>
      </c>
      <c r="N448" s="38">
        <f t="shared" si="41"/>
        <v>0</v>
      </c>
      <c r="O448" s="38">
        <f>IF($F448=Instellingen!$I$11,ROUND(($J448-($J448/((100%+$F448)/100%))),2),0)</f>
        <v>0</v>
      </c>
      <c r="P448" s="38">
        <f>IF($F448=Instellingen!$I$12,ROUND(($J448-($J448/((100%+$F448)/100%))),2),0)</f>
        <v>0</v>
      </c>
      <c r="Q448" s="38">
        <f>IF($F448=Instellingen!$I$14,0,ROUND(($K448-($K448/((100%+$F448)/100%))),2))</f>
        <v>0</v>
      </c>
    </row>
    <row r="449" spans="1:17" x14ac:dyDescent="0.35">
      <c r="A449" s="20" t="str">
        <f t="shared" si="37"/>
        <v/>
      </c>
      <c r="B449" s="20" t="str">
        <f>IFERROR(VLOOKUP($A449,Instellingen!$K$11:$L$22,2,0),"")</f>
        <v/>
      </c>
      <c r="C449" s="51"/>
      <c r="D449" s="52"/>
      <c r="E449" s="52"/>
      <c r="F449" s="53"/>
      <c r="G449" s="50"/>
      <c r="H449" s="50"/>
      <c r="I449" s="50"/>
      <c r="J449" s="38">
        <f t="shared" si="38"/>
        <v>0</v>
      </c>
      <c r="K449" s="38">
        <f t="shared" si="36"/>
        <v>0</v>
      </c>
      <c r="L449" s="38">
        <f t="shared" si="39"/>
        <v>0</v>
      </c>
      <c r="M449" s="38">
        <f t="shared" si="40"/>
        <v>0</v>
      </c>
      <c r="N449" s="38">
        <f t="shared" si="41"/>
        <v>0</v>
      </c>
      <c r="O449" s="38">
        <f>IF($F449=Instellingen!$I$11,ROUND(($J449-($J449/((100%+$F449)/100%))),2),0)</f>
        <v>0</v>
      </c>
      <c r="P449" s="38">
        <f>IF($F449=Instellingen!$I$12,ROUND(($J449-($J449/((100%+$F449)/100%))),2),0)</f>
        <v>0</v>
      </c>
      <c r="Q449" s="38">
        <f>IF($F449=Instellingen!$I$14,0,ROUND(($K449-($K449/((100%+$F449)/100%))),2))</f>
        <v>0</v>
      </c>
    </row>
    <row r="450" spans="1:17" x14ac:dyDescent="0.35">
      <c r="A450" s="20" t="str">
        <f t="shared" si="37"/>
        <v/>
      </c>
      <c r="B450" s="20" t="str">
        <f>IFERROR(VLOOKUP($A450,Instellingen!$K$11:$L$22,2,0),"")</f>
        <v/>
      </c>
      <c r="C450" s="51"/>
      <c r="D450" s="52"/>
      <c r="E450" s="52"/>
      <c r="F450" s="53"/>
      <c r="G450" s="50"/>
      <c r="H450" s="50"/>
      <c r="I450" s="50"/>
      <c r="J450" s="38">
        <f t="shared" si="38"/>
        <v>0</v>
      </c>
      <c r="K450" s="38">
        <f t="shared" si="36"/>
        <v>0</v>
      </c>
      <c r="L450" s="38">
        <f t="shared" si="39"/>
        <v>0</v>
      </c>
      <c r="M450" s="38">
        <f t="shared" si="40"/>
        <v>0</v>
      </c>
      <c r="N450" s="38">
        <f t="shared" si="41"/>
        <v>0</v>
      </c>
      <c r="O450" s="38">
        <f>IF($F450=Instellingen!$I$11,ROUND(($J450-($J450/((100%+$F450)/100%))),2),0)</f>
        <v>0</v>
      </c>
      <c r="P450" s="38">
        <f>IF($F450=Instellingen!$I$12,ROUND(($J450-($J450/((100%+$F450)/100%))),2),0)</f>
        <v>0</v>
      </c>
      <c r="Q450" s="38">
        <f>IF($F450=Instellingen!$I$14,0,ROUND(($K450-($K450/((100%+$F450)/100%))),2))</f>
        <v>0</v>
      </c>
    </row>
    <row r="451" spans="1:17" x14ac:dyDescent="0.35">
      <c r="A451" s="20" t="str">
        <f t="shared" si="37"/>
        <v/>
      </c>
      <c r="B451" s="20" t="str">
        <f>IFERROR(VLOOKUP($A451,Instellingen!$K$11:$L$22,2,0),"")</f>
        <v/>
      </c>
      <c r="C451" s="51"/>
      <c r="D451" s="52"/>
      <c r="E451" s="52"/>
      <c r="F451" s="53"/>
      <c r="G451" s="50"/>
      <c r="H451" s="50"/>
      <c r="I451" s="50"/>
      <c r="J451" s="38">
        <f t="shared" si="38"/>
        <v>0</v>
      </c>
      <c r="K451" s="38">
        <f t="shared" si="36"/>
        <v>0</v>
      </c>
      <c r="L451" s="38">
        <f t="shared" si="39"/>
        <v>0</v>
      </c>
      <c r="M451" s="38">
        <f t="shared" si="40"/>
        <v>0</v>
      </c>
      <c r="N451" s="38">
        <f t="shared" si="41"/>
        <v>0</v>
      </c>
      <c r="O451" s="38">
        <f>IF($F451=Instellingen!$I$11,ROUND(($J451-($J451/((100%+$F451)/100%))),2),0)</f>
        <v>0</v>
      </c>
      <c r="P451" s="38">
        <f>IF($F451=Instellingen!$I$12,ROUND(($J451-($J451/((100%+$F451)/100%))),2),0)</f>
        <v>0</v>
      </c>
      <c r="Q451" s="38">
        <f>IF($F451=Instellingen!$I$14,0,ROUND(($K451-($K451/((100%+$F451)/100%))),2))</f>
        <v>0</v>
      </c>
    </row>
    <row r="452" spans="1:17" x14ac:dyDescent="0.35">
      <c r="A452" s="20" t="str">
        <f t="shared" si="37"/>
        <v/>
      </c>
      <c r="B452" s="20" t="str">
        <f>IFERROR(VLOOKUP($A452,Instellingen!$K$11:$L$22,2,0),"")</f>
        <v/>
      </c>
      <c r="C452" s="51"/>
      <c r="D452" s="52"/>
      <c r="E452" s="52"/>
      <c r="F452" s="53"/>
      <c r="G452" s="50"/>
      <c r="H452" s="50"/>
      <c r="I452" s="50"/>
      <c r="J452" s="38">
        <f t="shared" si="38"/>
        <v>0</v>
      </c>
      <c r="K452" s="38">
        <f t="shared" si="36"/>
        <v>0</v>
      </c>
      <c r="L452" s="38">
        <f t="shared" si="39"/>
        <v>0</v>
      </c>
      <c r="M452" s="38">
        <f t="shared" si="40"/>
        <v>0</v>
      </c>
      <c r="N452" s="38">
        <f t="shared" si="41"/>
        <v>0</v>
      </c>
      <c r="O452" s="38">
        <f>IF($F452=Instellingen!$I$11,ROUND(($J452-($J452/((100%+$F452)/100%))),2),0)</f>
        <v>0</v>
      </c>
      <c r="P452" s="38">
        <f>IF($F452=Instellingen!$I$12,ROUND(($J452-($J452/((100%+$F452)/100%))),2),0)</f>
        <v>0</v>
      </c>
      <c r="Q452" s="38">
        <f>IF($F452=Instellingen!$I$14,0,ROUND(($K452-($K452/((100%+$F452)/100%))),2))</f>
        <v>0</v>
      </c>
    </row>
    <row r="453" spans="1:17" x14ac:dyDescent="0.35">
      <c r="A453" s="20" t="str">
        <f t="shared" si="37"/>
        <v/>
      </c>
      <c r="B453" s="20" t="str">
        <f>IFERROR(VLOOKUP($A453,Instellingen!$K$11:$L$22,2,0),"")</f>
        <v/>
      </c>
      <c r="C453" s="51"/>
      <c r="D453" s="52"/>
      <c r="E453" s="52"/>
      <c r="F453" s="53"/>
      <c r="G453" s="50"/>
      <c r="H453" s="50"/>
      <c r="I453" s="50"/>
      <c r="J453" s="38">
        <f t="shared" si="38"/>
        <v>0</v>
      </c>
      <c r="K453" s="38">
        <f t="shared" si="36"/>
        <v>0</v>
      </c>
      <c r="L453" s="38">
        <f t="shared" si="39"/>
        <v>0</v>
      </c>
      <c r="M453" s="38">
        <f t="shared" si="40"/>
        <v>0</v>
      </c>
      <c r="N453" s="38">
        <f t="shared" si="41"/>
        <v>0</v>
      </c>
      <c r="O453" s="38">
        <f>IF($F453=Instellingen!$I$11,ROUND(($J453-($J453/((100%+$F453)/100%))),2),0)</f>
        <v>0</v>
      </c>
      <c r="P453" s="38">
        <f>IF($F453=Instellingen!$I$12,ROUND(($J453-($J453/((100%+$F453)/100%))),2),0)</f>
        <v>0</v>
      </c>
      <c r="Q453" s="38">
        <f>IF($F453=Instellingen!$I$14,0,ROUND(($K453-($K453/((100%+$F453)/100%))),2))</f>
        <v>0</v>
      </c>
    </row>
    <row r="454" spans="1:17" x14ac:dyDescent="0.35">
      <c r="A454" s="20" t="str">
        <f t="shared" si="37"/>
        <v/>
      </c>
      <c r="B454" s="20" t="str">
        <f>IFERROR(VLOOKUP($A454,Instellingen!$K$11:$L$22,2,0),"")</f>
        <v/>
      </c>
      <c r="C454" s="51"/>
      <c r="D454" s="52"/>
      <c r="E454" s="52"/>
      <c r="F454" s="53"/>
      <c r="G454" s="50"/>
      <c r="H454" s="50"/>
      <c r="I454" s="50"/>
      <c r="J454" s="38">
        <f t="shared" si="38"/>
        <v>0</v>
      </c>
      <c r="K454" s="38">
        <f t="shared" si="36"/>
        <v>0</v>
      </c>
      <c r="L454" s="38">
        <f t="shared" si="39"/>
        <v>0</v>
      </c>
      <c r="M454" s="38">
        <f t="shared" si="40"/>
        <v>0</v>
      </c>
      <c r="N454" s="38">
        <f t="shared" si="41"/>
        <v>0</v>
      </c>
      <c r="O454" s="38">
        <f>IF($F454=Instellingen!$I$11,ROUND(($J454-($J454/((100%+$F454)/100%))),2),0)</f>
        <v>0</v>
      </c>
      <c r="P454" s="38">
        <f>IF($F454=Instellingen!$I$12,ROUND(($J454-($J454/((100%+$F454)/100%))),2),0)</f>
        <v>0</v>
      </c>
      <c r="Q454" s="38">
        <f>IF($F454=Instellingen!$I$14,0,ROUND(($K454-($K454/((100%+$F454)/100%))),2))</f>
        <v>0</v>
      </c>
    </row>
    <row r="455" spans="1:17" x14ac:dyDescent="0.35">
      <c r="A455" s="20" t="str">
        <f t="shared" si="37"/>
        <v/>
      </c>
      <c r="B455" s="20" t="str">
        <f>IFERROR(VLOOKUP($A455,Instellingen!$K$11:$L$22,2,0),"")</f>
        <v/>
      </c>
      <c r="C455" s="51"/>
      <c r="D455" s="52"/>
      <c r="E455" s="52"/>
      <c r="F455" s="53"/>
      <c r="G455" s="50"/>
      <c r="H455" s="50"/>
      <c r="I455" s="50"/>
      <c r="J455" s="38">
        <f t="shared" si="38"/>
        <v>0</v>
      </c>
      <c r="K455" s="38">
        <f t="shared" ref="K455:K518" si="42">IF(OR($G455="Kosten",$G455="Investering"),$E455-$D455,0)</f>
        <v>0</v>
      </c>
      <c r="L455" s="38">
        <f t="shared" si="39"/>
        <v>0</v>
      </c>
      <c r="M455" s="38">
        <f t="shared" si="40"/>
        <v>0</v>
      </c>
      <c r="N455" s="38">
        <f t="shared" si="41"/>
        <v>0</v>
      </c>
      <c r="O455" s="38">
        <f>IF($F455=Instellingen!$I$11,ROUND(($J455-($J455/((100%+$F455)/100%))),2),0)</f>
        <v>0</v>
      </c>
      <c r="P455" s="38">
        <f>IF($F455=Instellingen!$I$12,ROUND(($J455-($J455/((100%+$F455)/100%))),2),0)</f>
        <v>0</v>
      </c>
      <c r="Q455" s="38">
        <f>IF($F455=Instellingen!$I$14,0,ROUND(($K455-($K455/((100%+$F455)/100%))),2))</f>
        <v>0</v>
      </c>
    </row>
    <row r="456" spans="1:17" x14ac:dyDescent="0.35">
      <c r="A456" s="20" t="str">
        <f t="shared" ref="A456:A519" si="43">IF($C456="","",PROPER(TEXT($C456,"mmmm")))</f>
        <v/>
      </c>
      <c r="B456" s="20" t="str">
        <f>IFERROR(VLOOKUP($A456,Instellingen!$K$11:$L$22,2,0),"")</f>
        <v/>
      </c>
      <c r="C456" s="51"/>
      <c r="D456" s="52"/>
      <c r="E456" s="52"/>
      <c r="F456" s="53"/>
      <c r="G456" s="50"/>
      <c r="H456" s="50"/>
      <c r="I456" s="50"/>
      <c r="J456" s="38">
        <f t="shared" ref="J456:J519" si="44">IF($G456="Omzet",$D456-$E456,0)</f>
        <v>0</v>
      </c>
      <c r="K456" s="38">
        <f t="shared" si="42"/>
        <v>0</v>
      </c>
      <c r="L456" s="38">
        <f t="shared" ref="L456:L519" si="45">IF(OR($G456="Omzet",$G456="Kosten",$G456="Investering"),0,$D456-$E456)</f>
        <v>0</v>
      </c>
      <c r="M456" s="38">
        <f t="shared" ref="M456:M519" si="46">J456-O456-P456</f>
        <v>0</v>
      </c>
      <c r="N456" s="38">
        <f t="shared" ref="N456:N519" si="47">K456-Q456</f>
        <v>0</v>
      </c>
      <c r="O456" s="38">
        <f>IF($F456=Instellingen!$I$11,ROUND(($J456-($J456/((100%+$F456)/100%))),2),0)</f>
        <v>0</v>
      </c>
      <c r="P456" s="38">
        <f>IF($F456=Instellingen!$I$12,ROUND(($J456-($J456/((100%+$F456)/100%))),2),0)</f>
        <v>0</v>
      </c>
      <c r="Q456" s="38">
        <f>IF($F456=Instellingen!$I$14,0,ROUND(($K456-($K456/((100%+$F456)/100%))),2))</f>
        <v>0</v>
      </c>
    </row>
    <row r="457" spans="1:17" x14ac:dyDescent="0.35">
      <c r="A457" s="20" t="str">
        <f t="shared" si="43"/>
        <v/>
      </c>
      <c r="B457" s="20" t="str">
        <f>IFERROR(VLOOKUP($A457,Instellingen!$K$11:$L$22,2,0),"")</f>
        <v/>
      </c>
      <c r="C457" s="51"/>
      <c r="D457" s="52"/>
      <c r="E457" s="52"/>
      <c r="F457" s="53"/>
      <c r="G457" s="50"/>
      <c r="H457" s="50"/>
      <c r="I457" s="50"/>
      <c r="J457" s="38">
        <f t="shared" si="44"/>
        <v>0</v>
      </c>
      <c r="K457" s="38">
        <f t="shared" si="42"/>
        <v>0</v>
      </c>
      <c r="L457" s="38">
        <f t="shared" si="45"/>
        <v>0</v>
      </c>
      <c r="M457" s="38">
        <f t="shared" si="46"/>
        <v>0</v>
      </c>
      <c r="N457" s="38">
        <f t="shared" si="47"/>
        <v>0</v>
      </c>
      <c r="O457" s="38">
        <f>IF($F457=Instellingen!$I$11,ROUND(($J457-($J457/((100%+$F457)/100%))),2),0)</f>
        <v>0</v>
      </c>
      <c r="P457" s="38">
        <f>IF($F457=Instellingen!$I$12,ROUND(($J457-($J457/((100%+$F457)/100%))),2),0)</f>
        <v>0</v>
      </c>
      <c r="Q457" s="38">
        <f>IF($F457=Instellingen!$I$14,0,ROUND(($K457-($K457/((100%+$F457)/100%))),2))</f>
        <v>0</v>
      </c>
    </row>
    <row r="458" spans="1:17" x14ac:dyDescent="0.35">
      <c r="A458" s="20" t="str">
        <f t="shared" si="43"/>
        <v/>
      </c>
      <c r="B458" s="20" t="str">
        <f>IFERROR(VLOOKUP($A458,Instellingen!$K$11:$L$22,2,0),"")</f>
        <v/>
      </c>
      <c r="C458" s="51"/>
      <c r="D458" s="52"/>
      <c r="E458" s="52"/>
      <c r="F458" s="53"/>
      <c r="G458" s="50"/>
      <c r="H458" s="50"/>
      <c r="I458" s="50"/>
      <c r="J458" s="38">
        <f t="shared" si="44"/>
        <v>0</v>
      </c>
      <c r="K458" s="38">
        <f t="shared" si="42"/>
        <v>0</v>
      </c>
      <c r="L458" s="38">
        <f t="shared" si="45"/>
        <v>0</v>
      </c>
      <c r="M458" s="38">
        <f t="shared" si="46"/>
        <v>0</v>
      </c>
      <c r="N458" s="38">
        <f t="shared" si="47"/>
        <v>0</v>
      </c>
      <c r="O458" s="38">
        <f>IF($F458=Instellingen!$I$11,ROUND(($J458-($J458/((100%+$F458)/100%))),2),0)</f>
        <v>0</v>
      </c>
      <c r="P458" s="38">
        <f>IF($F458=Instellingen!$I$12,ROUND(($J458-($J458/((100%+$F458)/100%))),2),0)</f>
        <v>0</v>
      </c>
      <c r="Q458" s="38">
        <f>IF($F458=Instellingen!$I$14,0,ROUND(($K458-($K458/((100%+$F458)/100%))),2))</f>
        <v>0</v>
      </c>
    </row>
    <row r="459" spans="1:17" x14ac:dyDescent="0.35">
      <c r="A459" s="20" t="str">
        <f t="shared" si="43"/>
        <v/>
      </c>
      <c r="B459" s="20" t="str">
        <f>IFERROR(VLOOKUP($A459,Instellingen!$K$11:$L$22,2,0),"")</f>
        <v/>
      </c>
      <c r="C459" s="51"/>
      <c r="D459" s="52"/>
      <c r="E459" s="52"/>
      <c r="F459" s="53"/>
      <c r="G459" s="50"/>
      <c r="H459" s="50"/>
      <c r="I459" s="50"/>
      <c r="J459" s="38">
        <f t="shared" si="44"/>
        <v>0</v>
      </c>
      <c r="K459" s="38">
        <f t="shared" si="42"/>
        <v>0</v>
      </c>
      <c r="L459" s="38">
        <f t="shared" si="45"/>
        <v>0</v>
      </c>
      <c r="M459" s="38">
        <f t="shared" si="46"/>
        <v>0</v>
      </c>
      <c r="N459" s="38">
        <f t="shared" si="47"/>
        <v>0</v>
      </c>
      <c r="O459" s="38">
        <f>IF($F459=Instellingen!$I$11,ROUND(($J459-($J459/((100%+$F459)/100%))),2),0)</f>
        <v>0</v>
      </c>
      <c r="P459" s="38">
        <f>IF($F459=Instellingen!$I$12,ROUND(($J459-($J459/((100%+$F459)/100%))),2),0)</f>
        <v>0</v>
      </c>
      <c r="Q459" s="38">
        <f>IF($F459=Instellingen!$I$14,0,ROUND(($K459-($K459/((100%+$F459)/100%))),2))</f>
        <v>0</v>
      </c>
    </row>
    <row r="460" spans="1:17" x14ac:dyDescent="0.35">
      <c r="A460" s="20" t="str">
        <f t="shared" si="43"/>
        <v/>
      </c>
      <c r="B460" s="20" t="str">
        <f>IFERROR(VLOOKUP($A460,Instellingen!$K$11:$L$22,2,0),"")</f>
        <v/>
      </c>
      <c r="C460" s="51"/>
      <c r="D460" s="52"/>
      <c r="E460" s="52"/>
      <c r="F460" s="53"/>
      <c r="G460" s="50"/>
      <c r="H460" s="50"/>
      <c r="I460" s="50"/>
      <c r="J460" s="38">
        <f t="shared" si="44"/>
        <v>0</v>
      </c>
      <c r="K460" s="38">
        <f t="shared" si="42"/>
        <v>0</v>
      </c>
      <c r="L460" s="38">
        <f t="shared" si="45"/>
        <v>0</v>
      </c>
      <c r="M460" s="38">
        <f t="shared" si="46"/>
        <v>0</v>
      </c>
      <c r="N460" s="38">
        <f t="shared" si="47"/>
        <v>0</v>
      </c>
      <c r="O460" s="38">
        <f>IF($F460=Instellingen!$I$11,ROUND(($J460-($J460/((100%+$F460)/100%))),2),0)</f>
        <v>0</v>
      </c>
      <c r="P460" s="38">
        <f>IF($F460=Instellingen!$I$12,ROUND(($J460-($J460/((100%+$F460)/100%))),2),0)</f>
        <v>0</v>
      </c>
      <c r="Q460" s="38">
        <f>IF($F460=Instellingen!$I$14,0,ROUND(($K460-($K460/((100%+$F460)/100%))),2))</f>
        <v>0</v>
      </c>
    </row>
    <row r="461" spans="1:17" x14ac:dyDescent="0.35">
      <c r="A461" s="20" t="str">
        <f t="shared" si="43"/>
        <v/>
      </c>
      <c r="B461" s="20" t="str">
        <f>IFERROR(VLOOKUP($A461,Instellingen!$K$11:$L$22,2,0),"")</f>
        <v/>
      </c>
      <c r="C461" s="51"/>
      <c r="D461" s="52"/>
      <c r="E461" s="52"/>
      <c r="F461" s="53"/>
      <c r="G461" s="50"/>
      <c r="H461" s="50"/>
      <c r="I461" s="50"/>
      <c r="J461" s="38">
        <f t="shared" si="44"/>
        <v>0</v>
      </c>
      <c r="K461" s="38">
        <f t="shared" si="42"/>
        <v>0</v>
      </c>
      <c r="L461" s="38">
        <f t="shared" si="45"/>
        <v>0</v>
      </c>
      <c r="M461" s="38">
        <f t="shared" si="46"/>
        <v>0</v>
      </c>
      <c r="N461" s="38">
        <f t="shared" si="47"/>
        <v>0</v>
      </c>
      <c r="O461" s="38">
        <f>IF($F461=Instellingen!$I$11,ROUND(($J461-($J461/((100%+$F461)/100%))),2),0)</f>
        <v>0</v>
      </c>
      <c r="P461" s="38">
        <f>IF($F461=Instellingen!$I$12,ROUND(($J461-($J461/((100%+$F461)/100%))),2),0)</f>
        <v>0</v>
      </c>
      <c r="Q461" s="38">
        <f>IF($F461=Instellingen!$I$14,0,ROUND(($K461-($K461/((100%+$F461)/100%))),2))</f>
        <v>0</v>
      </c>
    </row>
    <row r="462" spans="1:17" x14ac:dyDescent="0.35">
      <c r="A462" s="20" t="str">
        <f t="shared" si="43"/>
        <v/>
      </c>
      <c r="B462" s="20" t="str">
        <f>IFERROR(VLOOKUP($A462,Instellingen!$K$11:$L$22,2,0),"")</f>
        <v/>
      </c>
      <c r="C462" s="51"/>
      <c r="D462" s="52"/>
      <c r="E462" s="52"/>
      <c r="F462" s="53"/>
      <c r="G462" s="50"/>
      <c r="H462" s="50"/>
      <c r="I462" s="50"/>
      <c r="J462" s="38">
        <f t="shared" si="44"/>
        <v>0</v>
      </c>
      <c r="K462" s="38">
        <f t="shared" si="42"/>
        <v>0</v>
      </c>
      <c r="L462" s="38">
        <f t="shared" si="45"/>
        <v>0</v>
      </c>
      <c r="M462" s="38">
        <f t="shared" si="46"/>
        <v>0</v>
      </c>
      <c r="N462" s="38">
        <f t="shared" si="47"/>
        <v>0</v>
      </c>
      <c r="O462" s="38">
        <f>IF($F462=Instellingen!$I$11,ROUND(($J462-($J462/((100%+$F462)/100%))),2),0)</f>
        <v>0</v>
      </c>
      <c r="P462" s="38">
        <f>IF($F462=Instellingen!$I$12,ROUND(($J462-($J462/((100%+$F462)/100%))),2),0)</f>
        <v>0</v>
      </c>
      <c r="Q462" s="38">
        <f>IF($F462=Instellingen!$I$14,0,ROUND(($K462-($K462/((100%+$F462)/100%))),2))</f>
        <v>0</v>
      </c>
    </row>
    <row r="463" spans="1:17" x14ac:dyDescent="0.35">
      <c r="A463" s="20" t="str">
        <f t="shared" si="43"/>
        <v/>
      </c>
      <c r="B463" s="20" t="str">
        <f>IFERROR(VLOOKUP($A463,Instellingen!$K$11:$L$22,2,0),"")</f>
        <v/>
      </c>
      <c r="C463" s="51"/>
      <c r="D463" s="52"/>
      <c r="E463" s="52"/>
      <c r="F463" s="53"/>
      <c r="G463" s="50"/>
      <c r="H463" s="50"/>
      <c r="I463" s="50"/>
      <c r="J463" s="38">
        <f t="shared" si="44"/>
        <v>0</v>
      </c>
      <c r="K463" s="38">
        <f t="shared" si="42"/>
        <v>0</v>
      </c>
      <c r="L463" s="38">
        <f t="shared" si="45"/>
        <v>0</v>
      </c>
      <c r="M463" s="38">
        <f t="shared" si="46"/>
        <v>0</v>
      </c>
      <c r="N463" s="38">
        <f t="shared" si="47"/>
        <v>0</v>
      </c>
      <c r="O463" s="38">
        <f>IF($F463=Instellingen!$I$11,ROUND(($J463-($J463/((100%+$F463)/100%))),2),0)</f>
        <v>0</v>
      </c>
      <c r="P463" s="38">
        <f>IF($F463=Instellingen!$I$12,ROUND(($J463-($J463/((100%+$F463)/100%))),2),0)</f>
        <v>0</v>
      </c>
      <c r="Q463" s="38">
        <f>IF($F463=Instellingen!$I$14,0,ROUND(($K463-($K463/((100%+$F463)/100%))),2))</f>
        <v>0</v>
      </c>
    </row>
    <row r="464" spans="1:17" x14ac:dyDescent="0.35">
      <c r="A464" s="20" t="str">
        <f t="shared" si="43"/>
        <v/>
      </c>
      <c r="B464" s="20" t="str">
        <f>IFERROR(VLOOKUP($A464,Instellingen!$K$11:$L$22,2,0),"")</f>
        <v/>
      </c>
      <c r="C464" s="51"/>
      <c r="D464" s="52"/>
      <c r="E464" s="52"/>
      <c r="F464" s="53"/>
      <c r="G464" s="50"/>
      <c r="H464" s="50"/>
      <c r="I464" s="50"/>
      <c r="J464" s="38">
        <f t="shared" si="44"/>
        <v>0</v>
      </c>
      <c r="K464" s="38">
        <f t="shared" si="42"/>
        <v>0</v>
      </c>
      <c r="L464" s="38">
        <f t="shared" si="45"/>
        <v>0</v>
      </c>
      <c r="M464" s="38">
        <f t="shared" si="46"/>
        <v>0</v>
      </c>
      <c r="N464" s="38">
        <f t="shared" si="47"/>
        <v>0</v>
      </c>
      <c r="O464" s="38">
        <f>IF($F464=Instellingen!$I$11,ROUND(($J464-($J464/((100%+$F464)/100%))),2),0)</f>
        <v>0</v>
      </c>
      <c r="P464" s="38">
        <f>IF($F464=Instellingen!$I$12,ROUND(($J464-($J464/((100%+$F464)/100%))),2),0)</f>
        <v>0</v>
      </c>
      <c r="Q464" s="38">
        <f>IF($F464=Instellingen!$I$14,0,ROUND(($K464-($K464/((100%+$F464)/100%))),2))</f>
        <v>0</v>
      </c>
    </row>
    <row r="465" spans="1:17" x14ac:dyDescent="0.35">
      <c r="A465" s="20" t="str">
        <f t="shared" si="43"/>
        <v/>
      </c>
      <c r="B465" s="20" t="str">
        <f>IFERROR(VLOOKUP($A465,Instellingen!$K$11:$L$22,2,0),"")</f>
        <v/>
      </c>
      <c r="C465" s="51"/>
      <c r="D465" s="52"/>
      <c r="E465" s="52"/>
      <c r="F465" s="53"/>
      <c r="G465" s="50"/>
      <c r="H465" s="50"/>
      <c r="I465" s="50"/>
      <c r="J465" s="38">
        <f t="shared" si="44"/>
        <v>0</v>
      </c>
      <c r="K465" s="38">
        <f t="shared" si="42"/>
        <v>0</v>
      </c>
      <c r="L465" s="38">
        <f t="shared" si="45"/>
        <v>0</v>
      </c>
      <c r="M465" s="38">
        <f t="shared" si="46"/>
        <v>0</v>
      </c>
      <c r="N465" s="38">
        <f t="shared" si="47"/>
        <v>0</v>
      </c>
      <c r="O465" s="38">
        <f>IF($F465=Instellingen!$I$11,ROUND(($J465-($J465/((100%+$F465)/100%))),2),0)</f>
        <v>0</v>
      </c>
      <c r="P465" s="38">
        <f>IF($F465=Instellingen!$I$12,ROUND(($J465-($J465/((100%+$F465)/100%))),2),0)</f>
        <v>0</v>
      </c>
      <c r="Q465" s="38">
        <f>IF($F465=Instellingen!$I$14,0,ROUND(($K465-($K465/((100%+$F465)/100%))),2))</f>
        <v>0</v>
      </c>
    </row>
    <row r="466" spans="1:17" x14ac:dyDescent="0.35">
      <c r="A466" s="20" t="str">
        <f t="shared" si="43"/>
        <v/>
      </c>
      <c r="B466" s="20" t="str">
        <f>IFERROR(VLOOKUP($A466,Instellingen!$K$11:$L$22,2,0),"")</f>
        <v/>
      </c>
      <c r="C466" s="51"/>
      <c r="D466" s="52"/>
      <c r="E466" s="52"/>
      <c r="F466" s="53"/>
      <c r="G466" s="50"/>
      <c r="H466" s="50"/>
      <c r="I466" s="50"/>
      <c r="J466" s="38">
        <f t="shared" si="44"/>
        <v>0</v>
      </c>
      <c r="K466" s="38">
        <f t="shared" si="42"/>
        <v>0</v>
      </c>
      <c r="L466" s="38">
        <f t="shared" si="45"/>
        <v>0</v>
      </c>
      <c r="M466" s="38">
        <f t="shared" si="46"/>
        <v>0</v>
      </c>
      <c r="N466" s="38">
        <f t="shared" si="47"/>
        <v>0</v>
      </c>
      <c r="O466" s="38">
        <f>IF($F466=Instellingen!$I$11,ROUND(($J466-($J466/((100%+$F466)/100%))),2),0)</f>
        <v>0</v>
      </c>
      <c r="P466" s="38">
        <f>IF($F466=Instellingen!$I$12,ROUND(($J466-($J466/((100%+$F466)/100%))),2),0)</f>
        <v>0</v>
      </c>
      <c r="Q466" s="38">
        <f>IF($F466=Instellingen!$I$14,0,ROUND(($K466-($K466/((100%+$F466)/100%))),2))</f>
        <v>0</v>
      </c>
    </row>
    <row r="467" spans="1:17" x14ac:dyDescent="0.35">
      <c r="A467" s="20" t="str">
        <f t="shared" si="43"/>
        <v/>
      </c>
      <c r="B467" s="20" t="str">
        <f>IFERROR(VLOOKUP($A467,Instellingen!$K$11:$L$22,2,0),"")</f>
        <v/>
      </c>
      <c r="C467" s="51"/>
      <c r="D467" s="52"/>
      <c r="E467" s="52"/>
      <c r="F467" s="53"/>
      <c r="G467" s="50"/>
      <c r="H467" s="50"/>
      <c r="I467" s="50"/>
      <c r="J467" s="38">
        <f t="shared" si="44"/>
        <v>0</v>
      </c>
      <c r="K467" s="38">
        <f t="shared" si="42"/>
        <v>0</v>
      </c>
      <c r="L467" s="38">
        <f t="shared" si="45"/>
        <v>0</v>
      </c>
      <c r="M467" s="38">
        <f t="shared" si="46"/>
        <v>0</v>
      </c>
      <c r="N467" s="38">
        <f t="shared" si="47"/>
        <v>0</v>
      </c>
      <c r="O467" s="38">
        <f>IF($F467=Instellingen!$I$11,ROUND(($J467-($J467/((100%+$F467)/100%))),2),0)</f>
        <v>0</v>
      </c>
      <c r="P467" s="38">
        <f>IF($F467=Instellingen!$I$12,ROUND(($J467-($J467/((100%+$F467)/100%))),2),0)</f>
        <v>0</v>
      </c>
      <c r="Q467" s="38">
        <f>IF($F467=Instellingen!$I$14,0,ROUND(($K467-($K467/((100%+$F467)/100%))),2))</f>
        <v>0</v>
      </c>
    </row>
    <row r="468" spans="1:17" x14ac:dyDescent="0.35">
      <c r="A468" s="20" t="str">
        <f t="shared" si="43"/>
        <v/>
      </c>
      <c r="B468" s="20" t="str">
        <f>IFERROR(VLOOKUP($A468,Instellingen!$K$11:$L$22,2,0),"")</f>
        <v/>
      </c>
      <c r="C468" s="51"/>
      <c r="D468" s="52"/>
      <c r="E468" s="52"/>
      <c r="F468" s="53"/>
      <c r="G468" s="50"/>
      <c r="H468" s="50"/>
      <c r="I468" s="50"/>
      <c r="J468" s="38">
        <f t="shared" si="44"/>
        <v>0</v>
      </c>
      <c r="K468" s="38">
        <f t="shared" si="42"/>
        <v>0</v>
      </c>
      <c r="L468" s="38">
        <f t="shared" si="45"/>
        <v>0</v>
      </c>
      <c r="M468" s="38">
        <f t="shared" si="46"/>
        <v>0</v>
      </c>
      <c r="N468" s="38">
        <f t="shared" si="47"/>
        <v>0</v>
      </c>
      <c r="O468" s="38">
        <f>IF($F468=Instellingen!$I$11,ROUND(($J468-($J468/((100%+$F468)/100%))),2),0)</f>
        <v>0</v>
      </c>
      <c r="P468" s="38">
        <f>IF($F468=Instellingen!$I$12,ROUND(($J468-($J468/((100%+$F468)/100%))),2),0)</f>
        <v>0</v>
      </c>
      <c r="Q468" s="38">
        <f>IF($F468=Instellingen!$I$14,0,ROUND(($K468-($K468/((100%+$F468)/100%))),2))</f>
        <v>0</v>
      </c>
    </row>
    <row r="469" spans="1:17" x14ac:dyDescent="0.35">
      <c r="A469" s="20" t="str">
        <f t="shared" si="43"/>
        <v/>
      </c>
      <c r="B469" s="20" t="str">
        <f>IFERROR(VLOOKUP($A469,Instellingen!$K$11:$L$22,2,0),"")</f>
        <v/>
      </c>
      <c r="C469" s="51"/>
      <c r="D469" s="52"/>
      <c r="E469" s="52"/>
      <c r="F469" s="53"/>
      <c r="G469" s="50"/>
      <c r="H469" s="50"/>
      <c r="I469" s="50"/>
      <c r="J469" s="38">
        <f t="shared" si="44"/>
        <v>0</v>
      </c>
      <c r="K469" s="38">
        <f t="shared" si="42"/>
        <v>0</v>
      </c>
      <c r="L469" s="38">
        <f t="shared" si="45"/>
        <v>0</v>
      </c>
      <c r="M469" s="38">
        <f t="shared" si="46"/>
        <v>0</v>
      </c>
      <c r="N469" s="38">
        <f t="shared" si="47"/>
        <v>0</v>
      </c>
      <c r="O469" s="38">
        <f>IF($F469=Instellingen!$I$11,ROUND(($J469-($J469/((100%+$F469)/100%))),2),0)</f>
        <v>0</v>
      </c>
      <c r="P469" s="38">
        <f>IF($F469=Instellingen!$I$12,ROUND(($J469-($J469/((100%+$F469)/100%))),2),0)</f>
        <v>0</v>
      </c>
      <c r="Q469" s="38">
        <f>IF($F469=Instellingen!$I$14,0,ROUND(($K469-($K469/((100%+$F469)/100%))),2))</f>
        <v>0</v>
      </c>
    </row>
    <row r="470" spans="1:17" x14ac:dyDescent="0.35">
      <c r="A470" s="20" t="str">
        <f t="shared" si="43"/>
        <v/>
      </c>
      <c r="B470" s="20" t="str">
        <f>IFERROR(VLOOKUP($A470,Instellingen!$K$11:$L$22,2,0),"")</f>
        <v/>
      </c>
      <c r="C470" s="51"/>
      <c r="D470" s="52"/>
      <c r="E470" s="52"/>
      <c r="F470" s="53"/>
      <c r="G470" s="50"/>
      <c r="H470" s="50"/>
      <c r="I470" s="50"/>
      <c r="J470" s="38">
        <f t="shared" si="44"/>
        <v>0</v>
      </c>
      <c r="K470" s="38">
        <f t="shared" si="42"/>
        <v>0</v>
      </c>
      <c r="L470" s="38">
        <f t="shared" si="45"/>
        <v>0</v>
      </c>
      <c r="M470" s="38">
        <f t="shared" si="46"/>
        <v>0</v>
      </c>
      <c r="N470" s="38">
        <f t="shared" si="47"/>
        <v>0</v>
      </c>
      <c r="O470" s="38">
        <f>IF($F470=Instellingen!$I$11,ROUND(($J470-($J470/((100%+$F470)/100%))),2),0)</f>
        <v>0</v>
      </c>
      <c r="P470" s="38">
        <f>IF($F470=Instellingen!$I$12,ROUND(($J470-($J470/((100%+$F470)/100%))),2),0)</f>
        <v>0</v>
      </c>
      <c r="Q470" s="38">
        <f>IF($F470=Instellingen!$I$14,0,ROUND(($K470-($K470/((100%+$F470)/100%))),2))</f>
        <v>0</v>
      </c>
    </row>
    <row r="471" spans="1:17" x14ac:dyDescent="0.35">
      <c r="A471" s="20" t="str">
        <f t="shared" si="43"/>
        <v/>
      </c>
      <c r="B471" s="20" t="str">
        <f>IFERROR(VLOOKUP($A471,Instellingen!$K$11:$L$22,2,0),"")</f>
        <v/>
      </c>
      <c r="C471" s="51"/>
      <c r="D471" s="52"/>
      <c r="E471" s="52"/>
      <c r="F471" s="53"/>
      <c r="G471" s="50"/>
      <c r="H471" s="50"/>
      <c r="I471" s="50"/>
      <c r="J471" s="38">
        <f t="shared" si="44"/>
        <v>0</v>
      </c>
      <c r="K471" s="38">
        <f t="shared" si="42"/>
        <v>0</v>
      </c>
      <c r="L471" s="38">
        <f t="shared" si="45"/>
        <v>0</v>
      </c>
      <c r="M471" s="38">
        <f t="shared" si="46"/>
        <v>0</v>
      </c>
      <c r="N471" s="38">
        <f t="shared" si="47"/>
        <v>0</v>
      </c>
      <c r="O471" s="38">
        <f>IF($F471=Instellingen!$I$11,ROUND(($J471-($J471/((100%+$F471)/100%))),2),0)</f>
        <v>0</v>
      </c>
      <c r="P471" s="38">
        <f>IF($F471=Instellingen!$I$12,ROUND(($J471-($J471/((100%+$F471)/100%))),2),0)</f>
        <v>0</v>
      </c>
      <c r="Q471" s="38">
        <f>IF($F471=Instellingen!$I$14,0,ROUND(($K471-($K471/((100%+$F471)/100%))),2))</f>
        <v>0</v>
      </c>
    </row>
    <row r="472" spans="1:17" x14ac:dyDescent="0.35">
      <c r="A472" s="20" t="str">
        <f t="shared" si="43"/>
        <v/>
      </c>
      <c r="B472" s="20" t="str">
        <f>IFERROR(VLOOKUP($A472,Instellingen!$K$11:$L$22,2,0),"")</f>
        <v/>
      </c>
      <c r="C472" s="51"/>
      <c r="D472" s="52"/>
      <c r="E472" s="52"/>
      <c r="F472" s="53"/>
      <c r="G472" s="50"/>
      <c r="H472" s="50"/>
      <c r="I472" s="50"/>
      <c r="J472" s="38">
        <f t="shared" si="44"/>
        <v>0</v>
      </c>
      <c r="K472" s="38">
        <f t="shared" si="42"/>
        <v>0</v>
      </c>
      <c r="L472" s="38">
        <f t="shared" si="45"/>
        <v>0</v>
      </c>
      <c r="M472" s="38">
        <f t="shared" si="46"/>
        <v>0</v>
      </c>
      <c r="N472" s="38">
        <f t="shared" si="47"/>
        <v>0</v>
      </c>
      <c r="O472" s="38">
        <f>IF($F472=Instellingen!$I$11,ROUND(($J472-($J472/((100%+$F472)/100%))),2),0)</f>
        <v>0</v>
      </c>
      <c r="P472" s="38">
        <f>IF($F472=Instellingen!$I$12,ROUND(($J472-($J472/((100%+$F472)/100%))),2),0)</f>
        <v>0</v>
      </c>
      <c r="Q472" s="38">
        <f>IF($F472=Instellingen!$I$14,0,ROUND(($K472-($K472/((100%+$F472)/100%))),2))</f>
        <v>0</v>
      </c>
    </row>
    <row r="473" spans="1:17" x14ac:dyDescent="0.35">
      <c r="A473" s="20" t="str">
        <f t="shared" si="43"/>
        <v/>
      </c>
      <c r="B473" s="20" t="str">
        <f>IFERROR(VLOOKUP($A473,Instellingen!$K$11:$L$22,2,0),"")</f>
        <v/>
      </c>
      <c r="C473" s="51"/>
      <c r="D473" s="52"/>
      <c r="E473" s="52"/>
      <c r="F473" s="53"/>
      <c r="G473" s="50"/>
      <c r="H473" s="50"/>
      <c r="I473" s="50"/>
      <c r="J473" s="38">
        <f t="shared" si="44"/>
        <v>0</v>
      </c>
      <c r="K473" s="38">
        <f t="shared" si="42"/>
        <v>0</v>
      </c>
      <c r="L473" s="38">
        <f t="shared" si="45"/>
        <v>0</v>
      </c>
      <c r="M473" s="38">
        <f t="shared" si="46"/>
        <v>0</v>
      </c>
      <c r="N473" s="38">
        <f t="shared" si="47"/>
        <v>0</v>
      </c>
      <c r="O473" s="38">
        <f>IF($F473=Instellingen!$I$11,ROUND(($J473-($J473/((100%+$F473)/100%))),2),0)</f>
        <v>0</v>
      </c>
      <c r="P473" s="38">
        <f>IF($F473=Instellingen!$I$12,ROUND(($J473-($J473/((100%+$F473)/100%))),2),0)</f>
        <v>0</v>
      </c>
      <c r="Q473" s="38">
        <f>IF($F473=Instellingen!$I$14,0,ROUND(($K473-($K473/((100%+$F473)/100%))),2))</f>
        <v>0</v>
      </c>
    </row>
    <row r="474" spans="1:17" x14ac:dyDescent="0.35">
      <c r="A474" s="20" t="str">
        <f t="shared" si="43"/>
        <v/>
      </c>
      <c r="B474" s="20" t="str">
        <f>IFERROR(VLOOKUP($A474,Instellingen!$K$11:$L$22,2,0),"")</f>
        <v/>
      </c>
      <c r="C474" s="51"/>
      <c r="D474" s="52"/>
      <c r="E474" s="52"/>
      <c r="F474" s="53"/>
      <c r="G474" s="50"/>
      <c r="H474" s="50"/>
      <c r="I474" s="50"/>
      <c r="J474" s="38">
        <f t="shared" si="44"/>
        <v>0</v>
      </c>
      <c r="K474" s="38">
        <f t="shared" si="42"/>
        <v>0</v>
      </c>
      <c r="L474" s="38">
        <f t="shared" si="45"/>
        <v>0</v>
      </c>
      <c r="M474" s="38">
        <f t="shared" si="46"/>
        <v>0</v>
      </c>
      <c r="N474" s="38">
        <f t="shared" si="47"/>
        <v>0</v>
      </c>
      <c r="O474" s="38">
        <f>IF($F474=Instellingen!$I$11,ROUND(($J474-($J474/((100%+$F474)/100%))),2),0)</f>
        <v>0</v>
      </c>
      <c r="P474" s="38">
        <f>IF($F474=Instellingen!$I$12,ROUND(($J474-($J474/((100%+$F474)/100%))),2),0)</f>
        <v>0</v>
      </c>
      <c r="Q474" s="38">
        <f>IF($F474=Instellingen!$I$14,0,ROUND(($K474-($K474/((100%+$F474)/100%))),2))</f>
        <v>0</v>
      </c>
    </row>
    <row r="475" spans="1:17" x14ac:dyDescent="0.35">
      <c r="A475" s="20" t="str">
        <f t="shared" si="43"/>
        <v/>
      </c>
      <c r="B475" s="20" t="str">
        <f>IFERROR(VLOOKUP($A475,Instellingen!$K$11:$L$22,2,0),"")</f>
        <v/>
      </c>
      <c r="C475" s="51"/>
      <c r="D475" s="52"/>
      <c r="E475" s="52"/>
      <c r="F475" s="53"/>
      <c r="G475" s="50"/>
      <c r="H475" s="50"/>
      <c r="I475" s="50"/>
      <c r="J475" s="38">
        <f t="shared" si="44"/>
        <v>0</v>
      </c>
      <c r="K475" s="38">
        <f t="shared" si="42"/>
        <v>0</v>
      </c>
      <c r="L475" s="38">
        <f t="shared" si="45"/>
        <v>0</v>
      </c>
      <c r="M475" s="38">
        <f t="shared" si="46"/>
        <v>0</v>
      </c>
      <c r="N475" s="38">
        <f t="shared" si="47"/>
        <v>0</v>
      </c>
      <c r="O475" s="38">
        <f>IF($F475=Instellingen!$I$11,ROUND(($J475-($J475/((100%+$F475)/100%))),2),0)</f>
        <v>0</v>
      </c>
      <c r="P475" s="38">
        <f>IF($F475=Instellingen!$I$12,ROUND(($J475-($J475/((100%+$F475)/100%))),2),0)</f>
        <v>0</v>
      </c>
      <c r="Q475" s="38">
        <f>IF($F475=Instellingen!$I$14,0,ROUND(($K475-($K475/((100%+$F475)/100%))),2))</f>
        <v>0</v>
      </c>
    </row>
    <row r="476" spans="1:17" x14ac:dyDescent="0.35">
      <c r="A476" s="20" t="str">
        <f t="shared" si="43"/>
        <v/>
      </c>
      <c r="B476" s="20" t="str">
        <f>IFERROR(VLOOKUP($A476,Instellingen!$K$11:$L$22,2,0),"")</f>
        <v/>
      </c>
      <c r="C476" s="51"/>
      <c r="D476" s="52"/>
      <c r="E476" s="52"/>
      <c r="F476" s="53"/>
      <c r="G476" s="50"/>
      <c r="H476" s="50"/>
      <c r="I476" s="50"/>
      <c r="J476" s="38">
        <f t="shared" si="44"/>
        <v>0</v>
      </c>
      <c r="K476" s="38">
        <f t="shared" si="42"/>
        <v>0</v>
      </c>
      <c r="L476" s="38">
        <f t="shared" si="45"/>
        <v>0</v>
      </c>
      <c r="M476" s="38">
        <f t="shared" si="46"/>
        <v>0</v>
      </c>
      <c r="N476" s="38">
        <f t="shared" si="47"/>
        <v>0</v>
      </c>
      <c r="O476" s="38">
        <f>IF($F476=Instellingen!$I$11,ROUND(($J476-($J476/((100%+$F476)/100%))),2),0)</f>
        <v>0</v>
      </c>
      <c r="P476" s="38">
        <f>IF($F476=Instellingen!$I$12,ROUND(($J476-($J476/((100%+$F476)/100%))),2),0)</f>
        <v>0</v>
      </c>
      <c r="Q476" s="38">
        <f>IF($F476=Instellingen!$I$14,0,ROUND(($K476-($K476/((100%+$F476)/100%))),2))</f>
        <v>0</v>
      </c>
    </row>
    <row r="477" spans="1:17" x14ac:dyDescent="0.35">
      <c r="A477" s="20" t="str">
        <f t="shared" si="43"/>
        <v/>
      </c>
      <c r="B477" s="20" t="str">
        <f>IFERROR(VLOOKUP($A477,Instellingen!$K$11:$L$22,2,0),"")</f>
        <v/>
      </c>
      <c r="C477" s="51"/>
      <c r="D477" s="52"/>
      <c r="E477" s="52"/>
      <c r="F477" s="53"/>
      <c r="G477" s="50"/>
      <c r="H477" s="50"/>
      <c r="I477" s="50"/>
      <c r="J477" s="38">
        <f t="shared" si="44"/>
        <v>0</v>
      </c>
      <c r="K477" s="38">
        <f t="shared" si="42"/>
        <v>0</v>
      </c>
      <c r="L477" s="38">
        <f t="shared" si="45"/>
        <v>0</v>
      </c>
      <c r="M477" s="38">
        <f t="shared" si="46"/>
        <v>0</v>
      </c>
      <c r="N477" s="38">
        <f t="shared" si="47"/>
        <v>0</v>
      </c>
      <c r="O477" s="38">
        <f>IF($F477=Instellingen!$I$11,ROUND(($J477-($J477/((100%+$F477)/100%))),2),0)</f>
        <v>0</v>
      </c>
      <c r="P477" s="38">
        <f>IF($F477=Instellingen!$I$12,ROUND(($J477-($J477/((100%+$F477)/100%))),2),0)</f>
        <v>0</v>
      </c>
      <c r="Q477" s="38">
        <f>IF($F477=Instellingen!$I$14,0,ROUND(($K477-($K477/((100%+$F477)/100%))),2))</f>
        <v>0</v>
      </c>
    </row>
    <row r="478" spans="1:17" x14ac:dyDescent="0.35">
      <c r="A478" s="20" t="str">
        <f t="shared" si="43"/>
        <v/>
      </c>
      <c r="B478" s="20" t="str">
        <f>IFERROR(VLOOKUP($A478,Instellingen!$K$11:$L$22,2,0),"")</f>
        <v/>
      </c>
      <c r="C478" s="51"/>
      <c r="D478" s="52"/>
      <c r="E478" s="52"/>
      <c r="F478" s="53"/>
      <c r="G478" s="50"/>
      <c r="H478" s="50"/>
      <c r="I478" s="50"/>
      <c r="J478" s="38">
        <f t="shared" si="44"/>
        <v>0</v>
      </c>
      <c r="K478" s="38">
        <f t="shared" si="42"/>
        <v>0</v>
      </c>
      <c r="L478" s="38">
        <f t="shared" si="45"/>
        <v>0</v>
      </c>
      <c r="M478" s="38">
        <f t="shared" si="46"/>
        <v>0</v>
      </c>
      <c r="N478" s="38">
        <f t="shared" si="47"/>
        <v>0</v>
      </c>
      <c r="O478" s="38">
        <f>IF($F478=Instellingen!$I$11,ROUND(($J478-($J478/((100%+$F478)/100%))),2),0)</f>
        <v>0</v>
      </c>
      <c r="P478" s="38">
        <f>IF($F478=Instellingen!$I$12,ROUND(($J478-($J478/((100%+$F478)/100%))),2),0)</f>
        <v>0</v>
      </c>
      <c r="Q478" s="38">
        <f>IF($F478=Instellingen!$I$14,0,ROUND(($K478-($K478/((100%+$F478)/100%))),2))</f>
        <v>0</v>
      </c>
    </row>
    <row r="479" spans="1:17" x14ac:dyDescent="0.35">
      <c r="A479" s="20" t="str">
        <f t="shared" si="43"/>
        <v/>
      </c>
      <c r="B479" s="20" t="str">
        <f>IFERROR(VLOOKUP($A479,Instellingen!$K$11:$L$22,2,0),"")</f>
        <v/>
      </c>
      <c r="C479" s="51"/>
      <c r="D479" s="52"/>
      <c r="E479" s="52"/>
      <c r="F479" s="53"/>
      <c r="G479" s="50"/>
      <c r="H479" s="50"/>
      <c r="I479" s="50"/>
      <c r="J479" s="38">
        <f t="shared" si="44"/>
        <v>0</v>
      </c>
      <c r="K479" s="38">
        <f t="shared" si="42"/>
        <v>0</v>
      </c>
      <c r="L479" s="38">
        <f t="shared" si="45"/>
        <v>0</v>
      </c>
      <c r="M479" s="38">
        <f t="shared" si="46"/>
        <v>0</v>
      </c>
      <c r="N479" s="38">
        <f t="shared" si="47"/>
        <v>0</v>
      </c>
      <c r="O479" s="38">
        <f>IF($F479=Instellingen!$I$11,ROUND(($J479-($J479/((100%+$F479)/100%))),2),0)</f>
        <v>0</v>
      </c>
      <c r="P479" s="38">
        <f>IF($F479=Instellingen!$I$12,ROUND(($J479-($J479/((100%+$F479)/100%))),2),0)</f>
        <v>0</v>
      </c>
      <c r="Q479" s="38">
        <f>IF($F479=Instellingen!$I$14,0,ROUND(($K479-($K479/((100%+$F479)/100%))),2))</f>
        <v>0</v>
      </c>
    </row>
    <row r="480" spans="1:17" x14ac:dyDescent="0.35">
      <c r="A480" s="20" t="str">
        <f t="shared" si="43"/>
        <v/>
      </c>
      <c r="B480" s="20" t="str">
        <f>IFERROR(VLOOKUP($A480,Instellingen!$K$11:$L$22,2,0),"")</f>
        <v/>
      </c>
      <c r="C480" s="51"/>
      <c r="D480" s="52"/>
      <c r="E480" s="52"/>
      <c r="F480" s="53"/>
      <c r="G480" s="50"/>
      <c r="H480" s="50"/>
      <c r="I480" s="50"/>
      <c r="J480" s="38">
        <f t="shared" si="44"/>
        <v>0</v>
      </c>
      <c r="K480" s="38">
        <f t="shared" si="42"/>
        <v>0</v>
      </c>
      <c r="L480" s="38">
        <f t="shared" si="45"/>
        <v>0</v>
      </c>
      <c r="M480" s="38">
        <f t="shared" si="46"/>
        <v>0</v>
      </c>
      <c r="N480" s="38">
        <f t="shared" si="47"/>
        <v>0</v>
      </c>
      <c r="O480" s="38">
        <f>IF($F480=Instellingen!$I$11,ROUND(($J480-($J480/((100%+$F480)/100%))),2),0)</f>
        <v>0</v>
      </c>
      <c r="P480" s="38">
        <f>IF($F480=Instellingen!$I$12,ROUND(($J480-($J480/((100%+$F480)/100%))),2),0)</f>
        <v>0</v>
      </c>
      <c r="Q480" s="38">
        <f>IF($F480=Instellingen!$I$14,0,ROUND(($K480-($K480/((100%+$F480)/100%))),2))</f>
        <v>0</v>
      </c>
    </row>
    <row r="481" spans="1:17" x14ac:dyDescent="0.35">
      <c r="A481" s="20" t="str">
        <f t="shared" si="43"/>
        <v/>
      </c>
      <c r="B481" s="20" t="str">
        <f>IFERROR(VLOOKUP($A481,Instellingen!$K$11:$L$22,2,0),"")</f>
        <v/>
      </c>
      <c r="C481" s="51"/>
      <c r="D481" s="52"/>
      <c r="E481" s="52"/>
      <c r="F481" s="53"/>
      <c r="G481" s="50"/>
      <c r="H481" s="50"/>
      <c r="I481" s="50"/>
      <c r="J481" s="38">
        <f t="shared" si="44"/>
        <v>0</v>
      </c>
      <c r="K481" s="38">
        <f t="shared" si="42"/>
        <v>0</v>
      </c>
      <c r="L481" s="38">
        <f t="shared" si="45"/>
        <v>0</v>
      </c>
      <c r="M481" s="38">
        <f t="shared" si="46"/>
        <v>0</v>
      </c>
      <c r="N481" s="38">
        <f t="shared" si="47"/>
        <v>0</v>
      </c>
      <c r="O481" s="38">
        <f>IF($F481=Instellingen!$I$11,ROUND(($J481-($J481/((100%+$F481)/100%))),2),0)</f>
        <v>0</v>
      </c>
      <c r="P481" s="38">
        <f>IF($F481=Instellingen!$I$12,ROUND(($J481-($J481/((100%+$F481)/100%))),2),0)</f>
        <v>0</v>
      </c>
      <c r="Q481" s="38">
        <f>IF($F481=Instellingen!$I$14,0,ROUND(($K481-($K481/((100%+$F481)/100%))),2))</f>
        <v>0</v>
      </c>
    </row>
    <row r="482" spans="1:17" x14ac:dyDescent="0.35">
      <c r="A482" s="20" t="str">
        <f t="shared" si="43"/>
        <v/>
      </c>
      <c r="B482" s="20" t="str">
        <f>IFERROR(VLOOKUP($A482,Instellingen!$K$11:$L$22,2,0),"")</f>
        <v/>
      </c>
      <c r="C482" s="51"/>
      <c r="D482" s="52"/>
      <c r="E482" s="52"/>
      <c r="F482" s="53"/>
      <c r="G482" s="50"/>
      <c r="H482" s="50"/>
      <c r="I482" s="50"/>
      <c r="J482" s="38">
        <f t="shared" si="44"/>
        <v>0</v>
      </c>
      <c r="K482" s="38">
        <f t="shared" si="42"/>
        <v>0</v>
      </c>
      <c r="L482" s="38">
        <f t="shared" si="45"/>
        <v>0</v>
      </c>
      <c r="M482" s="38">
        <f t="shared" si="46"/>
        <v>0</v>
      </c>
      <c r="N482" s="38">
        <f t="shared" si="47"/>
        <v>0</v>
      </c>
      <c r="O482" s="38">
        <f>IF($F482=Instellingen!$I$11,ROUND(($J482-($J482/((100%+$F482)/100%))),2),0)</f>
        <v>0</v>
      </c>
      <c r="P482" s="38">
        <f>IF($F482=Instellingen!$I$12,ROUND(($J482-($J482/((100%+$F482)/100%))),2),0)</f>
        <v>0</v>
      </c>
      <c r="Q482" s="38">
        <f>IF($F482=Instellingen!$I$14,0,ROUND(($K482-($K482/((100%+$F482)/100%))),2))</f>
        <v>0</v>
      </c>
    </row>
    <row r="483" spans="1:17" x14ac:dyDescent="0.35">
      <c r="A483" s="20" t="str">
        <f t="shared" si="43"/>
        <v/>
      </c>
      <c r="B483" s="20" t="str">
        <f>IFERROR(VLOOKUP($A483,Instellingen!$K$11:$L$22,2,0),"")</f>
        <v/>
      </c>
      <c r="C483" s="51"/>
      <c r="D483" s="52"/>
      <c r="E483" s="52"/>
      <c r="F483" s="53"/>
      <c r="G483" s="50"/>
      <c r="H483" s="50"/>
      <c r="I483" s="50"/>
      <c r="J483" s="38">
        <f t="shared" si="44"/>
        <v>0</v>
      </c>
      <c r="K483" s="38">
        <f t="shared" si="42"/>
        <v>0</v>
      </c>
      <c r="L483" s="38">
        <f t="shared" si="45"/>
        <v>0</v>
      </c>
      <c r="M483" s="38">
        <f t="shared" si="46"/>
        <v>0</v>
      </c>
      <c r="N483" s="38">
        <f t="shared" si="47"/>
        <v>0</v>
      </c>
      <c r="O483" s="38">
        <f>IF($F483=Instellingen!$I$11,ROUND(($J483-($J483/((100%+$F483)/100%))),2),0)</f>
        <v>0</v>
      </c>
      <c r="P483" s="38">
        <f>IF($F483=Instellingen!$I$12,ROUND(($J483-($J483/((100%+$F483)/100%))),2),0)</f>
        <v>0</v>
      </c>
      <c r="Q483" s="38">
        <f>IF($F483=Instellingen!$I$14,0,ROUND(($K483-($K483/((100%+$F483)/100%))),2))</f>
        <v>0</v>
      </c>
    </row>
    <row r="484" spans="1:17" x14ac:dyDescent="0.35">
      <c r="A484" s="20" t="str">
        <f t="shared" si="43"/>
        <v/>
      </c>
      <c r="B484" s="20" t="str">
        <f>IFERROR(VLOOKUP($A484,Instellingen!$K$11:$L$22,2,0),"")</f>
        <v/>
      </c>
      <c r="C484" s="51"/>
      <c r="D484" s="52"/>
      <c r="E484" s="52"/>
      <c r="F484" s="53"/>
      <c r="G484" s="50"/>
      <c r="H484" s="50"/>
      <c r="I484" s="50"/>
      <c r="J484" s="38">
        <f t="shared" si="44"/>
        <v>0</v>
      </c>
      <c r="K484" s="38">
        <f t="shared" si="42"/>
        <v>0</v>
      </c>
      <c r="L484" s="38">
        <f t="shared" si="45"/>
        <v>0</v>
      </c>
      <c r="M484" s="38">
        <f t="shared" si="46"/>
        <v>0</v>
      </c>
      <c r="N484" s="38">
        <f t="shared" si="47"/>
        <v>0</v>
      </c>
      <c r="O484" s="38">
        <f>IF($F484=Instellingen!$I$11,ROUND(($J484-($J484/((100%+$F484)/100%))),2),0)</f>
        <v>0</v>
      </c>
      <c r="P484" s="38">
        <f>IF($F484=Instellingen!$I$12,ROUND(($J484-($J484/((100%+$F484)/100%))),2),0)</f>
        <v>0</v>
      </c>
      <c r="Q484" s="38">
        <f>IF($F484=Instellingen!$I$14,0,ROUND(($K484-($K484/((100%+$F484)/100%))),2))</f>
        <v>0</v>
      </c>
    </row>
    <row r="485" spans="1:17" x14ac:dyDescent="0.35">
      <c r="A485" s="20" t="str">
        <f t="shared" si="43"/>
        <v/>
      </c>
      <c r="B485" s="20" t="str">
        <f>IFERROR(VLOOKUP($A485,Instellingen!$K$11:$L$22,2,0),"")</f>
        <v/>
      </c>
      <c r="C485" s="51"/>
      <c r="D485" s="52"/>
      <c r="E485" s="52"/>
      <c r="F485" s="53"/>
      <c r="G485" s="50"/>
      <c r="H485" s="50"/>
      <c r="I485" s="50"/>
      <c r="J485" s="38">
        <f t="shared" si="44"/>
        <v>0</v>
      </c>
      <c r="K485" s="38">
        <f t="shared" si="42"/>
        <v>0</v>
      </c>
      <c r="L485" s="38">
        <f t="shared" si="45"/>
        <v>0</v>
      </c>
      <c r="M485" s="38">
        <f t="shared" si="46"/>
        <v>0</v>
      </c>
      <c r="N485" s="38">
        <f t="shared" si="47"/>
        <v>0</v>
      </c>
      <c r="O485" s="38">
        <f>IF($F485=Instellingen!$I$11,ROUND(($J485-($J485/((100%+$F485)/100%))),2),0)</f>
        <v>0</v>
      </c>
      <c r="P485" s="38">
        <f>IF($F485=Instellingen!$I$12,ROUND(($J485-($J485/((100%+$F485)/100%))),2),0)</f>
        <v>0</v>
      </c>
      <c r="Q485" s="38">
        <f>IF($F485=Instellingen!$I$14,0,ROUND(($K485-($K485/((100%+$F485)/100%))),2))</f>
        <v>0</v>
      </c>
    </row>
    <row r="486" spans="1:17" x14ac:dyDescent="0.35">
      <c r="A486" s="20" t="str">
        <f t="shared" si="43"/>
        <v/>
      </c>
      <c r="B486" s="20" t="str">
        <f>IFERROR(VLOOKUP($A486,Instellingen!$K$11:$L$22,2,0),"")</f>
        <v/>
      </c>
      <c r="C486" s="51"/>
      <c r="D486" s="52"/>
      <c r="E486" s="52"/>
      <c r="F486" s="53"/>
      <c r="G486" s="50"/>
      <c r="H486" s="50"/>
      <c r="I486" s="50"/>
      <c r="J486" s="38">
        <f t="shared" si="44"/>
        <v>0</v>
      </c>
      <c r="K486" s="38">
        <f t="shared" si="42"/>
        <v>0</v>
      </c>
      <c r="L486" s="38">
        <f t="shared" si="45"/>
        <v>0</v>
      </c>
      <c r="M486" s="38">
        <f t="shared" si="46"/>
        <v>0</v>
      </c>
      <c r="N486" s="38">
        <f t="shared" si="47"/>
        <v>0</v>
      </c>
      <c r="O486" s="38">
        <f>IF($F486=Instellingen!$I$11,ROUND(($J486-($J486/((100%+$F486)/100%))),2),0)</f>
        <v>0</v>
      </c>
      <c r="P486" s="38">
        <f>IF($F486=Instellingen!$I$12,ROUND(($J486-($J486/((100%+$F486)/100%))),2),0)</f>
        <v>0</v>
      </c>
      <c r="Q486" s="38">
        <f>IF($F486=Instellingen!$I$14,0,ROUND(($K486-($K486/((100%+$F486)/100%))),2))</f>
        <v>0</v>
      </c>
    </row>
    <row r="487" spans="1:17" x14ac:dyDescent="0.35">
      <c r="A487" s="20" t="str">
        <f t="shared" si="43"/>
        <v/>
      </c>
      <c r="B487" s="20" t="str">
        <f>IFERROR(VLOOKUP($A487,Instellingen!$K$11:$L$22,2,0),"")</f>
        <v/>
      </c>
      <c r="C487" s="51"/>
      <c r="D487" s="52"/>
      <c r="E487" s="52"/>
      <c r="F487" s="53"/>
      <c r="G487" s="50"/>
      <c r="H487" s="50"/>
      <c r="I487" s="50"/>
      <c r="J487" s="38">
        <f t="shared" si="44"/>
        <v>0</v>
      </c>
      <c r="K487" s="38">
        <f t="shared" si="42"/>
        <v>0</v>
      </c>
      <c r="L487" s="38">
        <f t="shared" si="45"/>
        <v>0</v>
      </c>
      <c r="M487" s="38">
        <f t="shared" si="46"/>
        <v>0</v>
      </c>
      <c r="N487" s="38">
        <f t="shared" si="47"/>
        <v>0</v>
      </c>
      <c r="O487" s="38">
        <f>IF($F487=Instellingen!$I$11,ROUND(($J487-($J487/((100%+$F487)/100%))),2),0)</f>
        <v>0</v>
      </c>
      <c r="P487" s="38">
        <f>IF($F487=Instellingen!$I$12,ROUND(($J487-($J487/((100%+$F487)/100%))),2),0)</f>
        <v>0</v>
      </c>
      <c r="Q487" s="38">
        <f>IF($F487=Instellingen!$I$14,0,ROUND(($K487-($K487/((100%+$F487)/100%))),2))</f>
        <v>0</v>
      </c>
    </row>
    <row r="488" spans="1:17" x14ac:dyDescent="0.35">
      <c r="A488" s="20" t="str">
        <f t="shared" si="43"/>
        <v/>
      </c>
      <c r="B488" s="20" t="str">
        <f>IFERROR(VLOOKUP($A488,Instellingen!$K$11:$L$22,2,0),"")</f>
        <v/>
      </c>
      <c r="C488" s="51"/>
      <c r="D488" s="52"/>
      <c r="E488" s="52"/>
      <c r="F488" s="53"/>
      <c r="G488" s="50"/>
      <c r="H488" s="50"/>
      <c r="I488" s="50"/>
      <c r="J488" s="38">
        <f t="shared" si="44"/>
        <v>0</v>
      </c>
      <c r="K488" s="38">
        <f t="shared" si="42"/>
        <v>0</v>
      </c>
      <c r="L488" s="38">
        <f t="shared" si="45"/>
        <v>0</v>
      </c>
      <c r="M488" s="38">
        <f t="shared" si="46"/>
        <v>0</v>
      </c>
      <c r="N488" s="38">
        <f t="shared" si="47"/>
        <v>0</v>
      </c>
      <c r="O488" s="38">
        <f>IF($F488=Instellingen!$I$11,ROUND(($J488-($J488/((100%+$F488)/100%))),2),0)</f>
        <v>0</v>
      </c>
      <c r="P488" s="38">
        <f>IF($F488=Instellingen!$I$12,ROUND(($J488-($J488/((100%+$F488)/100%))),2),0)</f>
        <v>0</v>
      </c>
      <c r="Q488" s="38">
        <f>IF($F488=Instellingen!$I$14,0,ROUND(($K488-($K488/((100%+$F488)/100%))),2))</f>
        <v>0</v>
      </c>
    </row>
    <row r="489" spans="1:17" x14ac:dyDescent="0.35">
      <c r="A489" s="20" t="str">
        <f t="shared" si="43"/>
        <v/>
      </c>
      <c r="B489" s="20" t="str">
        <f>IFERROR(VLOOKUP($A489,Instellingen!$K$11:$L$22,2,0),"")</f>
        <v/>
      </c>
      <c r="C489" s="51"/>
      <c r="D489" s="52"/>
      <c r="E489" s="52"/>
      <c r="F489" s="53"/>
      <c r="G489" s="50"/>
      <c r="H489" s="50"/>
      <c r="I489" s="50"/>
      <c r="J489" s="38">
        <f t="shared" si="44"/>
        <v>0</v>
      </c>
      <c r="K489" s="38">
        <f t="shared" si="42"/>
        <v>0</v>
      </c>
      <c r="L489" s="38">
        <f t="shared" si="45"/>
        <v>0</v>
      </c>
      <c r="M489" s="38">
        <f t="shared" si="46"/>
        <v>0</v>
      </c>
      <c r="N489" s="38">
        <f t="shared" si="47"/>
        <v>0</v>
      </c>
      <c r="O489" s="38">
        <f>IF($F489=Instellingen!$I$11,ROUND(($J489-($J489/((100%+$F489)/100%))),2),0)</f>
        <v>0</v>
      </c>
      <c r="P489" s="38">
        <f>IF($F489=Instellingen!$I$12,ROUND(($J489-($J489/((100%+$F489)/100%))),2),0)</f>
        <v>0</v>
      </c>
      <c r="Q489" s="38">
        <f>IF($F489=Instellingen!$I$14,0,ROUND(($K489-($K489/((100%+$F489)/100%))),2))</f>
        <v>0</v>
      </c>
    </row>
    <row r="490" spans="1:17" x14ac:dyDescent="0.35">
      <c r="A490" s="20" t="str">
        <f t="shared" si="43"/>
        <v/>
      </c>
      <c r="B490" s="20" t="str">
        <f>IFERROR(VLOOKUP($A490,Instellingen!$K$11:$L$22,2,0),"")</f>
        <v/>
      </c>
      <c r="C490" s="51"/>
      <c r="D490" s="52"/>
      <c r="E490" s="52"/>
      <c r="F490" s="53"/>
      <c r="G490" s="50"/>
      <c r="H490" s="50"/>
      <c r="I490" s="50"/>
      <c r="J490" s="38">
        <f t="shared" si="44"/>
        <v>0</v>
      </c>
      <c r="K490" s="38">
        <f t="shared" si="42"/>
        <v>0</v>
      </c>
      <c r="L490" s="38">
        <f t="shared" si="45"/>
        <v>0</v>
      </c>
      <c r="M490" s="38">
        <f t="shared" si="46"/>
        <v>0</v>
      </c>
      <c r="N490" s="38">
        <f t="shared" si="47"/>
        <v>0</v>
      </c>
      <c r="O490" s="38">
        <f>IF($F490=Instellingen!$I$11,ROUND(($J490-($J490/((100%+$F490)/100%))),2),0)</f>
        <v>0</v>
      </c>
      <c r="P490" s="38">
        <f>IF($F490=Instellingen!$I$12,ROUND(($J490-($J490/((100%+$F490)/100%))),2),0)</f>
        <v>0</v>
      </c>
      <c r="Q490" s="38">
        <f>IF($F490=Instellingen!$I$14,0,ROUND(($K490-($K490/((100%+$F490)/100%))),2))</f>
        <v>0</v>
      </c>
    </row>
    <row r="491" spans="1:17" x14ac:dyDescent="0.35">
      <c r="A491" s="20" t="str">
        <f t="shared" si="43"/>
        <v/>
      </c>
      <c r="B491" s="20" t="str">
        <f>IFERROR(VLOOKUP($A491,Instellingen!$K$11:$L$22,2,0),"")</f>
        <v/>
      </c>
      <c r="C491" s="51"/>
      <c r="D491" s="52"/>
      <c r="E491" s="52"/>
      <c r="F491" s="53"/>
      <c r="G491" s="50"/>
      <c r="H491" s="50"/>
      <c r="I491" s="50"/>
      <c r="J491" s="38">
        <f t="shared" si="44"/>
        <v>0</v>
      </c>
      <c r="K491" s="38">
        <f t="shared" si="42"/>
        <v>0</v>
      </c>
      <c r="L491" s="38">
        <f t="shared" si="45"/>
        <v>0</v>
      </c>
      <c r="M491" s="38">
        <f t="shared" si="46"/>
        <v>0</v>
      </c>
      <c r="N491" s="38">
        <f t="shared" si="47"/>
        <v>0</v>
      </c>
      <c r="O491" s="38">
        <f>IF($F491=Instellingen!$I$11,ROUND(($J491-($J491/((100%+$F491)/100%))),2),0)</f>
        <v>0</v>
      </c>
      <c r="P491" s="38">
        <f>IF($F491=Instellingen!$I$12,ROUND(($J491-($J491/((100%+$F491)/100%))),2),0)</f>
        <v>0</v>
      </c>
      <c r="Q491" s="38">
        <f>IF($F491=Instellingen!$I$14,0,ROUND(($K491-($K491/((100%+$F491)/100%))),2))</f>
        <v>0</v>
      </c>
    </row>
    <row r="492" spans="1:17" x14ac:dyDescent="0.35">
      <c r="A492" s="20" t="str">
        <f t="shared" si="43"/>
        <v/>
      </c>
      <c r="B492" s="20" t="str">
        <f>IFERROR(VLOOKUP($A492,Instellingen!$K$11:$L$22,2,0),"")</f>
        <v/>
      </c>
      <c r="C492" s="51"/>
      <c r="D492" s="52"/>
      <c r="E492" s="52"/>
      <c r="F492" s="53"/>
      <c r="G492" s="50"/>
      <c r="H492" s="50"/>
      <c r="I492" s="50"/>
      <c r="J492" s="38">
        <f t="shared" si="44"/>
        <v>0</v>
      </c>
      <c r="K492" s="38">
        <f t="shared" si="42"/>
        <v>0</v>
      </c>
      <c r="L492" s="38">
        <f t="shared" si="45"/>
        <v>0</v>
      </c>
      <c r="M492" s="38">
        <f t="shared" si="46"/>
        <v>0</v>
      </c>
      <c r="N492" s="38">
        <f t="shared" si="47"/>
        <v>0</v>
      </c>
      <c r="O492" s="38">
        <f>IF($F492=Instellingen!$I$11,ROUND(($J492-($J492/((100%+$F492)/100%))),2),0)</f>
        <v>0</v>
      </c>
      <c r="P492" s="38">
        <f>IF($F492=Instellingen!$I$12,ROUND(($J492-($J492/((100%+$F492)/100%))),2),0)</f>
        <v>0</v>
      </c>
      <c r="Q492" s="38">
        <f>IF($F492=Instellingen!$I$14,0,ROUND(($K492-($K492/((100%+$F492)/100%))),2))</f>
        <v>0</v>
      </c>
    </row>
    <row r="493" spans="1:17" x14ac:dyDescent="0.35">
      <c r="A493" s="20" t="str">
        <f t="shared" si="43"/>
        <v/>
      </c>
      <c r="B493" s="20" t="str">
        <f>IFERROR(VLOOKUP($A493,Instellingen!$K$11:$L$22,2,0),"")</f>
        <v/>
      </c>
      <c r="C493" s="51"/>
      <c r="D493" s="52"/>
      <c r="E493" s="52"/>
      <c r="F493" s="53"/>
      <c r="G493" s="50"/>
      <c r="H493" s="50"/>
      <c r="I493" s="50"/>
      <c r="J493" s="38">
        <f t="shared" si="44"/>
        <v>0</v>
      </c>
      <c r="K493" s="38">
        <f t="shared" si="42"/>
        <v>0</v>
      </c>
      <c r="L493" s="38">
        <f t="shared" si="45"/>
        <v>0</v>
      </c>
      <c r="M493" s="38">
        <f t="shared" si="46"/>
        <v>0</v>
      </c>
      <c r="N493" s="38">
        <f t="shared" si="47"/>
        <v>0</v>
      </c>
      <c r="O493" s="38">
        <f>IF($F493=Instellingen!$I$11,ROUND(($J493-($J493/((100%+$F493)/100%))),2),0)</f>
        <v>0</v>
      </c>
      <c r="P493" s="38">
        <f>IF($F493=Instellingen!$I$12,ROUND(($J493-($J493/((100%+$F493)/100%))),2),0)</f>
        <v>0</v>
      </c>
      <c r="Q493" s="38">
        <f>IF($F493=Instellingen!$I$14,0,ROUND(($K493-($K493/((100%+$F493)/100%))),2))</f>
        <v>0</v>
      </c>
    </row>
    <row r="494" spans="1:17" x14ac:dyDescent="0.35">
      <c r="A494" s="20" t="str">
        <f t="shared" si="43"/>
        <v/>
      </c>
      <c r="B494" s="20" t="str">
        <f>IFERROR(VLOOKUP($A494,Instellingen!$K$11:$L$22,2,0),"")</f>
        <v/>
      </c>
      <c r="C494" s="51"/>
      <c r="D494" s="52"/>
      <c r="E494" s="52"/>
      <c r="F494" s="53"/>
      <c r="G494" s="50"/>
      <c r="H494" s="50"/>
      <c r="I494" s="50"/>
      <c r="J494" s="38">
        <f t="shared" si="44"/>
        <v>0</v>
      </c>
      <c r="K494" s="38">
        <f t="shared" si="42"/>
        <v>0</v>
      </c>
      <c r="L494" s="38">
        <f t="shared" si="45"/>
        <v>0</v>
      </c>
      <c r="M494" s="38">
        <f t="shared" si="46"/>
        <v>0</v>
      </c>
      <c r="N494" s="38">
        <f t="shared" si="47"/>
        <v>0</v>
      </c>
      <c r="O494" s="38">
        <f>IF($F494=Instellingen!$I$11,ROUND(($J494-($J494/((100%+$F494)/100%))),2),0)</f>
        <v>0</v>
      </c>
      <c r="P494" s="38">
        <f>IF($F494=Instellingen!$I$12,ROUND(($J494-($J494/((100%+$F494)/100%))),2),0)</f>
        <v>0</v>
      </c>
      <c r="Q494" s="38">
        <f>IF($F494=Instellingen!$I$14,0,ROUND(($K494-($K494/((100%+$F494)/100%))),2))</f>
        <v>0</v>
      </c>
    </row>
    <row r="495" spans="1:17" x14ac:dyDescent="0.35">
      <c r="A495" s="20" t="str">
        <f t="shared" si="43"/>
        <v/>
      </c>
      <c r="B495" s="20" t="str">
        <f>IFERROR(VLOOKUP($A495,Instellingen!$K$11:$L$22,2,0),"")</f>
        <v/>
      </c>
      <c r="C495" s="51"/>
      <c r="D495" s="52"/>
      <c r="E495" s="52"/>
      <c r="F495" s="53"/>
      <c r="G495" s="50"/>
      <c r="H495" s="50"/>
      <c r="I495" s="50"/>
      <c r="J495" s="38">
        <f t="shared" si="44"/>
        <v>0</v>
      </c>
      <c r="K495" s="38">
        <f t="shared" si="42"/>
        <v>0</v>
      </c>
      <c r="L495" s="38">
        <f t="shared" si="45"/>
        <v>0</v>
      </c>
      <c r="M495" s="38">
        <f t="shared" si="46"/>
        <v>0</v>
      </c>
      <c r="N495" s="38">
        <f t="shared" si="47"/>
        <v>0</v>
      </c>
      <c r="O495" s="38">
        <f>IF($F495=Instellingen!$I$11,ROUND(($J495-($J495/((100%+$F495)/100%))),2),0)</f>
        <v>0</v>
      </c>
      <c r="P495" s="38">
        <f>IF($F495=Instellingen!$I$12,ROUND(($J495-($J495/((100%+$F495)/100%))),2),0)</f>
        <v>0</v>
      </c>
      <c r="Q495" s="38">
        <f>IF($F495=Instellingen!$I$14,0,ROUND(($K495-($K495/((100%+$F495)/100%))),2))</f>
        <v>0</v>
      </c>
    </row>
    <row r="496" spans="1:17" x14ac:dyDescent="0.35">
      <c r="A496" s="20" t="str">
        <f t="shared" si="43"/>
        <v/>
      </c>
      <c r="B496" s="20" t="str">
        <f>IFERROR(VLOOKUP($A496,Instellingen!$K$11:$L$22,2,0),"")</f>
        <v/>
      </c>
      <c r="C496" s="51"/>
      <c r="D496" s="52"/>
      <c r="E496" s="52"/>
      <c r="F496" s="53"/>
      <c r="G496" s="50"/>
      <c r="H496" s="50"/>
      <c r="I496" s="50"/>
      <c r="J496" s="38">
        <f t="shared" si="44"/>
        <v>0</v>
      </c>
      <c r="K496" s="38">
        <f t="shared" si="42"/>
        <v>0</v>
      </c>
      <c r="L496" s="38">
        <f t="shared" si="45"/>
        <v>0</v>
      </c>
      <c r="M496" s="38">
        <f t="shared" si="46"/>
        <v>0</v>
      </c>
      <c r="N496" s="38">
        <f t="shared" si="47"/>
        <v>0</v>
      </c>
      <c r="O496" s="38">
        <f>IF($F496=Instellingen!$I$11,ROUND(($J496-($J496/((100%+$F496)/100%))),2),0)</f>
        <v>0</v>
      </c>
      <c r="P496" s="38">
        <f>IF($F496=Instellingen!$I$12,ROUND(($J496-($J496/((100%+$F496)/100%))),2),0)</f>
        <v>0</v>
      </c>
      <c r="Q496" s="38">
        <f>IF($F496=Instellingen!$I$14,0,ROUND(($K496-($K496/((100%+$F496)/100%))),2))</f>
        <v>0</v>
      </c>
    </row>
    <row r="497" spans="1:17" x14ac:dyDescent="0.35">
      <c r="A497" s="20" t="str">
        <f t="shared" si="43"/>
        <v/>
      </c>
      <c r="B497" s="20" t="str">
        <f>IFERROR(VLOOKUP($A497,Instellingen!$K$11:$L$22,2,0),"")</f>
        <v/>
      </c>
      <c r="C497" s="51"/>
      <c r="D497" s="52"/>
      <c r="E497" s="52"/>
      <c r="F497" s="53"/>
      <c r="G497" s="50"/>
      <c r="H497" s="50"/>
      <c r="I497" s="50"/>
      <c r="J497" s="38">
        <f t="shared" si="44"/>
        <v>0</v>
      </c>
      <c r="K497" s="38">
        <f t="shared" si="42"/>
        <v>0</v>
      </c>
      <c r="L497" s="38">
        <f t="shared" si="45"/>
        <v>0</v>
      </c>
      <c r="M497" s="38">
        <f t="shared" si="46"/>
        <v>0</v>
      </c>
      <c r="N497" s="38">
        <f t="shared" si="47"/>
        <v>0</v>
      </c>
      <c r="O497" s="38">
        <f>IF($F497=Instellingen!$I$11,ROUND(($J497-($J497/((100%+$F497)/100%))),2),0)</f>
        <v>0</v>
      </c>
      <c r="P497" s="38">
        <f>IF($F497=Instellingen!$I$12,ROUND(($J497-($J497/((100%+$F497)/100%))),2),0)</f>
        <v>0</v>
      </c>
      <c r="Q497" s="38">
        <f>IF($F497=Instellingen!$I$14,0,ROUND(($K497-($K497/((100%+$F497)/100%))),2))</f>
        <v>0</v>
      </c>
    </row>
    <row r="498" spans="1:17" x14ac:dyDescent="0.35">
      <c r="A498" s="20" t="str">
        <f t="shared" si="43"/>
        <v/>
      </c>
      <c r="B498" s="20" t="str">
        <f>IFERROR(VLOOKUP($A498,Instellingen!$K$11:$L$22,2,0),"")</f>
        <v/>
      </c>
      <c r="C498" s="51"/>
      <c r="D498" s="52"/>
      <c r="E498" s="52"/>
      <c r="F498" s="53"/>
      <c r="G498" s="50"/>
      <c r="H498" s="50"/>
      <c r="I498" s="50"/>
      <c r="J498" s="38">
        <f t="shared" si="44"/>
        <v>0</v>
      </c>
      <c r="K498" s="38">
        <f t="shared" si="42"/>
        <v>0</v>
      </c>
      <c r="L498" s="38">
        <f t="shared" si="45"/>
        <v>0</v>
      </c>
      <c r="M498" s="38">
        <f t="shared" si="46"/>
        <v>0</v>
      </c>
      <c r="N498" s="38">
        <f t="shared" si="47"/>
        <v>0</v>
      </c>
      <c r="O498" s="38">
        <f>IF($F498=Instellingen!$I$11,ROUND(($J498-($J498/((100%+$F498)/100%))),2),0)</f>
        <v>0</v>
      </c>
      <c r="P498" s="38">
        <f>IF($F498=Instellingen!$I$12,ROUND(($J498-($J498/((100%+$F498)/100%))),2),0)</f>
        <v>0</v>
      </c>
      <c r="Q498" s="38">
        <f>IF($F498=Instellingen!$I$14,0,ROUND(($K498-($K498/((100%+$F498)/100%))),2))</f>
        <v>0</v>
      </c>
    </row>
    <row r="499" spans="1:17" x14ac:dyDescent="0.35">
      <c r="A499" s="20" t="str">
        <f t="shared" si="43"/>
        <v/>
      </c>
      <c r="B499" s="20" t="str">
        <f>IFERROR(VLOOKUP($A499,Instellingen!$K$11:$L$22,2,0),"")</f>
        <v/>
      </c>
      <c r="C499" s="51"/>
      <c r="D499" s="52"/>
      <c r="E499" s="52"/>
      <c r="F499" s="53"/>
      <c r="G499" s="50"/>
      <c r="H499" s="50"/>
      <c r="I499" s="50"/>
      <c r="J499" s="38">
        <f t="shared" si="44"/>
        <v>0</v>
      </c>
      <c r="K499" s="38">
        <f t="shared" si="42"/>
        <v>0</v>
      </c>
      <c r="L499" s="38">
        <f t="shared" si="45"/>
        <v>0</v>
      </c>
      <c r="M499" s="38">
        <f t="shared" si="46"/>
        <v>0</v>
      </c>
      <c r="N499" s="38">
        <f t="shared" si="47"/>
        <v>0</v>
      </c>
      <c r="O499" s="38">
        <f>IF($F499=Instellingen!$I$11,ROUND(($J499-($J499/((100%+$F499)/100%))),2),0)</f>
        <v>0</v>
      </c>
      <c r="P499" s="38">
        <f>IF($F499=Instellingen!$I$12,ROUND(($J499-($J499/((100%+$F499)/100%))),2),0)</f>
        <v>0</v>
      </c>
      <c r="Q499" s="38">
        <f>IF($F499=Instellingen!$I$14,0,ROUND(($K499-($K499/((100%+$F499)/100%))),2))</f>
        <v>0</v>
      </c>
    </row>
    <row r="500" spans="1:17" x14ac:dyDescent="0.35">
      <c r="A500" s="20" t="str">
        <f t="shared" si="43"/>
        <v/>
      </c>
      <c r="B500" s="20" t="str">
        <f>IFERROR(VLOOKUP($A500,Instellingen!$K$11:$L$22,2,0),"")</f>
        <v/>
      </c>
      <c r="C500" s="51"/>
      <c r="D500" s="52"/>
      <c r="E500" s="52"/>
      <c r="F500" s="53"/>
      <c r="G500" s="50"/>
      <c r="H500" s="50"/>
      <c r="I500" s="50"/>
      <c r="J500" s="38">
        <f t="shared" si="44"/>
        <v>0</v>
      </c>
      <c r="K500" s="38">
        <f t="shared" si="42"/>
        <v>0</v>
      </c>
      <c r="L500" s="38">
        <f t="shared" si="45"/>
        <v>0</v>
      </c>
      <c r="M500" s="38">
        <f t="shared" si="46"/>
        <v>0</v>
      </c>
      <c r="N500" s="38">
        <f t="shared" si="47"/>
        <v>0</v>
      </c>
      <c r="O500" s="38">
        <f>IF($F500=Instellingen!$I$11,ROUND(($J500-($J500/((100%+$F500)/100%))),2),0)</f>
        <v>0</v>
      </c>
      <c r="P500" s="38">
        <f>IF($F500=Instellingen!$I$12,ROUND(($J500-($J500/((100%+$F500)/100%))),2),0)</f>
        <v>0</v>
      </c>
      <c r="Q500" s="38">
        <f>IF($F500=Instellingen!$I$14,0,ROUND(($K500-($K500/((100%+$F500)/100%))),2))</f>
        <v>0</v>
      </c>
    </row>
    <row r="501" spans="1:17" x14ac:dyDescent="0.35">
      <c r="A501" s="20" t="str">
        <f t="shared" si="43"/>
        <v/>
      </c>
      <c r="B501" s="20" t="str">
        <f>IFERROR(VLOOKUP($A501,Instellingen!$K$11:$L$22,2,0),"")</f>
        <v/>
      </c>
      <c r="C501" s="51"/>
      <c r="D501" s="52"/>
      <c r="E501" s="52"/>
      <c r="F501" s="53"/>
      <c r="G501" s="50"/>
      <c r="H501" s="50"/>
      <c r="I501" s="50"/>
      <c r="J501" s="38">
        <f t="shared" si="44"/>
        <v>0</v>
      </c>
      <c r="K501" s="38">
        <f t="shared" si="42"/>
        <v>0</v>
      </c>
      <c r="L501" s="38">
        <f t="shared" si="45"/>
        <v>0</v>
      </c>
      <c r="M501" s="38">
        <f t="shared" si="46"/>
        <v>0</v>
      </c>
      <c r="N501" s="38">
        <f t="shared" si="47"/>
        <v>0</v>
      </c>
      <c r="O501" s="38">
        <f>IF($F501=Instellingen!$I$11,ROUND(($J501-($J501/((100%+$F501)/100%))),2),0)</f>
        <v>0</v>
      </c>
      <c r="P501" s="38">
        <f>IF($F501=Instellingen!$I$12,ROUND(($J501-($J501/((100%+$F501)/100%))),2),0)</f>
        <v>0</v>
      </c>
      <c r="Q501" s="38">
        <f>IF($F501=Instellingen!$I$14,0,ROUND(($K501-($K501/((100%+$F501)/100%))),2))</f>
        <v>0</v>
      </c>
    </row>
    <row r="502" spans="1:17" x14ac:dyDescent="0.35">
      <c r="A502" s="20" t="str">
        <f t="shared" si="43"/>
        <v/>
      </c>
      <c r="B502" s="20" t="str">
        <f>IFERROR(VLOOKUP($A502,Instellingen!$K$11:$L$22,2,0),"")</f>
        <v/>
      </c>
      <c r="C502" s="51"/>
      <c r="D502" s="52"/>
      <c r="E502" s="52"/>
      <c r="F502" s="53"/>
      <c r="G502" s="50"/>
      <c r="H502" s="50"/>
      <c r="I502" s="50"/>
      <c r="J502" s="38">
        <f t="shared" si="44"/>
        <v>0</v>
      </c>
      <c r="K502" s="38">
        <f t="shared" si="42"/>
        <v>0</v>
      </c>
      <c r="L502" s="38">
        <f t="shared" si="45"/>
        <v>0</v>
      </c>
      <c r="M502" s="38">
        <f t="shared" si="46"/>
        <v>0</v>
      </c>
      <c r="N502" s="38">
        <f t="shared" si="47"/>
        <v>0</v>
      </c>
      <c r="O502" s="38">
        <f>IF($F502=Instellingen!$I$11,ROUND(($J502-($J502/((100%+$F502)/100%))),2),0)</f>
        <v>0</v>
      </c>
      <c r="P502" s="38">
        <f>IF($F502=Instellingen!$I$12,ROUND(($J502-($J502/((100%+$F502)/100%))),2),0)</f>
        <v>0</v>
      </c>
      <c r="Q502" s="38">
        <f>IF($F502=Instellingen!$I$14,0,ROUND(($K502-($K502/((100%+$F502)/100%))),2))</f>
        <v>0</v>
      </c>
    </row>
    <row r="503" spans="1:17" x14ac:dyDescent="0.35">
      <c r="A503" s="20" t="str">
        <f t="shared" si="43"/>
        <v/>
      </c>
      <c r="B503" s="20" t="str">
        <f>IFERROR(VLOOKUP($A503,Instellingen!$K$11:$L$22,2,0),"")</f>
        <v/>
      </c>
      <c r="C503" s="51"/>
      <c r="D503" s="52"/>
      <c r="E503" s="52"/>
      <c r="F503" s="53"/>
      <c r="G503" s="50"/>
      <c r="H503" s="50"/>
      <c r="I503" s="50"/>
      <c r="J503" s="38">
        <f t="shared" si="44"/>
        <v>0</v>
      </c>
      <c r="K503" s="38">
        <f t="shared" si="42"/>
        <v>0</v>
      </c>
      <c r="L503" s="38">
        <f t="shared" si="45"/>
        <v>0</v>
      </c>
      <c r="M503" s="38">
        <f t="shared" si="46"/>
        <v>0</v>
      </c>
      <c r="N503" s="38">
        <f t="shared" si="47"/>
        <v>0</v>
      </c>
      <c r="O503" s="38">
        <f>IF($F503=Instellingen!$I$11,ROUND(($J503-($J503/((100%+$F503)/100%))),2),0)</f>
        <v>0</v>
      </c>
      <c r="P503" s="38">
        <f>IF($F503=Instellingen!$I$12,ROUND(($J503-($J503/((100%+$F503)/100%))),2),0)</f>
        <v>0</v>
      </c>
      <c r="Q503" s="38">
        <f>IF($F503=Instellingen!$I$14,0,ROUND(($K503-($K503/((100%+$F503)/100%))),2))</f>
        <v>0</v>
      </c>
    </row>
    <row r="504" spans="1:17" x14ac:dyDescent="0.35">
      <c r="A504" s="20" t="str">
        <f t="shared" si="43"/>
        <v/>
      </c>
      <c r="B504" s="20" t="str">
        <f>IFERROR(VLOOKUP($A504,Instellingen!$K$11:$L$22,2,0),"")</f>
        <v/>
      </c>
      <c r="C504" s="51"/>
      <c r="D504" s="52"/>
      <c r="E504" s="52"/>
      <c r="F504" s="53"/>
      <c r="G504" s="50"/>
      <c r="H504" s="50"/>
      <c r="I504" s="50"/>
      <c r="J504" s="38">
        <f t="shared" si="44"/>
        <v>0</v>
      </c>
      <c r="K504" s="38">
        <f t="shared" si="42"/>
        <v>0</v>
      </c>
      <c r="L504" s="38">
        <f t="shared" si="45"/>
        <v>0</v>
      </c>
      <c r="M504" s="38">
        <f t="shared" si="46"/>
        <v>0</v>
      </c>
      <c r="N504" s="38">
        <f t="shared" si="47"/>
        <v>0</v>
      </c>
      <c r="O504" s="38">
        <f>IF($F504=Instellingen!$I$11,ROUND(($J504-($J504/((100%+$F504)/100%))),2),0)</f>
        <v>0</v>
      </c>
      <c r="P504" s="38">
        <f>IF($F504=Instellingen!$I$12,ROUND(($J504-($J504/((100%+$F504)/100%))),2),0)</f>
        <v>0</v>
      </c>
      <c r="Q504" s="38">
        <f>IF($F504=Instellingen!$I$14,0,ROUND(($K504-($K504/((100%+$F504)/100%))),2))</f>
        <v>0</v>
      </c>
    </row>
    <row r="505" spans="1:17" x14ac:dyDescent="0.35">
      <c r="A505" s="20" t="str">
        <f t="shared" si="43"/>
        <v/>
      </c>
      <c r="B505" s="20" t="str">
        <f>IFERROR(VLOOKUP($A505,Instellingen!$K$11:$L$22,2,0),"")</f>
        <v/>
      </c>
      <c r="C505" s="51"/>
      <c r="D505" s="52"/>
      <c r="E505" s="52"/>
      <c r="F505" s="53"/>
      <c r="G505" s="50"/>
      <c r="H505" s="50"/>
      <c r="I505" s="50"/>
      <c r="J505" s="38">
        <f t="shared" si="44"/>
        <v>0</v>
      </c>
      <c r="K505" s="38">
        <f t="shared" si="42"/>
        <v>0</v>
      </c>
      <c r="L505" s="38">
        <f t="shared" si="45"/>
        <v>0</v>
      </c>
      <c r="M505" s="38">
        <f t="shared" si="46"/>
        <v>0</v>
      </c>
      <c r="N505" s="38">
        <f t="shared" si="47"/>
        <v>0</v>
      </c>
      <c r="O505" s="38">
        <f>IF($F505=Instellingen!$I$11,ROUND(($J505-($J505/((100%+$F505)/100%))),2),0)</f>
        <v>0</v>
      </c>
      <c r="P505" s="38">
        <f>IF($F505=Instellingen!$I$12,ROUND(($J505-($J505/((100%+$F505)/100%))),2),0)</f>
        <v>0</v>
      </c>
      <c r="Q505" s="38">
        <f>IF($F505=Instellingen!$I$14,0,ROUND(($K505-($K505/((100%+$F505)/100%))),2))</f>
        <v>0</v>
      </c>
    </row>
    <row r="506" spans="1:17" x14ac:dyDescent="0.35">
      <c r="A506" s="20" t="str">
        <f t="shared" si="43"/>
        <v/>
      </c>
      <c r="B506" s="20" t="str">
        <f>IFERROR(VLOOKUP($A506,Instellingen!$K$11:$L$22,2,0),"")</f>
        <v/>
      </c>
      <c r="C506" s="51"/>
      <c r="D506" s="52"/>
      <c r="E506" s="52"/>
      <c r="F506" s="53"/>
      <c r="G506" s="50"/>
      <c r="H506" s="50"/>
      <c r="I506" s="50"/>
      <c r="J506" s="38">
        <f t="shared" si="44"/>
        <v>0</v>
      </c>
      <c r="K506" s="38">
        <f t="shared" si="42"/>
        <v>0</v>
      </c>
      <c r="L506" s="38">
        <f t="shared" si="45"/>
        <v>0</v>
      </c>
      <c r="M506" s="38">
        <f t="shared" si="46"/>
        <v>0</v>
      </c>
      <c r="N506" s="38">
        <f t="shared" si="47"/>
        <v>0</v>
      </c>
      <c r="O506" s="38">
        <f>IF($F506=Instellingen!$I$11,ROUND(($J506-($J506/((100%+$F506)/100%))),2),0)</f>
        <v>0</v>
      </c>
      <c r="P506" s="38">
        <f>IF($F506=Instellingen!$I$12,ROUND(($J506-($J506/((100%+$F506)/100%))),2),0)</f>
        <v>0</v>
      </c>
      <c r="Q506" s="38">
        <f>IF($F506=Instellingen!$I$14,0,ROUND(($K506-($K506/((100%+$F506)/100%))),2))</f>
        <v>0</v>
      </c>
    </row>
    <row r="507" spans="1:17" x14ac:dyDescent="0.35">
      <c r="A507" s="20" t="str">
        <f t="shared" si="43"/>
        <v/>
      </c>
      <c r="B507" s="20" t="str">
        <f>IFERROR(VLOOKUP($A507,Instellingen!$K$11:$L$22,2,0),"")</f>
        <v/>
      </c>
      <c r="C507" s="51"/>
      <c r="D507" s="52"/>
      <c r="E507" s="52"/>
      <c r="F507" s="53"/>
      <c r="G507" s="50"/>
      <c r="H507" s="50"/>
      <c r="I507" s="50"/>
      <c r="J507" s="38">
        <f t="shared" si="44"/>
        <v>0</v>
      </c>
      <c r="K507" s="38">
        <f t="shared" si="42"/>
        <v>0</v>
      </c>
      <c r="L507" s="38">
        <f t="shared" si="45"/>
        <v>0</v>
      </c>
      <c r="M507" s="38">
        <f t="shared" si="46"/>
        <v>0</v>
      </c>
      <c r="N507" s="38">
        <f t="shared" si="47"/>
        <v>0</v>
      </c>
      <c r="O507" s="38">
        <f>IF($F507=Instellingen!$I$11,ROUND(($J507-($J507/((100%+$F507)/100%))),2),0)</f>
        <v>0</v>
      </c>
      <c r="P507" s="38">
        <f>IF($F507=Instellingen!$I$12,ROUND(($J507-($J507/((100%+$F507)/100%))),2),0)</f>
        <v>0</v>
      </c>
      <c r="Q507" s="38">
        <f>IF($F507=Instellingen!$I$14,0,ROUND(($K507-($K507/((100%+$F507)/100%))),2))</f>
        <v>0</v>
      </c>
    </row>
    <row r="508" spans="1:17" x14ac:dyDescent="0.35">
      <c r="A508" s="20" t="str">
        <f t="shared" si="43"/>
        <v/>
      </c>
      <c r="B508" s="20" t="str">
        <f>IFERROR(VLOOKUP($A508,Instellingen!$K$11:$L$22,2,0),"")</f>
        <v/>
      </c>
      <c r="C508" s="51"/>
      <c r="D508" s="52"/>
      <c r="E508" s="52"/>
      <c r="F508" s="53"/>
      <c r="G508" s="50"/>
      <c r="H508" s="50"/>
      <c r="I508" s="50"/>
      <c r="J508" s="38">
        <f t="shared" si="44"/>
        <v>0</v>
      </c>
      <c r="K508" s="38">
        <f t="shared" si="42"/>
        <v>0</v>
      </c>
      <c r="L508" s="38">
        <f t="shared" si="45"/>
        <v>0</v>
      </c>
      <c r="M508" s="38">
        <f t="shared" si="46"/>
        <v>0</v>
      </c>
      <c r="N508" s="38">
        <f t="shared" si="47"/>
        <v>0</v>
      </c>
      <c r="O508" s="38">
        <f>IF($F508=Instellingen!$I$11,ROUND(($J508-($J508/((100%+$F508)/100%))),2),0)</f>
        <v>0</v>
      </c>
      <c r="P508" s="38">
        <f>IF($F508=Instellingen!$I$12,ROUND(($J508-($J508/((100%+$F508)/100%))),2),0)</f>
        <v>0</v>
      </c>
      <c r="Q508" s="38">
        <f>IF($F508=Instellingen!$I$14,0,ROUND(($K508-($K508/((100%+$F508)/100%))),2))</f>
        <v>0</v>
      </c>
    </row>
    <row r="509" spans="1:17" x14ac:dyDescent="0.35">
      <c r="A509" s="20" t="str">
        <f t="shared" si="43"/>
        <v/>
      </c>
      <c r="B509" s="20" t="str">
        <f>IFERROR(VLOOKUP($A509,Instellingen!$K$11:$L$22,2,0),"")</f>
        <v/>
      </c>
      <c r="C509" s="51"/>
      <c r="D509" s="52"/>
      <c r="E509" s="52"/>
      <c r="F509" s="53"/>
      <c r="G509" s="50"/>
      <c r="H509" s="50"/>
      <c r="I509" s="50"/>
      <c r="J509" s="38">
        <f t="shared" si="44"/>
        <v>0</v>
      </c>
      <c r="K509" s="38">
        <f t="shared" si="42"/>
        <v>0</v>
      </c>
      <c r="L509" s="38">
        <f t="shared" si="45"/>
        <v>0</v>
      </c>
      <c r="M509" s="38">
        <f t="shared" si="46"/>
        <v>0</v>
      </c>
      <c r="N509" s="38">
        <f t="shared" si="47"/>
        <v>0</v>
      </c>
      <c r="O509" s="38">
        <f>IF($F509=Instellingen!$I$11,ROUND(($J509-($J509/((100%+$F509)/100%))),2),0)</f>
        <v>0</v>
      </c>
      <c r="P509" s="38">
        <f>IF($F509=Instellingen!$I$12,ROUND(($J509-($J509/((100%+$F509)/100%))),2),0)</f>
        <v>0</v>
      </c>
      <c r="Q509" s="38">
        <f>IF($F509=Instellingen!$I$14,0,ROUND(($K509-($K509/((100%+$F509)/100%))),2))</f>
        <v>0</v>
      </c>
    </row>
    <row r="510" spans="1:17" x14ac:dyDescent="0.35">
      <c r="A510" s="20" t="str">
        <f t="shared" si="43"/>
        <v/>
      </c>
      <c r="B510" s="20" t="str">
        <f>IFERROR(VLOOKUP($A510,Instellingen!$K$11:$L$22,2,0),"")</f>
        <v/>
      </c>
      <c r="C510" s="51"/>
      <c r="D510" s="52"/>
      <c r="E510" s="52"/>
      <c r="F510" s="53"/>
      <c r="G510" s="50"/>
      <c r="H510" s="50"/>
      <c r="I510" s="50"/>
      <c r="J510" s="38">
        <f t="shared" si="44"/>
        <v>0</v>
      </c>
      <c r="K510" s="38">
        <f t="shared" si="42"/>
        <v>0</v>
      </c>
      <c r="L510" s="38">
        <f t="shared" si="45"/>
        <v>0</v>
      </c>
      <c r="M510" s="38">
        <f t="shared" si="46"/>
        <v>0</v>
      </c>
      <c r="N510" s="38">
        <f t="shared" si="47"/>
        <v>0</v>
      </c>
      <c r="O510" s="38">
        <f>IF($F510=Instellingen!$I$11,ROUND(($J510-($J510/((100%+$F510)/100%))),2),0)</f>
        <v>0</v>
      </c>
      <c r="P510" s="38">
        <f>IF($F510=Instellingen!$I$12,ROUND(($J510-($J510/((100%+$F510)/100%))),2),0)</f>
        <v>0</v>
      </c>
      <c r="Q510" s="38">
        <f>IF($F510=Instellingen!$I$14,0,ROUND(($K510-($K510/((100%+$F510)/100%))),2))</f>
        <v>0</v>
      </c>
    </row>
    <row r="511" spans="1:17" x14ac:dyDescent="0.35">
      <c r="A511" s="20" t="str">
        <f t="shared" si="43"/>
        <v/>
      </c>
      <c r="B511" s="20" t="str">
        <f>IFERROR(VLOOKUP($A511,Instellingen!$K$11:$L$22,2,0),"")</f>
        <v/>
      </c>
      <c r="C511" s="51"/>
      <c r="D511" s="52"/>
      <c r="E511" s="52"/>
      <c r="F511" s="53"/>
      <c r="G511" s="50"/>
      <c r="H511" s="50"/>
      <c r="I511" s="50"/>
      <c r="J511" s="38">
        <f t="shared" si="44"/>
        <v>0</v>
      </c>
      <c r="K511" s="38">
        <f t="shared" si="42"/>
        <v>0</v>
      </c>
      <c r="L511" s="38">
        <f t="shared" si="45"/>
        <v>0</v>
      </c>
      <c r="M511" s="38">
        <f t="shared" si="46"/>
        <v>0</v>
      </c>
      <c r="N511" s="38">
        <f t="shared" si="47"/>
        <v>0</v>
      </c>
      <c r="O511" s="38">
        <f>IF($F511=Instellingen!$I$11,ROUND(($J511-($J511/((100%+$F511)/100%))),2),0)</f>
        <v>0</v>
      </c>
      <c r="P511" s="38">
        <f>IF($F511=Instellingen!$I$12,ROUND(($J511-($J511/((100%+$F511)/100%))),2),0)</f>
        <v>0</v>
      </c>
      <c r="Q511" s="38">
        <f>IF($F511=Instellingen!$I$14,0,ROUND(($K511-($K511/((100%+$F511)/100%))),2))</f>
        <v>0</v>
      </c>
    </row>
    <row r="512" spans="1:17" x14ac:dyDescent="0.35">
      <c r="A512" s="20" t="str">
        <f t="shared" si="43"/>
        <v/>
      </c>
      <c r="B512" s="20" t="str">
        <f>IFERROR(VLOOKUP($A512,Instellingen!$K$11:$L$22,2,0),"")</f>
        <v/>
      </c>
      <c r="C512" s="51"/>
      <c r="D512" s="52"/>
      <c r="E512" s="52"/>
      <c r="F512" s="53"/>
      <c r="G512" s="50"/>
      <c r="H512" s="50"/>
      <c r="I512" s="50"/>
      <c r="J512" s="38">
        <f t="shared" si="44"/>
        <v>0</v>
      </c>
      <c r="K512" s="38">
        <f t="shared" si="42"/>
        <v>0</v>
      </c>
      <c r="L512" s="38">
        <f t="shared" si="45"/>
        <v>0</v>
      </c>
      <c r="M512" s="38">
        <f t="shared" si="46"/>
        <v>0</v>
      </c>
      <c r="N512" s="38">
        <f t="shared" si="47"/>
        <v>0</v>
      </c>
      <c r="O512" s="38">
        <f>IF($F512=Instellingen!$I$11,ROUND(($J512-($J512/((100%+$F512)/100%))),2),0)</f>
        <v>0</v>
      </c>
      <c r="P512" s="38">
        <f>IF($F512=Instellingen!$I$12,ROUND(($J512-($J512/((100%+$F512)/100%))),2),0)</f>
        <v>0</v>
      </c>
      <c r="Q512" s="38">
        <f>IF($F512=Instellingen!$I$14,0,ROUND(($K512-($K512/((100%+$F512)/100%))),2))</f>
        <v>0</v>
      </c>
    </row>
    <row r="513" spans="1:17" x14ac:dyDescent="0.35">
      <c r="A513" s="20" t="str">
        <f t="shared" si="43"/>
        <v/>
      </c>
      <c r="B513" s="20" t="str">
        <f>IFERROR(VLOOKUP($A513,Instellingen!$K$11:$L$22,2,0),"")</f>
        <v/>
      </c>
      <c r="C513" s="51"/>
      <c r="D513" s="52"/>
      <c r="E513" s="52"/>
      <c r="F513" s="53"/>
      <c r="G513" s="50"/>
      <c r="H513" s="50"/>
      <c r="I513" s="50"/>
      <c r="J513" s="38">
        <f t="shared" si="44"/>
        <v>0</v>
      </c>
      <c r="K513" s="38">
        <f t="shared" si="42"/>
        <v>0</v>
      </c>
      <c r="L513" s="38">
        <f t="shared" si="45"/>
        <v>0</v>
      </c>
      <c r="M513" s="38">
        <f t="shared" si="46"/>
        <v>0</v>
      </c>
      <c r="N513" s="38">
        <f t="shared" si="47"/>
        <v>0</v>
      </c>
      <c r="O513" s="38">
        <f>IF($F513=Instellingen!$I$11,ROUND(($J513-($J513/((100%+$F513)/100%))),2),0)</f>
        <v>0</v>
      </c>
      <c r="P513" s="38">
        <f>IF($F513=Instellingen!$I$12,ROUND(($J513-($J513/((100%+$F513)/100%))),2),0)</f>
        <v>0</v>
      </c>
      <c r="Q513" s="38">
        <f>IF($F513=Instellingen!$I$14,0,ROUND(($K513-($K513/((100%+$F513)/100%))),2))</f>
        <v>0</v>
      </c>
    </row>
    <row r="514" spans="1:17" x14ac:dyDescent="0.35">
      <c r="A514" s="20" t="str">
        <f t="shared" si="43"/>
        <v/>
      </c>
      <c r="B514" s="20" t="str">
        <f>IFERROR(VLOOKUP($A514,Instellingen!$K$11:$L$22,2,0),"")</f>
        <v/>
      </c>
      <c r="C514" s="51"/>
      <c r="D514" s="52"/>
      <c r="E514" s="52"/>
      <c r="F514" s="53"/>
      <c r="G514" s="50"/>
      <c r="H514" s="50"/>
      <c r="I514" s="50"/>
      <c r="J514" s="38">
        <f t="shared" si="44"/>
        <v>0</v>
      </c>
      <c r="K514" s="38">
        <f t="shared" si="42"/>
        <v>0</v>
      </c>
      <c r="L514" s="38">
        <f t="shared" si="45"/>
        <v>0</v>
      </c>
      <c r="M514" s="38">
        <f t="shared" si="46"/>
        <v>0</v>
      </c>
      <c r="N514" s="38">
        <f t="shared" si="47"/>
        <v>0</v>
      </c>
      <c r="O514" s="38">
        <f>IF($F514=Instellingen!$I$11,ROUND(($J514-($J514/((100%+$F514)/100%))),2),0)</f>
        <v>0</v>
      </c>
      <c r="P514" s="38">
        <f>IF($F514=Instellingen!$I$12,ROUND(($J514-($J514/((100%+$F514)/100%))),2),0)</f>
        <v>0</v>
      </c>
      <c r="Q514" s="38">
        <f>IF($F514=Instellingen!$I$14,0,ROUND(($K514-($K514/((100%+$F514)/100%))),2))</f>
        <v>0</v>
      </c>
    </row>
    <row r="515" spans="1:17" x14ac:dyDescent="0.35">
      <c r="A515" s="20" t="str">
        <f t="shared" si="43"/>
        <v/>
      </c>
      <c r="B515" s="20" t="str">
        <f>IFERROR(VLOOKUP($A515,Instellingen!$K$11:$L$22,2,0),"")</f>
        <v/>
      </c>
      <c r="C515" s="51"/>
      <c r="D515" s="52"/>
      <c r="E515" s="52"/>
      <c r="F515" s="53"/>
      <c r="G515" s="50"/>
      <c r="H515" s="50"/>
      <c r="I515" s="50"/>
      <c r="J515" s="38">
        <f t="shared" si="44"/>
        <v>0</v>
      </c>
      <c r="K515" s="38">
        <f t="shared" si="42"/>
        <v>0</v>
      </c>
      <c r="L515" s="38">
        <f t="shared" si="45"/>
        <v>0</v>
      </c>
      <c r="M515" s="38">
        <f t="shared" si="46"/>
        <v>0</v>
      </c>
      <c r="N515" s="38">
        <f t="shared" si="47"/>
        <v>0</v>
      </c>
      <c r="O515" s="38">
        <f>IF($F515=Instellingen!$I$11,ROUND(($J515-($J515/((100%+$F515)/100%))),2),0)</f>
        <v>0</v>
      </c>
      <c r="P515" s="38">
        <f>IF($F515=Instellingen!$I$12,ROUND(($J515-($J515/((100%+$F515)/100%))),2),0)</f>
        <v>0</v>
      </c>
      <c r="Q515" s="38">
        <f>IF($F515=Instellingen!$I$14,0,ROUND(($K515-($K515/((100%+$F515)/100%))),2))</f>
        <v>0</v>
      </c>
    </row>
    <row r="516" spans="1:17" x14ac:dyDescent="0.35">
      <c r="A516" s="20" t="str">
        <f t="shared" si="43"/>
        <v/>
      </c>
      <c r="B516" s="20" t="str">
        <f>IFERROR(VLOOKUP($A516,Instellingen!$K$11:$L$22,2,0),"")</f>
        <v/>
      </c>
      <c r="C516" s="51"/>
      <c r="D516" s="52"/>
      <c r="E516" s="52"/>
      <c r="F516" s="53"/>
      <c r="G516" s="50"/>
      <c r="H516" s="50"/>
      <c r="I516" s="50"/>
      <c r="J516" s="38">
        <f t="shared" si="44"/>
        <v>0</v>
      </c>
      <c r="K516" s="38">
        <f t="shared" si="42"/>
        <v>0</v>
      </c>
      <c r="L516" s="38">
        <f t="shared" si="45"/>
        <v>0</v>
      </c>
      <c r="M516" s="38">
        <f t="shared" si="46"/>
        <v>0</v>
      </c>
      <c r="N516" s="38">
        <f t="shared" si="47"/>
        <v>0</v>
      </c>
      <c r="O516" s="38">
        <f>IF($F516=Instellingen!$I$11,ROUND(($J516-($J516/((100%+$F516)/100%))),2),0)</f>
        <v>0</v>
      </c>
      <c r="P516" s="38">
        <f>IF($F516=Instellingen!$I$12,ROUND(($J516-($J516/((100%+$F516)/100%))),2),0)</f>
        <v>0</v>
      </c>
      <c r="Q516" s="38">
        <f>IF($F516=Instellingen!$I$14,0,ROUND(($K516-($K516/((100%+$F516)/100%))),2))</f>
        <v>0</v>
      </c>
    </row>
    <row r="517" spans="1:17" x14ac:dyDescent="0.35">
      <c r="A517" s="20" t="str">
        <f t="shared" si="43"/>
        <v/>
      </c>
      <c r="B517" s="20" t="str">
        <f>IFERROR(VLOOKUP($A517,Instellingen!$K$11:$L$22,2,0),"")</f>
        <v/>
      </c>
      <c r="C517" s="51"/>
      <c r="D517" s="52"/>
      <c r="E517" s="52"/>
      <c r="F517" s="53"/>
      <c r="G517" s="50"/>
      <c r="H517" s="50"/>
      <c r="I517" s="50"/>
      <c r="J517" s="38">
        <f t="shared" si="44"/>
        <v>0</v>
      </c>
      <c r="K517" s="38">
        <f t="shared" si="42"/>
        <v>0</v>
      </c>
      <c r="L517" s="38">
        <f t="shared" si="45"/>
        <v>0</v>
      </c>
      <c r="M517" s="38">
        <f t="shared" si="46"/>
        <v>0</v>
      </c>
      <c r="N517" s="38">
        <f t="shared" si="47"/>
        <v>0</v>
      </c>
      <c r="O517" s="38">
        <f>IF($F517=Instellingen!$I$11,ROUND(($J517-($J517/((100%+$F517)/100%))),2),0)</f>
        <v>0</v>
      </c>
      <c r="P517" s="38">
        <f>IF($F517=Instellingen!$I$12,ROUND(($J517-($J517/((100%+$F517)/100%))),2),0)</f>
        <v>0</v>
      </c>
      <c r="Q517" s="38">
        <f>IF($F517=Instellingen!$I$14,0,ROUND(($K517-($K517/((100%+$F517)/100%))),2))</f>
        <v>0</v>
      </c>
    </row>
    <row r="518" spans="1:17" x14ac:dyDescent="0.35">
      <c r="A518" s="20" t="str">
        <f t="shared" si="43"/>
        <v/>
      </c>
      <c r="B518" s="20" t="str">
        <f>IFERROR(VLOOKUP($A518,Instellingen!$K$11:$L$22,2,0),"")</f>
        <v/>
      </c>
      <c r="C518" s="51"/>
      <c r="D518" s="52"/>
      <c r="E518" s="52"/>
      <c r="F518" s="53"/>
      <c r="G518" s="50"/>
      <c r="H518" s="50"/>
      <c r="I518" s="50"/>
      <c r="J518" s="38">
        <f t="shared" si="44"/>
        <v>0</v>
      </c>
      <c r="K518" s="38">
        <f t="shared" si="42"/>
        <v>0</v>
      </c>
      <c r="L518" s="38">
        <f t="shared" si="45"/>
        <v>0</v>
      </c>
      <c r="M518" s="38">
        <f t="shared" si="46"/>
        <v>0</v>
      </c>
      <c r="N518" s="38">
        <f t="shared" si="47"/>
        <v>0</v>
      </c>
      <c r="O518" s="38">
        <f>IF($F518=Instellingen!$I$11,ROUND(($J518-($J518/((100%+$F518)/100%))),2),0)</f>
        <v>0</v>
      </c>
      <c r="P518" s="38">
        <f>IF($F518=Instellingen!$I$12,ROUND(($J518-($J518/((100%+$F518)/100%))),2),0)</f>
        <v>0</v>
      </c>
      <c r="Q518" s="38">
        <f>IF($F518=Instellingen!$I$14,0,ROUND(($K518-($K518/((100%+$F518)/100%))),2))</f>
        <v>0</v>
      </c>
    </row>
    <row r="519" spans="1:17" x14ac:dyDescent="0.35">
      <c r="A519" s="20" t="str">
        <f t="shared" si="43"/>
        <v/>
      </c>
      <c r="B519" s="20" t="str">
        <f>IFERROR(VLOOKUP($A519,Instellingen!$K$11:$L$22,2,0),"")</f>
        <v/>
      </c>
      <c r="C519" s="51"/>
      <c r="D519" s="52"/>
      <c r="E519" s="52"/>
      <c r="F519" s="53"/>
      <c r="G519" s="50"/>
      <c r="H519" s="50"/>
      <c r="I519" s="50"/>
      <c r="J519" s="38">
        <f t="shared" si="44"/>
        <v>0</v>
      </c>
      <c r="K519" s="38">
        <f t="shared" ref="K519:K582" si="48">IF(OR($G519="Kosten",$G519="Investering"),$E519-$D519,0)</f>
        <v>0</v>
      </c>
      <c r="L519" s="38">
        <f t="shared" si="45"/>
        <v>0</v>
      </c>
      <c r="M519" s="38">
        <f t="shared" si="46"/>
        <v>0</v>
      </c>
      <c r="N519" s="38">
        <f t="shared" si="47"/>
        <v>0</v>
      </c>
      <c r="O519" s="38">
        <f>IF($F519=Instellingen!$I$11,ROUND(($J519-($J519/((100%+$F519)/100%))),2),0)</f>
        <v>0</v>
      </c>
      <c r="P519" s="38">
        <f>IF($F519=Instellingen!$I$12,ROUND(($J519-($J519/((100%+$F519)/100%))),2),0)</f>
        <v>0</v>
      </c>
      <c r="Q519" s="38">
        <f>IF($F519=Instellingen!$I$14,0,ROUND(($K519-($K519/((100%+$F519)/100%))),2))</f>
        <v>0</v>
      </c>
    </row>
    <row r="520" spans="1:17" x14ac:dyDescent="0.35">
      <c r="A520" s="20" t="str">
        <f t="shared" ref="A520:A583" si="49">IF($C520="","",PROPER(TEXT($C520,"mmmm")))</f>
        <v/>
      </c>
      <c r="B520" s="20" t="str">
        <f>IFERROR(VLOOKUP($A520,Instellingen!$K$11:$L$22,2,0),"")</f>
        <v/>
      </c>
      <c r="C520" s="51"/>
      <c r="D520" s="52"/>
      <c r="E520" s="52"/>
      <c r="F520" s="53"/>
      <c r="G520" s="50"/>
      <c r="H520" s="50"/>
      <c r="I520" s="50"/>
      <c r="J520" s="38">
        <f t="shared" ref="J520:J583" si="50">IF($G520="Omzet",$D520-$E520,0)</f>
        <v>0</v>
      </c>
      <c r="K520" s="38">
        <f t="shared" si="48"/>
        <v>0</v>
      </c>
      <c r="L520" s="38">
        <f t="shared" ref="L520:L583" si="51">IF(OR($G520="Omzet",$G520="Kosten",$G520="Investering"),0,$D520-$E520)</f>
        <v>0</v>
      </c>
      <c r="M520" s="38">
        <f t="shared" ref="M520:M583" si="52">J520-O520-P520</f>
        <v>0</v>
      </c>
      <c r="N520" s="38">
        <f t="shared" ref="N520:N583" si="53">K520-Q520</f>
        <v>0</v>
      </c>
      <c r="O520" s="38">
        <f>IF($F520=Instellingen!$I$11,ROUND(($J520-($J520/((100%+$F520)/100%))),2),0)</f>
        <v>0</v>
      </c>
      <c r="P520" s="38">
        <f>IF($F520=Instellingen!$I$12,ROUND(($J520-($J520/((100%+$F520)/100%))),2),0)</f>
        <v>0</v>
      </c>
      <c r="Q520" s="38">
        <f>IF($F520=Instellingen!$I$14,0,ROUND(($K520-($K520/((100%+$F520)/100%))),2))</f>
        <v>0</v>
      </c>
    </row>
    <row r="521" spans="1:17" x14ac:dyDescent="0.35">
      <c r="A521" s="20" t="str">
        <f t="shared" si="49"/>
        <v/>
      </c>
      <c r="B521" s="20" t="str">
        <f>IFERROR(VLOOKUP($A521,Instellingen!$K$11:$L$22,2,0),"")</f>
        <v/>
      </c>
      <c r="C521" s="51"/>
      <c r="D521" s="52"/>
      <c r="E521" s="52"/>
      <c r="F521" s="53"/>
      <c r="G521" s="50"/>
      <c r="H521" s="50"/>
      <c r="I521" s="50"/>
      <c r="J521" s="38">
        <f t="shared" si="50"/>
        <v>0</v>
      </c>
      <c r="K521" s="38">
        <f t="shared" si="48"/>
        <v>0</v>
      </c>
      <c r="L521" s="38">
        <f t="shared" si="51"/>
        <v>0</v>
      </c>
      <c r="M521" s="38">
        <f t="shared" si="52"/>
        <v>0</v>
      </c>
      <c r="N521" s="38">
        <f t="shared" si="53"/>
        <v>0</v>
      </c>
      <c r="O521" s="38">
        <f>IF($F521=Instellingen!$I$11,ROUND(($J521-($J521/((100%+$F521)/100%))),2),0)</f>
        <v>0</v>
      </c>
      <c r="P521" s="38">
        <f>IF($F521=Instellingen!$I$12,ROUND(($J521-($J521/((100%+$F521)/100%))),2),0)</f>
        <v>0</v>
      </c>
      <c r="Q521" s="38">
        <f>IF($F521=Instellingen!$I$14,0,ROUND(($K521-($K521/((100%+$F521)/100%))),2))</f>
        <v>0</v>
      </c>
    </row>
    <row r="522" spans="1:17" x14ac:dyDescent="0.35">
      <c r="A522" s="20" t="str">
        <f t="shared" si="49"/>
        <v/>
      </c>
      <c r="B522" s="20" t="str">
        <f>IFERROR(VLOOKUP($A522,Instellingen!$K$11:$L$22,2,0),"")</f>
        <v/>
      </c>
      <c r="C522" s="51"/>
      <c r="D522" s="52"/>
      <c r="E522" s="52"/>
      <c r="F522" s="53"/>
      <c r="G522" s="50"/>
      <c r="H522" s="50"/>
      <c r="I522" s="50"/>
      <c r="J522" s="38">
        <f t="shared" si="50"/>
        <v>0</v>
      </c>
      <c r="K522" s="38">
        <f t="shared" si="48"/>
        <v>0</v>
      </c>
      <c r="L522" s="38">
        <f t="shared" si="51"/>
        <v>0</v>
      </c>
      <c r="M522" s="38">
        <f t="shared" si="52"/>
        <v>0</v>
      </c>
      <c r="N522" s="38">
        <f t="shared" si="53"/>
        <v>0</v>
      </c>
      <c r="O522" s="38">
        <f>IF($F522=Instellingen!$I$11,ROUND(($J522-($J522/((100%+$F522)/100%))),2),0)</f>
        <v>0</v>
      </c>
      <c r="P522" s="38">
        <f>IF($F522=Instellingen!$I$12,ROUND(($J522-($J522/((100%+$F522)/100%))),2),0)</f>
        <v>0</v>
      </c>
      <c r="Q522" s="38">
        <f>IF($F522=Instellingen!$I$14,0,ROUND(($K522-($K522/((100%+$F522)/100%))),2))</f>
        <v>0</v>
      </c>
    </row>
    <row r="523" spans="1:17" x14ac:dyDescent="0.35">
      <c r="A523" s="20" t="str">
        <f t="shared" si="49"/>
        <v/>
      </c>
      <c r="B523" s="20" t="str">
        <f>IFERROR(VLOOKUP($A523,Instellingen!$K$11:$L$22,2,0),"")</f>
        <v/>
      </c>
      <c r="C523" s="51"/>
      <c r="D523" s="52"/>
      <c r="E523" s="52"/>
      <c r="F523" s="53"/>
      <c r="G523" s="50"/>
      <c r="H523" s="50"/>
      <c r="I523" s="50"/>
      <c r="J523" s="38">
        <f t="shared" si="50"/>
        <v>0</v>
      </c>
      <c r="K523" s="38">
        <f t="shared" si="48"/>
        <v>0</v>
      </c>
      <c r="L523" s="38">
        <f t="shared" si="51"/>
        <v>0</v>
      </c>
      <c r="M523" s="38">
        <f t="shared" si="52"/>
        <v>0</v>
      </c>
      <c r="N523" s="38">
        <f t="shared" si="53"/>
        <v>0</v>
      </c>
      <c r="O523" s="38">
        <f>IF($F523=Instellingen!$I$11,ROUND(($J523-($J523/((100%+$F523)/100%))),2),0)</f>
        <v>0</v>
      </c>
      <c r="P523" s="38">
        <f>IF($F523=Instellingen!$I$12,ROUND(($J523-($J523/((100%+$F523)/100%))),2),0)</f>
        <v>0</v>
      </c>
      <c r="Q523" s="38">
        <f>IF($F523=Instellingen!$I$14,0,ROUND(($K523-($K523/((100%+$F523)/100%))),2))</f>
        <v>0</v>
      </c>
    </row>
    <row r="524" spans="1:17" x14ac:dyDescent="0.35">
      <c r="A524" s="20" t="str">
        <f t="shared" si="49"/>
        <v/>
      </c>
      <c r="B524" s="20" t="str">
        <f>IFERROR(VLOOKUP($A524,Instellingen!$K$11:$L$22,2,0),"")</f>
        <v/>
      </c>
      <c r="C524" s="51"/>
      <c r="D524" s="52"/>
      <c r="E524" s="52"/>
      <c r="F524" s="53"/>
      <c r="G524" s="50"/>
      <c r="H524" s="50"/>
      <c r="I524" s="50"/>
      <c r="J524" s="38">
        <f t="shared" si="50"/>
        <v>0</v>
      </c>
      <c r="K524" s="38">
        <f t="shared" si="48"/>
        <v>0</v>
      </c>
      <c r="L524" s="38">
        <f t="shared" si="51"/>
        <v>0</v>
      </c>
      <c r="M524" s="38">
        <f t="shared" si="52"/>
        <v>0</v>
      </c>
      <c r="N524" s="38">
        <f t="shared" si="53"/>
        <v>0</v>
      </c>
      <c r="O524" s="38">
        <f>IF($F524=Instellingen!$I$11,ROUND(($J524-($J524/((100%+$F524)/100%))),2),0)</f>
        <v>0</v>
      </c>
      <c r="P524" s="38">
        <f>IF($F524=Instellingen!$I$12,ROUND(($J524-($J524/((100%+$F524)/100%))),2),0)</f>
        <v>0</v>
      </c>
      <c r="Q524" s="38">
        <f>IF($F524=Instellingen!$I$14,0,ROUND(($K524-($K524/((100%+$F524)/100%))),2))</f>
        <v>0</v>
      </c>
    </row>
    <row r="525" spans="1:17" x14ac:dyDescent="0.35">
      <c r="A525" s="20" t="str">
        <f t="shared" si="49"/>
        <v/>
      </c>
      <c r="B525" s="20" t="str">
        <f>IFERROR(VLOOKUP($A525,Instellingen!$K$11:$L$22,2,0),"")</f>
        <v/>
      </c>
      <c r="C525" s="51"/>
      <c r="D525" s="52"/>
      <c r="E525" s="52"/>
      <c r="F525" s="53"/>
      <c r="G525" s="50"/>
      <c r="H525" s="50"/>
      <c r="I525" s="50"/>
      <c r="J525" s="38">
        <f t="shared" si="50"/>
        <v>0</v>
      </c>
      <c r="K525" s="38">
        <f t="shared" si="48"/>
        <v>0</v>
      </c>
      <c r="L525" s="38">
        <f t="shared" si="51"/>
        <v>0</v>
      </c>
      <c r="M525" s="38">
        <f t="shared" si="52"/>
        <v>0</v>
      </c>
      <c r="N525" s="38">
        <f t="shared" si="53"/>
        <v>0</v>
      </c>
      <c r="O525" s="38">
        <f>IF($F525=Instellingen!$I$11,ROUND(($J525-($J525/((100%+$F525)/100%))),2),0)</f>
        <v>0</v>
      </c>
      <c r="P525" s="38">
        <f>IF($F525=Instellingen!$I$12,ROUND(($J525-($J525/((100%+$F525)/100%))),2),0)</f>
        <v>0</v>
      </c>
      <c r="Q525" s="38">
        <f>IF($F525=Instellingen!$I$14,0,ROUND(($K525-($K525/((100%+$F525)/100%))),2))</f>
        <v>0</v>
      </c>
    </row>
    <row r="526" spans="1:17" x14ac:dyDescent="0.35">
      <c r="A526" s="20" t="str">
        <f t="shared" si="49"/>
        <v/>
      </c>
      <c r="B526" s="20" t="str">
        <f>IFERROR(VLOOKUP($A526,Instellingen!$K$11:$L$22,2,0),"")</f>
        <v/>
      </c>
      <c r="C526" s="51"/>
      <c r="D526" s="52"/>
      <c r="E526" s="52"/>
      <c r="F526" s="53"/>
      <c r="G526" s="50"/>
      <c r="H526" s="50"/>
      <c r="I526" s="50"/>
      <c r="J526" s="38">
        <f t="shared" si="50"/>
        <v>0</v>
      </c>
      <c r="K526" s="38">
        <f t="shared" si="48"/>
        <v>0</v>
      </c>
      <c r="L526" s="38">
        <f t="shared" si="51"/>
        <v>0</v>
      </c>
      <c r="M526" s="38">
        <f t="shared" si="52"/>
        <v>0</v>
      </c>
      <c r="N526" s="38">
        <f t="shared" si="53"/>
        <v>0</v>
      </c>
      <c r="O526" s="38">
        <f>IF($F526=Instellingen!$I$11,ROUND(($J526-($J526/((100%+$F526)/100%))),2),0)</f>
        <v>0</v>
      </c>
      <c r="P526" s="38">
        <f>IF($F526=Instellingen!$I$12,ROUND(($J526-($J526/((100%+$F526)/100%))),2),0)</f>
        <v>0</v>
      </c>
      <c r="Q526" s="38">
        <f>IF($F526=Instellingen!$I$14,0,ROUND(($K526-($K526/((100%+$F526)/100%))),2))</f>
        <v>0</v>
      </c>
    </row>
    <row r="527" spans="1:17" x14ac:dyDescent="0.35">
      <c r="A527" s="20" t="str">
        <f t="shared" si="49"/>
        <v/>
      </c>
      <c r="B527" s="20" t="str">
        <f>IFERROR(VLOOKUP($A527,Instellingen!$K$11:$L$22,2,0),"")</f>
        <v/>
      </c>
      <c r="C527" s="51"/>
      <c r="D527" s="52"/>
      <c r="E527" s="52"/>
      <c r="F527" s="53"/>
      <c r="G527" s="50"/>
      <c r="H527" s="50"/>
      <c r="I527" s="50"/>
      <c r="J527" s="38">
        <f t="shared" si="50"/>
        <v>0</v>
      </c>
      <c r="K527" s="38">
        <f t="shared" si="48"/>
        <v>0</v>
      </c>
      <c r="L527" s="38">
        <f t="shared" si="51"/>
        <v>0</v>
      </c>
      <c r="M527" s="38">
        <f t="shared" si="52"/>
        <v>0</v>
      </c>
      <c r="N527" s="38">
        <f t="shared" si="53"/>
        <v>0</v>
      </c>
      <c r="O527" s="38">
        <f>IF($F527=Instellingen!$I$11,ROUND(($J527-($J527/((100%+$F527)/100%))),2),0)</f>
        <v>0</v>
      </c>
      <c r="P527" s="38">
        <f>IF($F527=Instellingen!$I$12,ROUND(($J527-($J527/((100%+$F527)/100%))),2),0)</f>
        <v>0</v>
      </c>
      <c r="Q527" s="38">
        <f>IF($F527=Instellingen!$I$14,0,ROUND(($K527-($K527/((100%+$F527)/100%))),2))</f>
        <v>0</v>
      </c>
    </row>
    <row r="528" spans="1:17" x14ac:dyDescent="0.35">
      <c r="A528" s="20" t="str">
        <f t="shared" si="49"/>
        <v/>
      </c>
      <c r="B528" s="20" t="str">
        <f>IFERROR(VLOOKUP($A528,Instellingen!$K$11:$L$22,2,0),"")</f>
        <v/>
      </c>
      <c r="C528" s="51"/>
      <c r="D528" s="52"/>
      <c r="E528" s="52"/>
      <c r="F528" s="53"/>
      <c r="G528" s="50"/>
      <c r="H528" s="50"/>
      <c r="I528" s="50"/>
      <c r="J528" s="38">
        <f t="shared" si="50"/>
        <v>0</v>
      </c>
      <c r="K528" s="38">
        <f t="shared" si="48"/>
        <v>0</v>
      </c>
      <c r="L528" s="38">
        <f t="shared" si="51"/>
        <v>0</v>
      </c>
      <c r="M528" s="38">
        <f t="shared" si="52"/>
        <v>0</v>
      </c>
      <c r="N528" s="38">
        <f t="shared" si="53"/>
        <v>0</v>
      </c>
      <c r="O528" s="38">
        <f>IF($F528=Instellingen!$I$11,ROUND(($J528-($J528/((100%+$F528)/100%))),2),0)</f>
        <v>0</v>
      </c>
      <c r="P528" s="38">
        <f>IF($F528=Instellingen!$I$12,ROUND(($J528-($J528/((100%+$F528)/100%))),2),0)</f>
        <v>0</v>
      </c>
      <c r="Q528" s="38">
        <f>IF($F528=Instellingen!$I$14,0,ROUND(($K528-($K528/((100%+$F528)/100%))),2))</f>
        <v>0</v>
      </c>
    </row>
    <row r="529" spans="1:17" x14ac:dyDescent="0.35">
      <c r="A529" s="20" t="str">
        <f t="shared" si="49"/>
        <v/>
      </c>
      <c r="B529" s="20" t="str">
        <f>IFERROR(VLOOKUP($A529,Instellingen!$K$11:$L$22,2,0),"")</f>
        <v/>
      </c>
      <c r="C529" s="51"/>
      <c r="D529" s="52"/>
      <c r="E529" s="52"/>
      <c r="F529" s="53"/>
      <c r="G529" s="50"/>
      <c r="H529" s="50"/>
      <c r="I529" s="50"/>
      <c r="J529" s="38">
        <f t="shared" si="50"/>
        <v>0</v>
      </c>
      <c r="K529" s="38">
        <f t="shared" si="48"/>
        <v>0</v>
      </c>
      <c r="L529" s="38">
        <f t="shared" si="51"/>
        <v>0</v>
      </c>
      <c r="M529" s="38">
        <f t="shared" si="52"/>
        <v>0</v>
      </c>
      <c r="N529" s="38">
        <f t="shared" si="53"/>
        <v>0</v>
      </c>
      <c r="O529" s="38">
        <f>IF($F529=Instellingen!$I$11,ROUND(($J529-($J529/((100%+$F529)/100%))),2),0)</f>
        <v>0</v>
      </c>
      <c r="P529" s="38">
        <f>IF($F529=Instellingen!$I$12,ROUND(($J529-($J529/((100%+$F529)/100%))),2),0)</f>
        <v>0</v>
      </c>
      <c r="Q529" s="38">
        <f>IF($F529=Instellingen!$I$14,0,ROUND(($K529-($K529/((100%+$F529)/100%))),2))</f>
        <v>0</v>
      </c>
    </row>
    <row r="530" spans="1:17" x14ac:dyDescent="0.35">
      <c r="A530" s="20" t="str">
        <f t="shared" si="49"/>
        <v/>
      </c>
      <c r="B530" s="20" t="str">
        <f>IFERROR(VLOOKUP($A530,Instellingen!$K$11:$L$22,2,0),"")</f>
        <v/>
      </c>
      <c r="C530" s="51"/>
      <c r="D530" s="52"/>
      <c r="E530" s="52"/>
      <c r="F530" s="53"/>
      <c r="G530" s="50"/>
      <c r="H530" s="50"/>
      <c r="I530" s="50"/>
      <c r="J530" s="38">
        <f t="shared" si="50"/>
        <v>0</v>
      </c>
      <c r="K530" s="38">
        <f t="shared" si="48"/>
        <v>0</v>
      </c>
      <c r="L530" s="38">
        <f t="shared" si="51"/>
        <v>0</v>
      </c>
      <c r="M530" s="38">
        <f t="shared" si="52"/>
        <v>0</v>
      </c>
      <c r="N530" s="38">
        <f t="shared" si="53"/>
        <v>0</v>
      </c>
      <c r="O530" s="38">
        <f>IF($F530=Instellingen!$I$11,ROUND(($J530-($J530/((100%+$F530)/100%))),2),0)</f>
        <v>0</v>
      </c>
      <c r="P530" s="38">
        <f>IF($F530=Instellingen!$I$12,ROUND(($J530-($J530/((100%+$F530)/100%))),2),0)</f>
        <v>0</v>
      </c>
      <c r="Q530" s="38">
        <f>IF($F530=Instellingen!$I$14,0,ROUND(($K530-($K530/((100%+$F530)/100%))),2))</f>
        <v>0</v>
      </c>
    </row>
    <row r="531" spans="1:17" x14ac:dyDescent="0.35">
      <c r="A531" s="20" t="str">
        <f t="shared" si="49"/>
        <v/>
      </c>
      <c r="B531" s="20" t="str">
        <f>IFERROR(VLOOKUP($A531,Instellingen!$K$11:$L$22,2,0),"")</f>
        <v/>
      </c>
      <c r="C531" s="51"/>
      <c r="D531" s="52"/>
      <c r="E531" s="52"/>
      <c r="F531" s="53"/>
      <c r="G531" s="50"/>
      <c r="H531" s="50"/>
      <c r="I531" s="50"/>
      <c r="J531" s="38">
        <f t="shared" si="50"/>
        <v>0</v>
      </c>
      <c r="K531" s="38">
        <f t="shared" si="48"/>
        <v>0</v>
      </c>
      <c r="L531" s="38">
        <f t="shared" si="51"/>
        <v>0</v>
      </c>
      <c r="M531" s="38">
        <f t="shared" si="52"/>
        <v>0</v>
      </c>
      <c r="N531" s="38">
        <f t="shared" si="53"/>
        <v>0</v>
      </c>
      <c r="O531" s="38">
        <f>IF($F531=Instellingen!$I$11,ROUND(($J531-($J531/((100%+$F531)/100%))),2),0)</f>
        <v>0</v>
      </c>
      <c r="P531" s="38">
        <f>IF($F531=Instellingen!$I$12,ROUND(($J531-($J531/((100%+$F531)/100%))),2),0)</f>
        <v>0</v>
      </c>
      <c r="Q531" s="38">
        <f>IF($F531=Instellingen!$I$14,0,ROUND(($K531-($K531/((100%+$F531)/100%))),2))</f>
        <v>0</v>
      </c>
    </row>
    <row r="532" spans="1:17" x14ac:dyDescent="0.35">
      <c r="A532" s="20" t="str">
        <f t="shared" si="49"/>
        <v/>
      </c>
      <c r="B532" s="20" t="str">
        <f>IFERROR(VLOOKUP($A532,Instellingen!$K$11:$L$22,2,0),"")</f>
        <v/>
      </c>
      <c r="C532" s="51"/>
      <c r="D532" s="52"/>
      <c r="E532" s="52"/>
      <c r="F532" s="53"/>
      <c r="G532" s="50"/>
      <c r="H532" s="50"/>
      <c r="I532" s="50"/>
      <c r="J532" s="38">
        <f t="shared" si="50"/>
        <v>0</v>
      </c>
      <c r="K532" s="38">
        <f t="shared" si="48"/>
        <v>0</v>
      </c>
      <c r="L532" s="38">
        <f t="shared" si="51"/>
        <v>0</v>
      </c>
      <c r="M532" s="38">
        <f t="shared" si="52"/>
        <v>0</v>
      </c>
      <c r="N532" s="38">
        <f t="shared" si="53"/>
        <v>0</v>
      </c>
      <c r="O532" s="38">
        <f>IF($F532=Instellingen!$I$11,ROUND(($J532-($J532/((100%+$F532)/100%))),2),0)</f>
        <v>0</v>
      </c>
      <c r="P532" s="38">
        <f>IF($F532=Instellingen!$I$12,ROUND(($J532-($J532/((100%+$F532)/100%))),2),0)</f>
        <v>0</v>
      </c>
      <c r="Q532" s="38">
        <f>IF($F532=Instellingen!$I$14,0,ROUND(($K532-($K532/((100%+$F532)/100%))),2))</f>
        <v>0</v>
      </c>
    </row>
    <row r="533" spans="1:17" x14ac:dyDescent="0.35">
      <c r="A533" s="20" t="str">
        <f t="shared" si="49"/>
        <v/>
      </c>
      <c r="B533" s="20" t="str">
        <f>IFERROR(VLOOKUP($A533,Instellingen!$K$11:$L$22,2,0),"")</f>
        <v/>
      </c>
      <c r="C533" s="51"/>
      <c r="D533" s="52"/>
      <c r="E533" s="52"/>
      <c r="F533" s="53"/>
      <c r="G533" s="50"/>
      <c r="H533" s="50"/>
      <c r="I533" s="50"/>
      <c r="J533" s="38">
        <f t="shared" si="50"/>
        <v>0</v>
      </c>
      <c r="K533" s="38">
        <f t="shared" si="48"/>
        <v>0</v>
      </c>
      <c r="L533" s="38">
        <f t="shared" si="51"/>
        <v>0</v>
      </c>
      <c r="M533" s="38">
        <f t="shared" si="52"/>
        <v>0</v>
      </c>
      <c r="N533" s="38">
        <f t="shared" si="53"/>
        <v>0</v>
      </c>
      <c r="O533" s="38">
        <f>IF($F533=Instellingen!$I$11,ROUND(($J533-($J533/((100%+$F533)/100%))),2),0)</f>
        <v>0</v>
      </c>
      <c r="P533" s="38">
        <f>IF($F533=Instellingen!$I$12,ROUND(($J533-($J533/((100%+$F533)/100%))),2),0)</f>
        <v>0</v>
      </c>
      <c r="Q533" s="38">
        <f>IF($F533=Instellingen!$I$14,0,ROUND(($K533-($K533/((100%+$F533)/100%))),2))</f>
        <v>0</v>
      </c>
    </row>
    <row r="534" spans="1:17" x14ac:dyDescent="0.35">
      <c r="A534" s="20" t="str">
        <f t="shared" si="49"/>
        <v/>
      </c>
      <c r="B534" s="20" t="str">
        <f>IFERROR(VLOOKUP($A534,Instellingen!$K$11:$L$22,2,0),"")</f>
        <v/>
      </c>
      <c r="C534" s="51"/>
      <c r="D534" s="52"/>
      <c r="E534" s="52"/>
      <c r="F534" s="53"/>
      <c r="G534" s="50"/>
      <c r="H534" s="50"/>
      <c r="I534" s="50"/>
      <c r="J534" s="38">
        <f t="shared" si="50"/>
        <v>0</v>
      </c>
      <c r="K534" s="38">
        <f t="shared" si="48"/>
        <v>0</v>
      </c>
      <c r="L534" s="38">
        <f t="shared" si="51"/>
        <v>0</v>
      </c>
      <c r="M534" s="38">
        <f t="shared" si="52"/>
        <v>0</v>
      </c>
      <c r="N534" s="38">
        <f t="shared" si="53"/>
        <v>0</v>
      </c>
      <c r="O534" s="38">
        <f>IF($F534=Instellingen!$I$11,ROUND(($J534-($J534/((100%+$F534)/100%))),2),0)</f>
        <v>0</v>
      </c>
      <c r="P534" s="38">
        <f>IF($F534=Instellingen!$I$12,ROUND(($J534-($J534/((100%+$F534)/100%))),2),0)</f>
        <v>0</v>
      </c>
      <c r="Q534" s="38">
        <f>IF($F534=Instellingen!$I$14,0,ROUND(($K534-($K534/((100%+$F534)/100%))),2))</f>
        <v>0</v>
      </c>
    </row>
    <row r="535" spans="1:17" x14ac:dyDescent="0.35">
      <c r="A535" s="20" t="str">
        <f t="shared" si="49"/>
        <v/>
      </c>
      <c r="B535" s="20" t="str">
        <f>IFERROR(VLOOKUP($A535,Instellingen!$K$11:$L$22,2,0),"")</f>
        <v/>
      </c>
      <c r="C535" s="51"/>
      <c r="D535" s="52"/>
      <c r="E535" s="52"/>
      <c r="F535" s="53"/>
      <c r="G535" s="50"/>
      <c r="H535" s="50"/>
      <c r="I535" s="50"/>
      <c r="J535" s="38">
        <f t="shared" si="50"/>
        <v>0</v>
      </c>
      <c r="K535" s="38">
        <f t="shared" si="48"/>
        <v>0</v>
      </c>
      <c r="L535" s="38">
        <f t="shared" si="51"/>
        <v>0</v>
      </c>
      <c r="M535" s="38">
        <f t="shared" si="52"/>
        <v>0</v>
      </c>
      <c r="N535" s="38">
        <f t="shared" si="53"/>
        <v>0</v>
      </c>
      <c r="O535" s="38">
        <f>IF($F535=Instellingen!$I$11,ROUND(($J535-($J535/((100%+$F535)/100%))),2),0)</f>
        <v>0</v>
      </c>
      <c r="P535" s="38">
        <f>IF($F535=Instellingen!$I$12,ROUND(($J535-($J535/((100%+$F535)/100%))),2),0)</f>
        <v>0</v>
      </c>
      <c r="Q535" s="38">
        <f>IF($F535=Instellingen!$I$14,0,ROUND(($K535-($K535/((100%+$F535)/100%))),2))</f>
        <v>0</v>
      </c>
    </row>
    <row r="536" spans="1:17" x14ac:dyDescent="0.35">
      <c r="A536" s="20" t="str">
        <f t="shared" si="49"/>
        <v/>
      </c>
      <c r="B536" s="20" t="str">
        <f>IFERROR(VLOOKUP($A536,Instellingen!$K$11:$L$22,2,0),"")</f>
        <v/>
      </c>
      <c r="C536" s="51"/>
      <c r="D536" s="52"/>
      <c r="E536" s="52"/>
      <c r="F536" s="53"/>
      <c r="G536" s="50"/>
      <c r="H536" s="50"/>
      <c r="I536" s="50"/>
      <c r="J536" s="38">
        <f t="shared" si="50"/>
        <v>0</v>
      </c>
      <c r="K536" s="38">
        <f t="shared" si="48"/>
        <v>0</v>
      </c>
      <c r="L536" s="38">
        <f t="shared" si="51"/>
        <v>0</v>
      </c>
      <c r="M536" s="38">
        <f t="shared" si="52"/>
        <v>0</v>
      </c>
      <c r="N536" s="38">
        <f t="shared" si="53"/>
        <v>0</v>
      </c>
      <c r="O536" s="38">
        <f>IF($F536=Instellingen!$I$11,ROUND(($J536-($J536/((100%+$F536)/100%))),2),0)</f>
        <v>0</v>
      </c>
      <c r="P536" s="38">
        <f>IF($F536=Instellingen!$I$12,ROUND(($J536-($J536/((100%+$F536)/100%))),2),0)</f>
        <v>0</v>
      </c>
      <c r="Q536" s="38">
        <f>IF($F536=Instellingen!$I$14,0,ROUND(($K536-($K536/((100%+$F536)/100%))),2))</f>
        <v>0</v>
      </c>
    </row>
    <row r="537" spans="1:17" x14ac:dyDescent="0.35">
      <c r="A537" s="20" t="str">
        <f t="shared" si="49"/>
        <v/>
      </c>
      <c r="B537" s="20" t="str">
        <f>IFERROR(VLOOKUP($A537,Instellingen!$K$11:$L$22,2,0),"")</f>
        <v/>
      </c>
      <c r="C537" s="51"/>
      <c r="D537" s="52"/>
      <c r="E537" s="52"/>
      <c r="F537" s="53"/>
      <c r="G537" s="50"/>
      <c r="H537" s="50"/>
      <c r="I537" s="50"/>
      <c r="J537" s="38">
        <f t="shared" si="50"/>
        <v>0</v>
      </c>
      <c r="K537" s="38">
        <f t="shared" si="48"/>
        <v>0</v>
      </c>
      <c r="L537" s="38">
        <f t="shared" si="51"/>
        <v>0</v>
      </c>
      <c r="M537" s="38">
        <f t="shared" si="52"/>
        <v>0</v>
      </c>
      <c r="N537" s="38">
        <f t="shared" si="53"/>
        <v>0</v>
      </c>
      <c r="O537" s="38">
        <f>IF($F537=Instellingen!$I$11,ROUND(($J537-($J537/((100%+$F537)/100%))),2),0)</f>
        <v>0</v>
      </c>
      <c r="P537" s="38">
        <f>IF($F537=Instellingen!$I$12,ROUND(($J537-($J537/((100%+$F537)/100%))),2),0)</f>
        <v>0</v>
      </c>
      <c r="Q537" s="38">
        <f>IF($F537=Instellingen!$I$14,0,ROUND(($K537-($K537/((100%+$F537)/100%))),2))</f>
        <v>0</v>
      </c>
    </row>
    <row r="538" spans="1:17" x14ac:dyDescent="0.35">
      <c r="A538" s="20" t="str">
        <f t="shared" si="49"/>
        <v/>
      </c>
      <c r="B538" s="20" t="str">
        <f>IFERROR(VLOOKUP($A538,Instellingen!$K$11:$L$22,2,0),"")</f>
        <v/>
      </c>
      <c r="C538" s="51"/>
      <c r="D538" s="52"/>
      <c r="E538" s="52"/>
      <c r="F538" s="53"/>
      <c r="G538" s="50"/>
      <c r="H538" s="50"/>
      <c r="I538" s="50"/>
      <c r="J538" s="38">
        <f t="shared" si="50"/>
        <v>0</v>
      </c>
      <c r="K538" s="38">
        <f t="shared" si="48"/>
        <v>0</v>
      </c>
      <c r="L538" s="38">
        <f t="shared" si="51"/>
        <v>0</v>
      </c>
      <c r="M538" s="38">
        <f t="shared" si="52"/>
        <v>0</v>
      </c>
      <c r="N538" s="38">
        <f t="shared" si="53"/>
        <v>0</v>
      </c>
      <c r="O538" s="38">
        <f>IF($F538=Instellingen!$I$11,ROUND(($J538-($J538/((100%+$F538)/100%))),2),0)</f>
        <v>0</v>
      </c>
      <c r="P538" s="38">
        <f>IF($F538=Instellingen!$I$12,ROUND(($J538-($J538/((100%+$F538)/100%))),2),0)</f>
        <v>0</v>
      </c>
      <c r="Q538" s="38">
        <f>IF($F538=Instellingen!$I$14,0,ROUND(($K538-($K538/((100%+$F538)/100%))),2))</f>
        <v>0</v>
      </c>
    </row>
    <row r="539" spans="1:17" x14ac:dyDescent="0.35">
      <c r="A539" s="20" t="str">
        <f t="shared" si="49"/>
        <v/>
      </c>
      <c r="B539" s="20" t="str">
        <f>IFERROR(VLOOKUP($A539,Instellingen!$K$11:$L$22,2,0),"")</f>
        <v/>
      </c>
      <c r="C539" s="51"/>
      <c r="D539" s="52"/>
      <c r="E539" s="52"/>
      <c r="F539" s="53"/>
      <c r="G539" s="50"/>
      <c r="H539" s="50"/>
      <c r="I539" s="50"/>
      <c r="J539" s="38">
        <f t="shared" si="50"/>
        <v>0</v>
      </c>
      <c r="K539" s="38">
        <f t="shared" si="48"/>
        <v>0</v>
      </c>
      <c r="L539" s="38">
        <f t="shared" si="51"/>
        <v>0</v>
      </c>
      <c r="M539" s="38">
        <f t="shared" si="52"/>
        <v>0</v>
      </c>
      <c r="N539" s="38">
        <f t="shared" si="53"/>
        <v>0</v>
      </c>
      <c r="O539" s="38">
        <f>IF($F539=Instellingen!$I$11,ROUND(($J539-($J539/((100%+$F539)/100%))),2),0)</f>
        <v>0</v>
      </c>
      <c r="P539" s="38">
        <f>IF($F539=Instellingen!$I$12,ROUND(($J539-($J539/((100%+$F539)/100%))),2),0)</f>
        <v>0</v>
      </c>
      <c r="Q539" s="38">
        <f>IF($F539=Instellingen!$I$14,0,ROUND(($K539-($K539/((100%+$F539)/100%))),2))</f>
        <v>0</v>
      </c>
    </row>
    <row r="540" spans="1:17" x14ac:dyDescent="0.35">
      <c r="A540" s="20" t="str">
        <f t="shared" si="49"/>
        <v/>
      </c>
      <c r="B540" s="20" t="str">
        <f>IFERROR(VLOOKUP($A540,Instellingen!$K$11:$L$22,2,0),"")</f>
        <v/>
      </c>
      <c r="C540" s="51"/>
      <c r="D540" s="52"/>
      <c r="E540" s="52"/>
      <c r="F540" s="53"/>
      <c r="G540" s="50"/>
      <c r="H540" s="50"/>
      <c r="I540" s="50"/>
      <c r="J540" s="38">
        <f t="shared" si="50"/>
        <v>0</v>
      </c>
      <c r="K540" s="38">
        <f t="shared" si="48"/>
        <v>0</v>
      </c>
      <c r="L540" s="38">
        <f t="shared" si="51"/>
        <v>0</v>
      </c>
      <c r="M540" s="38">
        <f t="shared" si="52"/>
        <v>0</v>
      </c>
      <c r="N540" s="38">
        <f t="shared" si="53"/>
        <v>0</v>
      </c>
      <c r="O540" s="38">
        <f>IF($F540=Instellingen!$I$11,ROUND(($J540-($J540/((100%+$F540)/100%))),2),0)</f>
        <v>0</v>
      </c>
      <c r="P540" s="38">
        <f>IF($F540=Instellingen!$I$12,ROUND(($J540-($J540/((100%+$F540)/100%))),2),0)</f>
        <v>0</v>
      </c>
      <c r="Q540" s="38">
        <f>IF($F540=Instellingen!$I$14,0,ROUND(($K540-($K540/((100%+$F540)/100%))),2))</f>
        <v>0</v>
      </c>
    </row>
    <row r="541" spans="1:17" x14ac:dyDescent="0.35">
      <c r="A541" s="20" t="str">
        <f t="shared" si="49"/>
        <v/>
      </c>
      <c r="B541" s="20" t="str">
        <f>IFERROR(VLOOKUP($A541,Instellingen!$K$11:$L$22,2,0),"")</f>
        <v/>
      </c>
      <c r="C541" s="51"/>
      <c r="D541" s="52"/>
      <c r="E541" s="52"/>
      <c r="F541" s="53"/>
      <c r="G541" s="50"/>
      <c r="H541" s="50"/>
      <c r="I541" s="50"/>
      <c r="J541" s="38">
        <f t="shared" si="50"/>
        <v>0</v>
      </c>
      <c r="K541" s="38">
        <f t="shared" si="48"/>
        <v>0</v>
      </c>
      <c r="L541" s="38">
        <f t="shared" si="51"/>
        <v>0</v>
      </c>
      <c r="M541" s="38">
        <f t="shared" si="52"/>
        <v>0</v>
      </c>
      <c r="N541" s="38">
        <f t="shared" si="53"/>
        <v>0</v>
      </c>
      <c r="O541" s="38">
        <f>IF($F541=Instellingen!$I$11,ROUND(($J541-($J541/((100%+$F541)/100%))),2),0)</f>
        <v>0</v>
      </c>
      <c r="P541" s="38">
        <f>IF($F541=Instellingen!$I$12,ROUND(($J541-($J541/((100%+$F541)/100%))),2),0)</f>
        <v>0</v>
      </c>
      <c r="Q541" s="38">
        <f>IF($F541=Instellingen!$I$14,0,ROUND(($K541-($K541/((100%+$F541)/100%))),2))</f>
        <v>0</v>
      </c>
    </row>
    <row r="542" spans="1:17" x14ac:dyDescent="0.35">
      <c r="A542" s="20" t="str">
        <f t="shared" si="49"/>
        <v/>
      </c>
      <c r="B542" s="20" t="str">
        <f>IFERROR(VLOOKUP($A542,Instellingen!$K$11:$L$22,2,0),"")</f>
        <v/>
      </c>
      <c r="C542" s="51"/>
      <c r="D542" s="52"/>
      <c r="E542" s="52"/>
      <c r="F542" s="53"/>
      <c r="G542" s="50"/>
      <c r="H542" s="50"/>
      <c r="I542" s="50"/>
      <c r="J542" s="38">
        <f t="shared" si="50"/>
        <v>0</v>
      </c>
      <c r="K542" s="38">
        <f t="shared" si="48"/>
        <v>0</v>
      </c>
      <c r="L542" s="38">
        <f t="shared" si="51"/>
        <v>0</v>
      </c>
      <c r="M542" s="38">
        <f t="shared" si="52"/>
        <v>0</v>
      </c>
      <c r="N542" s="38">
        <f t="shared" si="53"/>
        <v>0</v>
      </c>
      <c r="O542" s="38">
        <f>IF($F542=Instellingen!$I$11,ROUND(($J542-($J542/((100%+$F542)/100%))),2),0)</f>
        <v>0</v>
      </c>
      <c r="P542" s="38">
        <f>IF($F542=Instellingen!$I$12,ROUND(($J542-($J542/((100%+$F542)/100%))),2),0)</f>
        <v>0</v>
      </c>
      <c r="Q542" s="38">
        <f>IF($F542=Instellingen!$I$14,0,ROUND(($K542-($K542/((100%+$F542)/100%))),2))</f>
        <v>0</v>
      </c>
    </row>
    <row r="543" spans="1:17" x14ac:dyDescent="0.35">
      <c r="A543" s="20" t="str">
        <f t="shared" si="49"/>
        <v/>
      </c>
      <c r="B543" s="20" t="str">
        <f>IFERROR(VLOOKUP($A543,Instellingen!$K$11:$L$22,2,0),"")</f>
        <v/>
      </c>
      <c r="C543" s="51"/>
      <c r="D543" s="52"/>
      <c r="E543" s="52"/>
      <c r="F543" s="53"/>
      <c r="G543" s="50"/>
      <c r="H543" s="50"/>
      <c r="I543" s="50"/>
      <c r="J543" s="38">
        <f t="shared" si="50"/>
        <v>0</v>
      </c>
      <c r="K543" s="38">
        <f t="shared" si="48"/>
        <v>0</v>
      </c>
      <c r="L543" s="38">
        <f t="shared" si="51"/>
        <v>0</v>
      </c>
      <c r="M543" s="38">
        <f t="shared" si="52"/>
        <v>0</v>
      </c>
      <c r="N543" s="38">
        <f t="shared" si="53"/>
        <v>0</v>
      </c>
      <c r="O543" s="38">
        <f>IF($F543=Instellingen!$I$11,ROUND(($J543-($J543/((100%+$F543)/100%))),2),0)</f>
        <v>0</v>
      </c>
      <c r="P543" s="38">
        <f>IF($F543=Instellingen!$I$12,ROUND(($J543-($J543/((100%+$F543)/100%))),2),0)</f>
        <v>0</v>
      </c>
      <c r="Q543" s="38">
        <f>IF($F543=Instellingen!$I$14,0,ROUND(($K543-($K543/((100%+$F543)/100%))),2))</f>
        <v>0</v>
      </c>
    </row>
    <row r="544" spans="1:17" x14ac:dyDescent="0.35">
      <c r="A544" s="20" t="str">
        <f t="shared" si="49"/>
        <v/>
      </c>
      <c r="B544" s="20" t="str">
        <f>IFERROR(VLOOKUP($A544,Instellingen!$K$11:$L$22,2,0),"")</f>
        <v/>
      </c>
      <c r="C544" s="51"/>
      <c r="D544" s="52"/>
      <c r="E544" s="52"/>
      <c r="F544" s="53"/>
      <c r="G544" s="50"/>
      <c r="H544" s="50"/>
      <c r="I544" s="50"/>
      <c r="J544" s="38">
        <f t="shared" si="50"/>
        <v>0</v>
      </c>
      <c r="K544" s="38">
        <f t="shared" si="48"/>
        <v>0</v>
      </c>
      <c r="L544" s="38">
        <f t="shared" si="51"/>
        <v>0</v>
      </c>
      <c r="M544" s="38">
        <f t="shared" si="52"/>
        <v>0</v>
      </c>
      <c r="N544" s="38">
        <f t="shared" si="53"/>
        <v>0</v>
      </c>
      <c r="O544" s="38">
        <f>IF($F544=Instellingen!$I$11,ROUND(($J544-($J544/((100%+$F544)/100%))),2),0)</f>
        <v>0</v>
      </c>
      <c r="P544" s="38">
        <f>IF($F544=Instellingen!$I$12,ROUND(($J544-($J544/((100%+$F544)/100%))),2),0)</f>
        <v>0</v>
      </c>
      <c r="Q544" s="38">
        <f>IF($F544=Instellingen!$I$14,0,ROUND(($K544-($K544/((100%+$F544)/100%))),2))</f>
        <v>0</v>
      </c>
    </row>
    <row r="545" spans="1:17" x14ac:dyDescent="0.35">
      <c r="A545" s="20" t="str">
        <f t="shared" si="49"/>
        <v/>
      </c>
      <c r="B545" s="20" t="str">
        <f>IFERROR(VLOOKUP($A545,Instellingen!$K$11:$L$22,2,0),"")</f>
        <v/>
      </c>
      <c r="C545" s="51"/>
      <c r="D545" s="52"/>
      <c r="E545" s="52"/>
      <c r="F545" s="53"/>
      <c r="G545" s="50"/>
      <c r="H545" s="50"/>
      <c r="I545" s="50"/>
      <c r="J545" s="38">
        <f t="shared" si="50"/>
        <v>0</v>
      </c>
      <c r="K545" s="38">
        <f t="shared" si="48"/>
        <v>0</v>
      </c>
      <c r="L545" s="38">
        <f t="shared" si="51"/>
        <v>0</v>
      </c>
      <c r="M545" s="38">
        <f t="shared" si="52"/>
        <v>0</v>
      </c>
      <c r="N545" s="38">
        <f t="shared" si="53"/>
        <v>0</v>
      </c>
      <c r="O545" s="38">
        <f>IF($F545=Instellingen!$I$11,ROUND(($J545-($J545/((100%+$F545)/100%))),2),0)</f>
        <v>0</v>
      </c>
      <c r="P545" s="38">
        <f>IF($F545=Instellingen!$I$12,ROUND(($J545-($J545/((100%+$F545)/100%))),2),0)</f>
        <v>0</v>
      </c>
      <c r="Q545" s="38">
        <f>IF($F545=Instellingen!$I$14,0,ROUND(($K545-($K545/((100%+$F545)/100%))),2))</f>
        <v>0</v>
      </c>
    </row>
    <row r="546" spans="1:17" x14ac:dyDescent="0.35">
      <c r="A546" s="20" t="str">
        <f t="shared" si="49"/>
        <v/>
      </c>
      <c r="B546" s="20" t="str">
        <f>IFERROR(VLOOKUP($A546,Instellingen!$K$11:$L$22,2,0),"")</f>
        <v/>
      </c>
      <c r="C546" s="51"/>
      <c r="D546" s="52"/>
      <c r="E546" s="52"/>
      <c r="F546" s="53"/>
      <c r="G546" s="50"/>
      <c r="H546" s="50"/>
      <c r="I546" s="50"/>
      <c r="J546" s="38">
        <f t="shared" si="50"/>
        <v>0</v>
      </c>
      <c r="K546" s="38">
        <f t="shared" si="48"/>
        <v>0</v>
      </c>
      <c r="L546" s="38">
        <f t="shared" si="51"/>
        <v>0</v>
      </c>
      <c r="M546" s="38">
        <f t="shared" si="52"/>
        <v>0</v>
      </c>
      <c r="N546" s="38">
        <f t="shared" si="53"/>
        <v>0</v>
      </c>
      <c r="O546" s="38">
        <f>IF($F546=Instellingen!$I$11,ROUND(($J546-($J546/((100%+$F546)/100%))),2),0)</f>
        <v>0</v>
      </c>
      <c r="P546" s="38">
        <f>IF($F546=Instellingen!$I$12,ROUND(($J546-($J546/((100%+$F546)/100%))),2),0)</f>
        <v>0</v>
      </c>
      <c r="Q546" s="38">
        <f>IF($F546=Instellingen!$I$14,0,ROUND(($K546-($K546/((100%+$F546)/100%))),2))</f>
        <v>0</v>
      </c>
    </row>
    <row r="547" spans="1:17" x14ac:dyDescent="0.35">
      <c r="A547" s="20" t="str">
        <f t="shared" si="49"/>
        <v/>
      </c>
      <c r="B547" s="20" t="str">
        <f>IFERROR(VLOOKUP($A547,Instellingen!$K$11:$L$22,2,0),"")</f>
        <v/>
      </c>
      <c r="C547" s="51"/>
      <c r="D547" s="52"/>
      <c r="E547" s="52"/>
      <c r="F547" s="53"/>
      <c r="G547" s="50"/>
      <c r="H547" s="50"/>
      <c r="I547" s="50"/>
      <c r="J547" s="38">
        <f t="shared" si="50"/>
        <v>0</v>
      </c>
      <c r="K547" s="38">
        <f t="shared" si="48"/>
        <v>0</v>
      </c>
      <c r="L547" s="38">
        <f t="shared" si="51"/>
        <v>0</v>
      </c>
      <c r="M547" s="38">
        <f t="shared" si="52"/>
        <v>0</v>
      </c>
      <c r="N547" s="38">
        <f t="shared" si="53"/>
        <v>0</v>
      </c>
      <c r="O547" s="38">
        <f>IF($F547=Instellingen!$I$11,ROUND(($J547-($J547/((100%+$F547)/100%))),2),0)</f>
        <v>0</v>
      </c>
      <c r="P547" s="38">
        <f>IF($F547=Instellingen!$I$12,ROUND(($J547-($J547/((100%+$F547)/100%))),2),0)</f>
        <v>0</v>
      </c>
      <c r="Q547" s="38">
        <f>IF($F547=Instellingen!$I$14,0,ROUND(($K547-($K547/((100%+$F547)/100%))),2))</f>
        <v>0</v>
      </c>
    </row>
    <row r="548" spans="1:17" x14ac:dyDescent="0.35">
      <c r="A548" s="20" t="str">
        <f t="shared" si="49"/>
        <v/>
      </c>
      <c r="B548" s="20" t="str">
        <f>IFERROR(VLOOKUP($A548,Instellingen!$K$11:$L$22,2,0),"")</f>
        <v/>
      </c>
      <c r="C548" s="51"/>
      <c r="D548" s="52"/>
      <c r="E548" s="52"/>
      <c r="F548" s="53"/>
      <c r="G548" s="50"/>
      <c r="H548" s="50"/>
      <c r="I548" s="50"/>
      <c r="J548" s="38">
        <f t="shared" si="50"/>
        <v>0</v>
      </c>
      <c r="K548" s="38">
        <f t="shared" si="48"/>
        <v>0</v>
      </c>
      <c r="L548" s="38">
        <f t="shared" si="51"/>
        <v>0</v>
      </c>
      <c r="M548" s="38">
        <f t="shared" si="52"/>
        <v>0</v>
      </c>
      <c r="N548" s="38">
        <f t="shared" si="53"/>
        <v>0</v>
      </c>
      <c r="O548" s="38">
        <f>IF($F548=Instellingen!$I$11,ROUND(($J548-($J548/((100%+$F548)/100%))),2),0)</f>
        <v>0</v>
      </c>
      <c r="P548" s="38">
        <f>IF($F548=Instellingen!$I$12,ROUND(($J548-($J548/((100%+$F548)/100%))),2),0)</f>
        <v>0</v>
      </c>
      <c r="Q548" s="38">
        <f>IF($F548=Instellingen!$I$14,0,ROUND(($K548-($K548/((100%+$F548)/100%))),2))</f>
        <v>0</v>
      </c>
    </row>
    <row r="549" spans="1:17" x14ac:dyDescent="0.35">
      <c r="A549" s="20" t="str">
        <f t="shared" si="49"/>
        <v/>
      </c>
      <c r="B549" s="20" t="str">
        <f>IFERROR(VLOOKUP($A549,Instellingen!$K$11:$L$22,2,0),"")</f>
        <v/>
      </c>
      <c r="C549" s="51"/>
      <c r="D549" s="52"/>
      <c r="E549" s="52"/>
      <c r="F549" s="53"/>
      <c r="G549" s="50"/>
      <c r="H549" s="50"/>
      <c r="I549" s="50"/>
      <c r="J549" s="38">
        <f t="shared" si="50"/>
        <v>0</v>
      </c>
      <c r="K549" s="38">
        <f t="shared" si="48"/>
        <v>0</v>
      </c>
      <c r="L549" s="38">
        <f t="shared" si="51"/>
        <v>0</v>
      </c>
      <c r="M549" s="38">
        <f t="shared" si="52"/>
        <v>0</v>
      </c>
      <c r="N549" s="38">
        <f t="shared" si="53"/>
        <v>0</v>
      </c>
      <c r="O549" s="38">
        <f>IF($F549=Instellingen!$I$11,ROUND(($J549-($J549/((100%+$F549)/100%))),2),0)</f>
        <v>0</v>
      </c>
      <c r="P549" s="38">
        <f>IF($F549=Instellingen!$I$12,ROUND(($J549-($J549/((100%+$F549)/100%))),2),0)</f>
        <v>0</v>
      </c>
      <c r="Q549" s="38">
        <f>IF($F549=Instellingen!$I$14,0,ROUND(($K549-($K549/((100%+$F549)/100%))),2))</f>
        <v>0</v>
      </c>
    </row>
    <row r="550" spans="1:17" x14ac:dyDescent="0.35">
      <c r="A550" s="20" t="str">
        <f t="shared" si="49"/>
        <v/>
      </c>
      <c r="B550" s="20" t="str">
        <f>IFERROR(VLOOKUP($A550,Instellingen!$K$11:$L$22,2,0),"")</f>
        <v/>
      </c>
      <c r="C550" s="51"/>
      <c r="D550" s="52"/>
      <c r="E550" s="52"/>
      <c r="F550" s="53"/>
      <c r="G550" s="50"/>
      <c r="H550" s="50"/>
      <c r="I550" s="50"/>
      <c r="J550" s="38">
        <f t="shared" si="50"/>
        <v>0</v>
      </c>
      <c r="K550" s="38">
        <f t="shared" si="48"/>
        <v>0</v>
      </c>
      <c r="L550" s="38">
        <f t="shared" si="51"/>
        <v>0</v>
      </c>
      <c r="M550" s="38">
        <f t="shared" si="52"/>
        <v>0</v>
      </c>
      <c r="N550" s="38">
        <f t="shared" si="53"/>
        <v>0</v>
      </c>
      <c r="O550" s="38">
        <f>IF($F550=Instellingen!$I$11,ROUND(($J550-($J550/((100%+$F550)/100%))),2),0)</f>
        <v>0</v>
      </c>
      <c r="P550" s="38">
        <f>IF($F550=Instellingen!$I$12,ROUND(($J550-($J550/((100%+$F550)/100%))),2),0)</f>
        <v>0</v>
      </c>
      <c r="Q550" s="38">
        <f>IF($F550=Instellingen!$I$14,0,ROUND(($K550-($K550/((100%+$F550)/100%))),2))</f>
        <v>0</v>
      </c>
    </row>
    <row r="551" spans="1:17" x14ac:dyDescent="0.35">
      <c r="A551" s="20" t="str">
        <f t="shared" si="49"/>
        <v/>
      </c>
      <c r="B551" s="20" t="str">
        <f>IFERROR(VLOOKUP($A551,Instellingen!$K$11:$L$22,2,0),"")</f>
        <v/>
      </c>
      <c r="C551" s="51"/>
      <c r="D551" s="52"/>
      <c r="E551" s="52"/>
      <c r="F551" s="53"/>
      <c r="G551" s="50"/>
      <c r="H551" s="50"/>
      <c r="I551" s="50"/>
      <c r="J551" s="38">
        <f t="shared" si="50"/>
        <v>0</v>
      </c>
      <c r="K551" s="38">
        <f t="shared" si="48"/>
        <v>0</v>
      </c>
      <c r="L551" s="38">
        <f t="shared" si="51"/>
        <v>0</v>
      </c>
      <c r="M551" s="38">
        <f t="shared" si="52"/>
        <v>0</v>
      </c>
      <c r="N551" s="38">
        <f t="shared" si="53"/>
        <v>0</v>
      </c>
      <c r="O551" s="38">
        <f>IF($F551=Instellingen!$I$11,ROUND(($J551-($J551/((100%+$F551)/100%))),2),0)</f>
        <v>0</v>
      </c>
      <c r="P551" s="38">
        <f>IF($F551=Instellingen!$I$12,ROUND(($J551-($J551/((100%+$F551)/100%))),2),0)</f>
        <v>0</v>
      </c>
      <c r="Q551" s="38">
        <f>IF($F551=Instellingen!$I$14,0,ROUND(($K551-($K551/((100%+$F551)/100%))),2))</f>
        <v>0</v>
      </c>
    </row>
    <row r="552" spans="1:17" x14ac:dyDescent="0.35">
      <c r="A552" s="20" t="str">
        <f t="shared" si="49"/>
        <v/>
      </c>
      <c r="B552" s="20" t="str">
        <f>IFERROR(VLOOKUP($A552,Instellingen!$K$11:$L$22,2,0),"")</f>
        <v/>
      </c>
      <c r="C552" s="51"/>
      <c r="D552" s="52"/>
      <c r="E552" s="52"/>
      <c r="F552" s="53"/>
      <c r="G552" s="50"/>
      <c r="H552" s="50"/>
      <c r="I552" s="50"/>
      <c r="J552" s="38">
        <f t="shared" si="50"/>
        <v>0</v>
      </c>
      <c r="K552" s="38">
        <f t="shared" si="48"/>
        <v>0</v>
      </c>
      <c r="L552" s="38">
        <f t="shared" si="51"/>
        <v>0</v>
      </c>
      <c r="M552" s="38">
        <f t="shared" si="52"/>
        <v>0</v>
      </c>
      <c r="N552" s="38">
        <f t="shared" si="53"/>
        <v>0</v>
      </c>
      <c r="O552" s="38">
        <f>IF($F552=Instellingen!$I$11,ROUND(($J552-($J552/((100%+$F552)/100%))),2),0)</f>
        <v>0</v>
      </c>
      <c r="P552" s="38">
        <f>IF($F552=Instellingen!$I$12,ROUND(($J552-($J552/((100%+$F552)/100%))),2),0)</f>
        <v>0</v>
      </c>
      <c r="Q552" s="38">
        <f>IF($F552=Instellingen!$I$14,0,ROUND(($K552-($K552/((100%+$F552)/100%))),2))</f>
        <v>0</v>
      </c>
    </row>
    <row r="553" spans="1:17" x14ac:dyDescent="0.35">
      <c r="A553" s="20" t="str">
        <f t="shared" si="49"/>
        <v/>
      </c>
      <c r="B553" s="20" t="str">
        <f>IFERROR(VLOOKUP($A553,Instellingen!$K$11:$L$22,2,0),"")</f>
        <v/>
      </c>
      <c r="C553" s="51"/>
      <c r="D553" s="52"/>
      <c r="E553" s="52"/>
      <c r="F553" s="53"/>
      <c r="G553" s="50"/>
      <c r="H553" s="50"/>
      <c r="I553" s="50"/>
      <c r="J553" s="38">
        <f t="shared" si="50"/>
        <v>0</v>
      </c>
      <c r="K553" s="38">
        <f t="shared" si="48"/>
        <v>0</v>
      </c>
      <c r="L553" s="38">
        <f t="shared" si="51"/>
        <v>0</v>
      </c>
      <c r="M553" s="38">
        <f t="shared" si="52"/>
        <v>0</v>
      </c>
      <c r="N553" s="38">
        <f t="shared" si="53"/>
        <v>0</v>
      </c>
      <c r="O553" s="38">
        <f>IF($F553=Instellingen!$I$11,ROUND(($J553-($J553/((100%+$F553)/100%))),2),0)</f>
        <v>0</v>
      </c>
      <c r="P553" s="38">
        <f>IF($F553=Instellingen!$I$12,ROUND(($J553-($J553/((100%+$F553)/100%))),2),0)</f>
        <v>0</v>
      </c>
      <c r="Q553" s="38">
        <f>IF($F553=Instellingen!$I$14,0,ROUND(($K553-($K553/((100%+$F553)/100%))),2))</f>
        <v>0</v>
      </c>
    </row>
    <row r="554" spans="1:17" x14ac:dyDescent="0.35">
      <c r="A554" s="20" t="str">
        <f t="shared" si="49"/>
        <v/>
      </c>
      <c r="B554" s="20" t="str">
        <f>IFERROR(VLOOKUP($A554,Instellingen!$K$11:$L$22,2,0),"")</f>
        <v/>
      </c>
      <c r="C554" s="51"/>
      <c r="D554" s="52"/>
      <c r="E554" s="52"/>
      <c r="F554" s="53"/>
      <c r="G554" s="50"/>
      <c r="H554" s="50"/>
      <c r="I554" s="50"/>
      <c r="J554" s="38">
        <f t="shared" si="50"/>
        <v>0</v>
      </c>
      <c r="K554" s="38">
        <f t="shared" si="48"/>
        <v>0</v>
      </c>
      <c r="L554" s="38">
        <f t="shared" si="51"/>
        <v>0</v>
      </c>
      <c r="M554" s="38">
        <f t="shared" si="52"/>
        <v>0</v>
      </c>
      <c r="N554" s="38">
        <f t="shared" si="53"/>
        <v>0</v>
      </c>
      <c r="O554" s="38">
        <f>IF($F554=Instellingen!$I$11,ROUND(($J554-($J554/((100%+$F554)/100%))),2),0)</f>
        <v>0</v>
      </c>
      <c r="P554" s="38">
        <f>IF($F554=Instellingen!$I$12,ROUND(($J554-($J554/((100%+$F554)/100%))),2),0)</f>
        <v>0</v>
      </c>
      <c r="Q554" s="38">
        <f>IF($F554=Instellingen!$I$14,0,ROUND(($K554-($K554/((100%+$F554)/100%))),2))</f>
        <v>0</v>
      </c>
    </row>
    <row r="555" spans="1:17" x14ac:dyDescent="0.35">
      <c r="A555" s="20" t="str">
        <f t="shared" si="49"/>
        <v/>
      </c>
      <c r="B555" s="20" t="str">
        <f>IFERROR(VLOOKUP($A555,Instellingen!$K$11:$L$22,2,0),"")</f>
        <v/>
      </c>
      <c r="C555" s="51"/>
      <c r="D555" s="52"/>
      <c r="E555" s="52"/>
      <c r="F555" s="53"/>
      <c r="G555" s="50"/>
      <c r="H555" s="50"/>
      <c r="I555" s="50"/>
      <c r="J555" s="38">
        <f t="shared" si="50"/>
        <v>0</v>
      </c>
      <c r="K555" s="38">
        <f t="shared" si="48"/>
        <v>0</v>
      </c>
      <c r="L555" s="38">
        <f t="shared" si="51"/>
        <v>0</v>
      </c>
      <c r="M555" s="38">
        <f t="shared" si="52"/>
        <v>0</v>
      </c>
      <c r="N555" s="38">
        <f t="shared" si="53"/>
        <v>0</v>
      </c>
      <c r="O555" s="38">
        <f>IF($F555=Instellingen!$I$11,ROUND(($J555-($J555/((100%+$F555)/100%))),2),0)</f>
        <v>0</v>
      </c>
      <c r="P555" s="38">
        <f>IF($F555=Instellingen!$I$12,ROUND(($J555-($J555/((100%+$F555)/100%))),2),0)</f>
        <v>0</v>
      </c>
      <c r="Q555" s="38">
        <f>IF($F555=Instellingen!$I$14,0,ROUND(($K555-($K555/((100%+$F555)/100%))),2))</f>
        <v>0</v>
      </c>
    </row>
    <row r="556" spans="1:17" x14ac:dyDescent="0.35">
      <c r="A556" s="20" t="str">
        <f t="shared" si="49"/>
        <v/>
      </c>
      <c r="B556" s="20" t="str">
        <f>IFERROR(VLOOKUP($A556,Instellingen!$K$11:$L$22,2,0),"")</f>
        <v/>
      </c>
      <c r="C556" s="51"/>
      <c r="D556" s="52"/>
      <c r="E556" s="52"/>
      <c r="F556" s="53"/>
      <c r="G556" s="50"/>
      <c r="H556" s="50"/>
      <c r="I556" s="50"/>
      <c r="J556" s="38">
        <f t="shared" si="50"/>
        <v>0</v>
      </c>
      <c r="K556" s="38">
        <f t="shared" si="48"/>
        <v>0</v>
      </c>
      <c r="L556" s="38">
        <f t="shared" si="51"/>
        <v>0</v>
      </c>
      <c r="M556" s="38">
        <f t="shared" si="52"/>
        <v>0</v>
      </c>
      <c r="N556" s="38">
        <f t="shared" si="53"/>
        <v>0</v>
      </c>
      <c r="O556" s="38">
        <f>IF($F556=Instellingen!$I$11,ROUND(($J556-($J556/((100%+$F556)/100%))),2),0)</f>
        <v>0</v>
      </c>
      <c r="P556" s="38">
        <f>IF($F556=Instellingen!$I$12,ROUND(($J556-($J556/((100%+$F556)/100%))),2),0)</f>
        <v>0</v>
      </c>
      <c r="Q556" s="38">
        <f>IF($F556=Instellingen!$I$14,0,ROUND(($K556-($K556/((100%+$F556)/100%))),2))</f>
        <v>0</v>
      </c>
    </row>
    <row r="557" spans="1:17" x14ac:dyDescent="0.35">
      <c r="A557" s="20" t="str">
        <f t="shared" si="49"/>
        <v/>
      </c>
      <c r="B557" s="20" t="str">
        <f>IFERROR(VLOOKUP($A557,Instellingen!$K$11:$L$22,2,0),"")</f>
        <v/>
      </c>
      <c r="C557" s="51"/>
      <c r="D557" s="52"/>
      <c r="E557" s="52"/>
      <c r="F557" s="53"/>
      <c r="G557" s="50"/>
      <c r="H557" s="50"/>
      <c r="I557" s="50"/>
      <c r="J557" s="38">
        <f t="shared" si="50"/>
        <v>0</v>
      </c>
      <c r="K557" s="38">
        <f t="shared" si="48"/>
        <v>0</v>
      </c>
      <c r="L557" s="38">
        <f t="shared" si="51"/>
        <v>0</v>
      </c>
      <c r="M557" s="38">
        <f t="shared" si="52"/>
        <v>0</v>
      </c>
      <c r="N557" s="38">
        <f t="shared" si="53"/>
        <v>0</v>
      </c>
      <c r="O557" s="38">
        <f>IF($F557=Instellingen!$I$11,ROUND(($J557-($J557/((100%+$F557)/100%))),2),0)</f>
        <v>0</v>
      </c>
      <c r="P557" s="38">
        <f>IF($F557=Instellingen!$I$12,ROUND(($J557-($J557/((100%+$F557)/100%))),2),0)</f>
        <v>0</v>
      </c>
      <c r="Q557" s="38">
        <f>IF($F557=Instellingen!$I$14,0,ROUND(($K557-($K557/((100%+$F557)/100%))),2))</f>
        <v>0</v>
      </c>
    </row>
    <row r="558" spans="1:17" x14ac:dyDescent="0.35">
      <c r="A558" s="20" t="str">
        <f t="shared" si="49"/>
        <v/>
      </c>
      <c r="B558" s="20" t="str">
        <f>IFERROR(VLOOKUP($A558,Instellingen!$K$11:$L$22,2,0),"")</f>
        <v/>
      </c>
      <c r="C558" s="51"/>
      <c r="D558" s="52"/>
      <c r="E558" s="52"/>
      <c r="F558" s="53"/>
      <c r="G558" s="50"/>
      <c r="H558" s="50"/>
      <c r="I558" s="50"/>
      <c r="J558" s="38">
        <f t="shared" si="50"/>
        <v>0</v>
      </c>
      <c r="K558" s="38">
        <f t="shared" si="48"/>
        <v>0</v>
      </c>
      <c r="L558" s="38">
        <f t="shared" si="51"/>
        <v>0</v>
      </c>
      <c r="M558" s="38">
        <f t="shared" si="52"/>
        <v>0</v>
      </c>
      <c r="N558" s="38">
        <f t="shared" si="53"/>
        <v>0</v>
      </c>
      <c r="O558" s="38">
        <f>IF($F558=Instellingen!$I$11,ROUND(($J558-($J558/((100%+$F558)/100%))),2),0)</f>
        <v>0</v>
      </c>
      <c r="P558" s="38">
        <f>IF($F558=Instellingen!$I$12,ROUND(($J558-($J558/((100%+$F558)/100%))),2),0)</f>
        <v>0</v>
      </c>
      <c r="Q558" s="38">
        <f>IF($F558=Instellingen!$I$14,0,ROUND(($K558-($K558/((100%+$F558)/100%))),2))</f>
        <v>0</v>
      </c>
    </row>
    <row r="559" spans="1:17" x14ac:dyDescent="0.35">
      <c r="A559" s="20" t="str">
        <f t="shared" si="49"/>
        <v/>
      </c>
      <c r="B559" s="20" t="str">
        <f>IFERROR(VLOOKUP($A559,Instellingen!$K$11:$L$22,2,0),"")</f>
        <v/>
      </c>
      <c r="C559" s="51"/>
      <c r="D559" s="52"/>
      <c r="E559" s="52"/>
      <c r="F559" s="53"/>
      <c r="G559" s="50"/>
      <c r="H559" s="50"/>
      <c r="I559" s="50"/>
      <c r="J559" s="38">
        <f t="shared" si="50"/>
        <v>0</v>
      </c>
      <c r="K559" s="38">
        <f t="shared" si="48"/>
        <v>0</v>
      </c>
      <c r="L559" s="38">
        <f t="shared" si="51"/>
        <v>0</v>
      </c>
      <c r="M559" s="38">
        <f t="shared" si="52"/>
        <v>0</v>
      </c>
      <c r="N559" s="38">
        <f t="shared" si="53"/>
        <v>0</v>
      </c>
      <c r="O559" s="38">
        <f>IF($F559=Instellingen!$I$11,ROUND(($J559-($J559/((100%+$F559)/100%))),2),0)</f>
        <v>0</v>
      </c>
      <c r="P559" s="38">
        <f>IF($F559=Instellingen!$I$12,ROUND(($J559-($J559/((100%+$F559)/100%))),2),0)</f>
        <v>0</v>
      </c>
      <c r="Q559" s="38">
        <f>IF($F559=Instellingen!$I$14,0,ROUND(($K559-($K559/((100%+$F559)/100%))),2))</f>
        <v>0</v>
      </c>
    </row>
    <row r="560" spans="1:17" x14ac:dyDescent="0.35">
      <c r="A560" s="20" t="str">
        <f t="shared" si="49"/>
        <v/>
      </c>
      <c r="B560" s="20" t="str">
        <f>IFERROR(VLOOKUP($A560,Instellingen!$K$11:$L$22,2,0),"")</f>
        <v/>
      </c>
      <c r="C560" s="51"/>
      <c r="D560" s="52"/>
      <c r="E560" s="52"/>
      <c r="F560" s="53"/>
      <c r="G560" s="50"/>
      <c r="H560" s="50"/>
      <c r="I560" s="50"/>
      <c r="J560" s="38">
        <f t="shared" si="50"/>
        <v>0</v>
      </c>
      <c r="K560" s="38">
        <f t="shared" si="48"/>
        <v>0</v>
      </c>
      <c r="L560" s="38">
        <f t="shared" si="51"/>
        <v>0</v>
      </c>
      <c r="M560" s="38">
        <f t="shared" si="52"/>
        <v>0</v>
      </c>
      <c r="N560" s="38">
        <f t="shared" si="53"/>
        <v>0</v>
      </c>
      <c r="O560" s="38">
        <f>IF($F560=Instellingen!$I$11,ROUND(($J560-($J560/((100%+$F560)/100%))),2),0)</f>
        <v>0</v>
      </c>
      <c r="P560" s="38">
        <f>IF($F560=Instellingen!$I$12,ROUND(($J560-($J560/((100%+$F560)/100%))),2),0)</f>
        <v>0</v>
      </c>
      <c r="Q560" s="38">
        <f>IF($F560=Instellingen!$I$14,0,ROUND(($K560-($K560/((100%+$F560)/100%))),2))</f>
        <v>0</v>
      </c>
    </row>
    <row r="561" spans="1:17" x14ac:dyDescent="0.35">
      <c r="A561" s="20" t="str">
        <f t="shared" si="49"/>
        <v/>
      </c>
      <c r="B561" s="20" t="str">
        <f>IFERROR(VLOOKUP($A561,Instellingen!$K$11:$L$22,2,0),"")</f>
        <v/>
      </c>
      <c r="C561" s="51"/>
      <c r="D561" s="52"/>
      <c r="E561" s="52"/>
      <c r="F561" s="53"/>
      <c r="G561" s="50"/>
      <c r="H561" s="50"/>
      <c r="I561" s="50"/>
      <c r="J561" s="38">
        <f t="shared" si="50"/>
        <v>0</v>
      </c>
      <c r="K561" s="38">
        <f t="shared" si="48"/>
        <v>0</v>
      </c>
      <c r="L561" s="38">
        <f t="shared" si="51"/>
        <v>0</v>
      </c>
      <c r="M561" s="38">
        <f t="shared" si="52"/>
        <v>0</v>
      </c>
      <c r="N561" s="38">
        <f t="shared" si="53"/>
        <v>0</v>
      </c>
      <c r="O561" s="38">
        <f>IF($F561=Instellingen!$I$11,ROUND(($J561-($J561/((100%+$F561)/100%))),2),0)</f>
        <v>0</v>
      </c>
      <c r="P561" s="38">
        <f>IF($F561=Instellingen!$I$12,ROUND(($J561-($J561/((100%+$F561)/100%))),2),0)</f>
        <v>0</v>
      </c>
      <c r="Q561" s="38">
        <f>IF($F561=Instellingen!$I$14,0,ROUND(($K561-($K561/((100%+$F561)/100%))),2))</f>
        <v>0</v>
      </c>
    </row>
    <row r="562" spans="1:17" x14ac:dyDescent="0.35">
      <c r="A562" s="20" t="str">
        <f t="shared" si="49"/>
        <v/>
      </c>
      <c r="B562" s="20" t="str">
        <f>IFERROR(VLOOKUP($A562,Instellingen!$K$11:$L$22,2,0),"")</f>
        <v/>
      </c>
      <c r="C562" s="51"/>
      <c r="D562" s="52"/>
      <c r="E562" s="52"/>
      <c r="F562" s="53"/>
      <c r="G562" s="50"/>
      <c r="H562" s="50"/>
      <c r="I562" s="50"/>
      <c r="J562" s="38">
        <f t="shared" si="50"/>
        <v>0</v>
      </c>
      <c r="K562" s="38">
        <f t="shared" si="48"/>
        <v>0</v>
      </c>
      <c r="L562" s="38">
        <f t="shared" si="51"/>
        <v>0</v>
      </c>
      <c r="M562" s="38">
        <f t="shared" si="52"/>
        <v>0</v>
      </c>
      <c r="N562" s="38">
        <f t="shared" si="53"/>
        <v>0</v>
      </c>
      <c r="O562" s="38">
        <f>IF($F562=Instellingen!$I$11,ROUND(($J562-($J562/((100%+$F562)/100%))),2),0)</f>
        <v>0</v>
      </c>
      <c r="P562" s="38">
        <f>IF($F562=Instellingen!$I$12,ROUND(($J562-($J562/((100%+$F562)/100%))),2),0)</f>
        <v>0</v>
      </c>
      <c r="Q562" s="38">
        <f>IF($F562=Instellingen!$I$14,0,ROUND(($K562-($K562/((100%+$F562)/100%))),2))</f>
        <v>0</v>
      </c>
    </row>
    <row r="563" spans="1:17" x14ac:dyDescent="0.35">
      <c r="A563" s="20" t="str">
        <f t="shared" si="49"/>
        <v/>
      </c>
      <c r="B563" s="20" t="str">
        <f>IFERROR(VLOOKUP($A563,Instellingen!$K$11:$L$22,2,0),"")</f>
        <v/>
      </c>
      <c r="C563" s="51"/>
      <c r="D563" s="52"/>
      <c r="E563" s="52"/>
      <c r="F563" s="53"/>
      <c r="G563" s="50"/>
      <c r="H563" s="50"/>
      <c r="I563" s="50"/>
      <c r="J563" s="38">
        <f t="shared" si="50"/>
        <v>0</v>
      </c>
      <c r="K563" s="38">
        <f t="shared" si="48"/>
        <v>0</v>
      </c>
      <c r="L563" s="38">
        <f t="shared" si="51"/>
        <v>0</v>
      </c>
      <c r="M563" s="38">
        <f t="shared" si="52"/>
        <v>0</v>
      </c>
      <c r="N563" s="38">
        <f t="shared" si="53"/>
        <v>0</v>
      </c>
      <c r="O563" s="38">
        <f>IF($F563=Instellingen!$I$11,ROUND(($J563-($J563/((100%+$F563)/100%))),2),0)</f>
        <v>0</v>
      </c>
      <c r="P563" s="38">
        <f>IF($F563=Instellingen!$I$12,ROUND(($J563-($J563/((100%+$F563)/100%))),2),0)</f>
        <v>0</v>
      </c>
      <c r="Q563" s="38">
        <f>IF($F563=Instellingen!$I$14,0,ROUND(($K563-($K563/((100%+$F563)/100%))),2))</f>
        <v>0</v>
      </c>
    </row>
    <row r="564" spans="1:17" x14ac:dyDescent="0.35">
      <c r="A564" s="20" t="str">
        <f t="shared" si="49"/>
        <v/>
      </c>
      <c r="B564" s="20" t="str">
        <f>IFERROR(VLOOKUP($A564,Instellingen!$K$11:$L$22,2,0),"")</f>
        <v/>
      </c>
      <c r="C564" s="51"/>
      <c r="D564" s="52"/>
      <c r="E564" s="52"/>
      <c r="F564" s="53"/>
      <c r="G564" s="50"/>
      <c r="H564" s="50"/>
      <c r="I564" s="50"/>
      <c r="J564" s="38">
        <f t="shared" si="50"/>
        <v>0</v>
      </c>
      <c r="K564" s="38">
        <f t="shared" si="48"/>
        <v>0</v>
      </c>
      <c r="L564" s="38">
        <f t="shared" si="51"/>
        <v>0</v>
      </c>
      <c r="M564" s="38">
        <f t="shared" si="52"/>
        <v>0</v>
      </c>
      <c r="N564" s="38">
        <f t="shared" si="53"/>
        <v>0</v>
      </c>
      <c r="O564" s="38">
        <f>IF($F564=Instellingen!$I$11,ROUND(($J564-($J564/((100%+$F564)/100%))),2),0)</f>
        <v>0</v>
      </c>
      <c r="P564" s="38">
        <f>IF($F564=Instellingen!$I$12,ROUND(($J564-($J564/((100%+$F564)/100%))),2),0)</f>
        <v>0</v>
      </c>
      <c r="Q564" s="38">
        <f>IF($F564=Instellingen!$I$14,0,ROUND(($K564-($K564/((100%+$F564)/100%))),2))</f>
        <v>0</v>
      </c>
    </row>
    <row r="565" spans="1:17" x14ac:dyDescent="0.35">
      <c r="A565" s="20" t="str">
        <f t="shared" si="49"/>
        <v/>
      </c>
      <c r="B565" s="20" t="str">
        <f>IFERROR(VLOOKUP($A565,Instellingen!$K$11:$L$22,2,0),"")</f>
        <v/>
      </c>
      <c r="C565" s="51"/>
      <c r="D565" s="52"/>
      <c r="E565" s="52"/>
      <c r="F565" s="53"/>
      <c r="G565" s="50"/>
      <c r="H565" s="50"/>
      <c r="I565" s="50"/>
      <c r="J565" s="38">
        <f t="shared" si="50"/>
        <v>0</v>
      </c>
      <c r="K565" s="38">
        <f t="shared" si="48"/>
        <v>0</v>
      </c>
      <c r="L565" s="38">
        <f t="shared" si="51"/>
        <v>0</v>
      </c>
      <c r="M565" s="38">
        <f t="shared" si="52"/>
        <v>0</v>
      </c>
      <c r="N565" s="38">
        <f t="shared" si="53"/>
        <v>0</v>
      </c>
      <c r="O565" s="38">
        <f>IF($F565=Instellingen!$I$11,ROUND(($J565-($J565/((100%+$F565)/100%))),2),0)</f>
        <v>0</v>
      </c>
      <c r="P565" s="38">
        <f>IF($F565=Instellingen!$I$12,ROUND(($J565-($J565/((100%+$F565)/100%))),2),0)</f>
        <v>0</v>
      </c>
      <c r="Q565" s="38">
        <f>IF($F565=Instellingen!$I$14,0,ROUND(($K565-($K565/((100%+$F565)/100%))),2))</f>
        <v>0</v>
      </c>
    </row>
    <row r="566" spans="1:17" x14ac:dyDescent="0.35">
      <c r="A566" s="20" t="str">
        <f t="shared" si="49"/>
        <v/>
      </c>
      <c r="B566" s="20" t="str">
        <f>IFERROR(VLOOKUP($A566,Instellingen!$K$11:$L$22,2,0),"")</f>
        <v/>
      </c>
      <c r="C566" s="51"/>
      <c r="D566" s="52"/>
      <c r="E566" s="52"/>
      <c r="F566" s="53"/>
      <c r="G566" s="50"/>
      <c r="H566" s="50"/>
      <c r="I566" s="50"/>
      <c r="J566" s="38">
        <f t="shared" si="50"/>
        <v>0</v>
      </c>
      <c r="K566" s="38">
        <f t="shared" si="48"/>
        <v>0</v>
      </c>
      <c r="L566" s="38">
        <f t="shared" si="51"/>
        <v>0</v>
      </c>
      <c r="M566" s="38">
        <f t="shared" si="52"/>
        <v>0</v>
      </c>
      <c r="N566" s="38">
        <f t="shared" si="53"/>
        <v>0</v>
      </c>
      <c r="O566" s="38">
        <f>IF($F566=Instellingen!$I$11,ROUND(($J566-($J566/((100%+$F566)/100%))),2),0)</f>
        <v>0</v>
      </c>
      <c r="P566" s="38">
        <f>IF($F566=Instellingen!$I$12,ROUND(($J566-($J566/((100%+$F566)/100%))),2),0)</f>
        <v>0</v>
      </c>
      <c r="Q566" s="38">
        <f>IF($F566=Instellingen!$I$14,0,ROUND(($K566-($K566/((100%+$F566)/100%))),2))</f>
        <v>0</v>
      </c>
    </row>
    <row r="567" spans="1:17" x14ac:dyDescent="0.35">
      <c r="A567" s="20" t="str">
        <f t="shared" si="49"/>
        <v/>
      </c>
      <c r="B567" s="20" t="str">
        <f>IFERROR(VLOOKUP($A567,Instellingen!$K$11:$L$22,2,0),"")</f>
        <v/>
      </c>
      <c r="C567" s="51"/>
      <c r="D567" s="52"/>
      <c r="E567" s="52"/>
      <c r="F567" s="53"/>
      <c r="G567" s="50"/>
      <c r="H567" s="50"/>
      <c r="I567" s="50"/>
      <c r="J567" s="38">
        <f t="shared" si="50"/>
        <v>0</v>
      </c>
      <c r="K567" s="38">
        <f t="shared" si="48"/>
        <v>0</v>
      </c>
      <c r="L567" s="38">
        <f t="shared" si="51"/>
        <v>0</v>
      </c>
      <c r="M567" s="38">
        <f t="shared" si="52"/>
        <v>0</v>
      </c>
      <c r="N567" s="38">
        <f t="shared" si="53"/>
        <v>0</v>
      </c>
      <c r="O567" s="38">
        <f>IF($F567=Instellingen!$I$11,ROUND(($J567-($J567/((100%+$F567)/100%))),2),0)</f>
        <v>0</v>
      </c>
      <c r="P567" s="38">
        <f>IF($F567=Instellingen!$I$12,ROUND(($J567-($J567/((100%+$F567)/100%))),2),0)</f>
        <v>0</v>
      </c>
      <c r="Q567" s="38">
        <f>IF($F567=Instellingen!$I$14,0,ROUND(($K567-($K567/((100%+$F567)/100%))),2))</f>
        <v>0</v>
      </c>
    </row>
    <row r="568" spans="1:17" x14ac:dyDescent="0.35">
      <c r="A568" s="20" t="str">
        <f t="shared" si="49"/>
        <v/>
      </c>
      <c r="B568" s="20" t="str">
        <f>IFERROR(VLOOKUP($A568,Instellingen!$K$11:$L$22,2,0),"")</f>
        <v/>
      </c>
      <c r="C568" s="51"/>
      <c r="D568" s="52"/>
      <c r="E568" s="52"/>
      <c r="F568" s="53"/>
      <c r="G568" s="50"/>
      <c r="H568" s="50"/>
      <c r="I568" s="50"/>
      <c r="J568" s="38">
        <f t="shared" si="50"/>
        <v>0</v>
      </c>
      <c r="K568" s="38">
        <f t="shared" si="48"/>
        <v>0</v>
      </c>
      <c r="L568" s="38">
        <f t="shared" si="51"/>
        <v>0</v>
      </c>
      <c r="M568" s="38">
        <f t="shared" si="52"/>
        <v>0</v>
      </c>
      <c r="N568" s="38">
        <f t="shared" si="53"/>
        <v>0</v>
      </c>
      <c r="O568" s="38">
        <f>IF($F568=Instellingen!$I$11,ROUND(($J568-($J568/((100%+$F568)/100%))),2),0)</f>
        <v>0</v>
      </c>
      <c r="P568" s="38">
        <f>IF($F568=Instellingen!$I$12,ROUND(($J568-($J568/((100%+$F568)/100%))),2),0)</f>
        <v>0</v>
      </c>
      <c r="Q568" s="38">
        <f>IF($F568=Instellingen!$I$14,0,ROUND(($K568-($K568/((100%+$F568)/100%))),2))</f>
        <v>0</v>
      </c>
    </row>
    <row r="569" spans="1:17" x14ac:dyDescent="0.35">
      <c r="A569" s="20" t="str">
        <f t="shared" si="49"/>
        <v/>
      </c>
      <c r="B569" s="20" t="str">
        <f>IFERROR(VLOOKUP($A569,Instellingen!$K$11:$L$22,2,0),"")</f>
        <v/>
      </c>
      <c r="C569" s="51"/>
      <c r="D569" s="52"/>
      <c r="E569" s="52"/>
      <c r="F569" s="53"/>
      <c r="G569" s="50"/>
      <c r="H569" s="50"/>
      <c r="I569" s="50"/>
      <c r="J569" s="38">
        <f t="shared" si="50"/>
        <v>0</v>
      </c>
      <c r="K569" s="38">
        <f t="shared" si="48"/>
        <v>0</v>
      </c>
      <c r="L569" s="38">
        <f t="shared" si="51"/>
        <v>0</v>
      </c>
      <c r="M569" s="38">
        <f t="shared" si="52"/>
        <v>0</v>
      </c>
      <c r="N569" s="38">
        <f t="shared" si="53"/>
        <v>0</v>
      </c>
      <c r="O569" s="38">
        <f>IF($F569=Instellingen!$I$11,ROUND(($J569-($J569/((100%+$F569)/100%))),2),0)</f>
        <v>0</v>
      </c>
      <c r="P569" s="38">
        <f>IF($F569=Instellingen!$I$12,ROUND(($J569-($J569/((100%+$F569)/100%))),2),0)</f>
        <v>0</v>
      </c>
      <c r="Q569" s="38">
        <f>IF($F569=Instellingen!$I$14,0,ROUND(($K569-($K569/((100%+$F569)/100%))),2))</f>
        <v>0</v>
      </c>
    </row>
    <row r="570" spans="1:17" x14ac:dyDescent="0.35">
      <c r="A570" s="20" t="str">
        <f t="shared" si="49"/>
        <v/>
      </c>
      <c r="B570" s="20" t="str">
        <f>IFERROR(VLOOKUP($A570,Instellingen!$K$11:$L$22,2,0),"")</f>
        <v/>
      </c>
      <c r="C570" s="51"/>
      <c r="D570" s="52"/>
      <c r="E570" s="52"/>
      <c r="F570" s="53"/>
      <c r="G570" s="50"/>
      <c r="H570" s="50"/>
      <c r="I570" s="50"/>
      <c r="J570" s="38">
        <f t="shared" si="50"/>
        <v>0</v>
      </c>
      <c r="K570" s="38">
        <f t="shared" si="48"/>
        <v>0</v>
      </c>
      <c r="L570" s="38">
        <f t="shared" si="51"/>
        <v>0</v>
      </c>
      <c r="M570" s="38">
        <f t="shared" si="52"/>
        <v>0</v>
      </c>
      <c r="N570" s="38">
        <f t="shared" si="53"/>
        <v>0</v>
      </c>
      <c r="O570" s="38">
        <f>IF($F570=Instellingen!$I$11,ROUND(($J570-($J570/((100%+$F570)/100%))),2),0)</f>
        <v>0</v>
      </c>
      <c r="P570" s="38">
        <f>IF($F570=Instellingen!$I$12,ROUND(($J570-($J570/((100%+$F570)/100%))),2),0)</f>
        <v>0</v>
      </c>
      <c r="Q570" s="38">
        <f>IF($F570=Instellingen!$I$14,0,ROUND(($K570-($K570/((100%+$F570)/100%))),2))</f>
        <v>0</v>
      </c>
    </row>
    <row r="571" spans="1:17" x14ac:dyDescent="0.35">
      <c r="A571" s="20" t="str">
        <f t="shared" si="49"/>
        <v/>
      </c>
      <c r="B571" s="20" t="str">
        <f>IFERROR(VLOOKUP($A571,Instellingen!$K$11:$L$22,2,0),"")</f>
        <v/>
      </c>
      <c r="C571" s="51"/>
      <c r="D571" s="52"/>
      <c r="E571" s="52"/>
      <c r="F571" s="53"/>
      <c r="G571" s="50"/>
      <c r="H571" s="50"/>
      <c r="I571" s="50"/>
      <c r="J571" s="38">
        <f t="shared" si="50"/>
        <v>0</v>
      </c>
      <c r="K571" s="38">
        <f t="shared" si="48"/>
        <v>0</v>
      </c>
      <c r="L571" s="38">
        <f t="shared" si="51"/>
        <v>0</v>
      </c>
      <c r="M571" s="38">
        <f t="shared" si="52"/>
        <v>0</v>
      </c>
      <c r="N571" s="38">
        <f t="shared" si="53"/>
        <v>0</v>
      </c>
      <c r="O571" s="38">
        <f>IF($F571=Instellingen!$I$11,ROUND(($J571-($J571/((100%+$F571)/100%))),2),0)</f>
        <v>0</v>
      </c>
      <c r="P571" s="38">
        <f>IF($F571=Instellingen!$I$12,ROUND(($J571-($J571/((100%+$F571)/100%))),2),0)</f>
        <v>0</v>
      </c>
      <c r="Q571" s="38">
        <f>IF($F571=Instellingen!$I$14,0,ROUND(($K571-($K571/((100%+$F571)/100%))),2))</f>
        <v>0</v>
      </c>
    </row>
    <row r="572" spans="1:17" x14ac:dyDescent="0.35">
      <c r="A572" s="20" t="str">
        <f t="shared" si="49"/>
        <v/>
      </c>
      <c r="B572" s="20" t="str">
        <f>IFERROR(VLOOKUP($A572,Instellingen!$K$11:$L$22,2,0),"")</f>
        <v/>
      </c>
      <c r="C572" s="51"/>
      <c r="D572" s="52"/>
      <c r="E572" s="52"/>
      <c r="F572" s="53"/>
      <c r="G572" s="50"/>
      <c r="H572" s="50"/>
      <c r="I572" s="50"/>
      <c r="J572" s="38">
        <f t="shared" si="50"/>
        <v>0</v>
      </c>
      <c r="K572" s="38">
        <f t="shared" si="48"/>
        <v>0</v>
      </c>
      <c r="L572" s="38">
        <f t="shared" si="51"/>
        <v>0</v>
      </c>
      <c r="M572" s="38">
        <f t="shared" si="52"/>
        <v>0</v>
      </c>
      <c r="N572" s="38">
        <f t="shared" si="53"/>
        <v>0</v>
      </c>
      <c r="O572" s="38">
        <f>IF($F572=Instellingen!$I$11,ROUND(($J572-($J572/((100%+$F572)/100%))),2),0)</f>
        <v>0</v>
      </c>
      <c r="P572" s="38">
        <f>IF($F572=Instellingen!$I$12,ROUND(($J572-($J572/((100%+$F572)/100%))),2),0)</f>
        <v>0</v>
      </c>
      <c r="Q572" s="38">
        <f>IF($F572=Instellingen!$I$14,0,ROUND(($K572-($K572/((100%+$F572)/100%))),2))</f>
        <v>0</v>
      </c>
    </row>
    <row r="573" spans="1:17" x14ac:dyDescent="0.35">
      <c r="A573" s="20" t="str">
        <f t="shared" si="49"/>
        <v/>
      </c>
      <c r="B573" s="20" t="str">
        <f>IFERROR(VLOOKUP($A573,Instellingen!$K$11:$L$22,2,0),"")</f>
        <v/>
      </c>
      <c r="C573" s="51"/>
      <c r="D573" s="52"/>
      <c r="E573" s="52"/>
      <c r="F573" s="53"/>
      <c r="G573" s="50"/>
      <c r="H573" s="50"/>
      <c r="I573" s="50"/>
      <c r="J573" s="38">
        <f t="shared" si="50"/>
        <v>0</v>
      </c>
      <c r="K573" s="38">
        <f t="shared" si="48"/>
        <v>0</v>
      </c>
      <c r="L573" s="38">
        <f t="shared" si="51"/>
        <v>0</v>
      </c>
      <c r="M573" s="38">
        <f t="shared" si="52"/>
        <v>0</v>
      </c>
      <c r="N573" s="38">
        <f t="shared" si="53"/>
        <v>0</v>
      </c>
      <c r="O573" s="38">
        <f>IF($F573=Instellingen!$I$11,ROUND(($J573-($J573/((100%+$F573)/100%))),2),0)</f>
        <v>0</v>
      </c>
      <c r="P573" s="38">
        <f>IF($F573=Instellingen!$I$12,ROUND(($J573-($J573/((100%+$F573)/100%))),2),0)</f>
        <v>0</v>
      </c>
      <c r="Q573" s="38">
        <f>IF($F573=Instellingen!$I$14,0,ROUND(($K573-($K573/((100%+$F573)/100%))),2))</f>
        <v>0</v>
      </c>
    </row>
    <row r="574" spans="1:17" x14ac:dyDescent="0.35">
      <c r="A574" s="20" t="str">
        <f t="shared" si="49"/>
        <v/>
      </c>
      <c r="B574" s="20" t="str">
        <f>IFERROR(VLOOKUP($A574,Instellingen!$K$11:$L$22,2,0),"")</f>
        <v/>
      </c>
      <c r="C574" s="51"/>
      <c r="D574" s="52"/>
      <c r="E574" s="52"/>
      <c r="F574" s="53"/>
      <c r="G574" s="50"/>
      <c r="H574" s="50"/>
      <c r="I574" s="50"/>
      <c r="J574" s="38">
        <f t="shared" si="50"/>
        <v>0</v>
      </c>
      <c r="K574" s="38">
        <f t="shared" si="48"/>
        <v>0</v>
      </c>
      <c r="L574" s="38">
        <f t="shared" si="51"/>
        <v>0</v>
      </c>
      <c r="M574" s="38">
        <f t="shared" si="52"/>
        <v>0</v>
      </c>
      <c r="N574" s="38">
        <f t="shared" si="53"/>
        <v>0</v>
      </c>
      <c r="O574" s="38">
        <f>IF($F574=Instellingen!$I$11,ROUND(($J574-($J574/((100%+$F574)/100%))),2),0)</f>
        <v>0</v>
      </c>
      <c r="P574" s="38">
        <f>IF($F574=Instellingen!$I$12,ROUND(($J574-($J574/((100%+$F574)/100%))),2),0)</f>
        <v>0</v>
      </c>
      <c r="Q574" s="38">
        <f>IF($F574=Instellingen!$I$14,0,ROUND(($K574-($K574/((100%+$F574)/100%))),2))</f>
        <v>0</v>
      </c>
    </row>
    <row r="575" spans="1:17" x14ac:dyDescent="0.35">
      <c r="A575" s="20" t="str">
        <f t="shared" si="49"/>
        <v/>
      </c>
      <c r="B575" s="20" t="str">
        <f>IFERROR(VLOOKUP($A575,Instellingen!$K$11:$L$22,2,0),"")</f>
        <v/>
      </c>
      <c r="C575" s="51"/>
      <c r="D575" s="52"/>
      <c r="E575" s="52"/>
      <c r="F575" s="53"/>
      <c r="G575" s="50"/>
      <c r="H575" s="50"/>
      <c r="I575" s="50"/>
      <c r="J575" s="38">
        <f t="shared" si="50"/>
        <v>0</v>
      </c>
      <c r="K575" s="38">
        <f t="shared" si="48"/>
        <v>0</v>
      </c>
      <c r="L575" s="38">
        <f t="shared" si="51"/>
        <v>0</v>
      </c>
      <c r="M575" s="38">
        <f t="shared" si="52"/>
        <v>0</v>
      </c>
      <c r="N575" s="38">
        <f t="shared" si="53"/>
        <v>0</v>
      </c>
      <c r="O575" s="38">
        <f>IF($F575=Instellingen!$I$11,ROUND(($J575-($J575/((100%+$F575)/100%))),2),0)</f>
        <v>0</v>
      </c>
      <c r="P575" s="38">
        <f>IF($F575=Instellingen!$I$12,ROUND(($J575-($J575/((100%+$F575)/100%))),2),0)</f>
        <v>0</v>
      </c>
      <c r="Q575" s="38">
        <f>IF($F575=Instellingen!$I$14,0,ROUND(($K575-($K575/((100%+$F575)/100%))),2))</f>
        <v>0</v>
      </c>
    </row>
    <row r="576" spans="1:17" x14ac:dyDescent="0.35">
      <c r="A576" s="20" t="str">
        <f t="shared" si="49"/>
        <v/>
      </c>
      <c r="B576" s="20" t="str">
        <f>IFERROR(VLOOKUP($A576,Instellingen!$K$11:$L$22,2,0),"")</f>
        <v/>
      </c>
      <c r="C576" s="51"/>
      <c r="D576" s="52"/>
      <c r="E576" s="52"/>
      <c r="F576" s="53"/>
      <c r="G576" s="50"/>
      <c r="H576" s="50"/>
      <c r="I576" s="50"/>
      <c r="J576" s="38">
        <f t="shared" si="50"/>
        <v>0</v>
      </c>
      <c r="K576" s="38">
        <f t="shared" si="48"/>
        <v>0</v>
      </c>
      <c r="L576" s="38">
        <f t="shared" si="51"/>
        <v>0</v>
      </c>
      <c r="M576" s="38">
        <f t="shared" si="52"/>
        <v>0</v>
      </c>
      <c r="N576" s="38">
        <f t="shared" si="53"/>
        <v>0</v>
      </c>
      <c r="O576" s="38">
        <f>IF($F576=Instellingen!$I$11,ROUND(($J576-($J576/((100%+$F576)/100%))),2),0)</f>
        <v>0</v>
      </c>
      <c r="P576" s="38">
        <f>IF($F576=Instellingen!$I$12,ROUND(($J576-($J576/((100%+$F576)/100%))),2),0)</f>
        <v>0</v>
      </c>
      <c r="Q576" s="38">
        <f>IF($F576=Instellingen!$I$14,0,ROUND(($K576-($K576/((100%+$F576)/100%))),2))</f>
        <v>0</v>
      </c>
    </row>
    <row r="577" spans="1:17" x14ac:dyDescent="0.35">
      <c r="A577" s="20" t="str">
        <f t="shared" si="49"/>
        <v/>
      </c>
      <c r="B577" s="20" t="str">
        <f>IFERROR(VLOOKUP($A577,Instellingen!$K$11:$L$22,2,0),"")</f>
        <v/>
      </c>
      <c r="C577" s="51"/>
      <c r="D577" s="52"/>
      <c r="E577" s="52"/>
      <c r="F577" s="53"/>
      <c r="G577" s="50"/>
      <c r="H577" s="50"/>
      <c r="I577" s="50"/>
      <c r="J577" s="38">
        <f t="shared" si="50"/>
        <v>0</v>
      </c>
      <c r="K577" s="38">
        <f t="shared" si="48"/>
        <v>0</v>
      </c>
      <c r="L577" s="38">
        <f t="shared" si="51"/>
        <v>0</v>
      </c>
      <c r="M577" s="38">
        <f t="shared" si="52"/>
        <v>0</v>
      </c>
      <c r="N577" s="38">
        <f t="shared" si="53"/>
        <v>0</v>
      </c>
      <c r="O577" s="38">
        <f>IF($F577=Instellingen!$I$11,ROUND(($J577-($J577/((100%+$F577)/100%))),2),0)</f>
        <v>0</v>
      </c>
      <c r="P577" s="38">
        <f>IF($F577=Instellingen!$I$12,ROUND(($J577-($J577/((100%+$F577)/100%))),2),0)</f>
        <v>0</v>
      </c>
      <c r="Q577" s="38">
        <f>IF($F577=Instellingen!$I$14,0,ROUND(($K577-($K577/((100%+$F577)/100%))),2))</f>
        <v>0</v>
      </c>
    </row>
    <row r="578" spans="1:17" x14ac:dyDescent="0.35">
      <c r="A578" s="20" t="str">
        <f t="shared" si="49"/>
        <v/>
      </c>
      <c r="B578" s="20" t="str">
        <f>IFERROR(VLOOKUP($A578,Instellingen!$K$11:$L$22,2,0),"")</f>
        <v/>
      </c>
      <c r="C578" s="51"/>
      <c r="D578" s="52"/>
      <c r="E578" s="52"/>
      <c r="F578" s="53"/>
      <c r="G578" s="50"/>
      <c r="H578" s="50"/>
      <c r="I578" s="50"/>
      <c r="J578" s="38">
        <f t="shared" si="50"/>
        <v>0</v>
      </c>
      <c r="K578" s="38">
        <f t="shared" si="48"/>
        <v>0</v>
      </c>
      <c r="L578" s="38">
        <f t="shared" si="51"/>
        <v>0</v>
      </c>
      <c r="M578" s="38">
        <f t="shared" si="52"/>
        <v>0</v>
      </c>
      <c r="N578" s="38">
        <f t="shared" si="53"/>
        <v>0</v>
      </c>
      <c r="O578" s="38">
        <f>IF($F578=Instellingen!$I$11,ROUND(($J578-($J578/((100%+$F578)/100%))),2),0)</f>
        <v>0</v>
      </c>
      <c r="P578" s="38">
        <f>IF($F578=Instellingen!$I$12,ROUND(($J578-($J578/((100%+$F578)/100%))),2),0)</f>
        <v>0</v>
      </c>
      <c r="Q578" s="38">
        <f>IF($F578=Instellingen!$I$14,0,ROUND(($K578-($K578/((100%+$F578)/100%))),2))</f>
        <v>0</v>
      </c>
    </row>
    <row r="579" spans="1:17" x14ac:dyDescent="0.35">
      <c r="A579" s="20" t="str">
        <f t="shared" si="49"/>
        <v/>
      </c>
      <c r="B579" s="20" t="str">
        <f>IFERROR(VLOOKUP($A579,Instellingen!$K$11:$L$22,2,0),"")</f>
        <v/>
      </c>
      <c r="C579" s="51"/>
      <c r="D579" s="52"/>
      <c r="E579" s="52"/>
      <c r="F579" s="53"/>
      <c r="G579" s="50"/>
      <c r="H579" s="50"/>
      <c r="I579" s="50"/>
      <c r="J579" s="38">
        <f t="shared" si="50"/>
        <v>0</v>
      </c>
      <c r="K579" s="38">
        <f t="shared" si="48"/>
        <v>0</v>
      </c>
      <c r="L579" s="38">
        <f t="shared" si="51"/>
        <v>0</v>
      </c>
      <c r="M579" s="38">
        <f t="shared" si="52"/>
        <v>0</v>
      </c>
      <c r="N579" s="38">
        <f t="shared" si="53"/>
        <v>0</v>
      </c>
      <c r="O579" s="38">
        <f>IF($F579=Instellingen!$I$11,ROUND(($J579-($J579/((100%+$F579)/100%))),2),0)</f>
        <v>0</v>
      </c>
      <c r="P579" s="38">
        <f>IF($F579=Instellingen!$I$12,ROUND(($J579-($J579/((100%+$F579)/100%))),2),0)</f>
        <v>0</v>
      </c>
      <c r="Q579" s="38">
        <f>IF($F579=Instellingen!$I$14,0,ROUND(($K579-($K579/((100%+$F579)/100%))),2))</f>
        <v>0</v>
      </c>
    </row>
    <row r="580" spans="1:17" x14ac:dyDescent="0.35">
      <c r="A580" s="20" t="str">
        <f t="shared" si="49"/>
        <v/>
      </c>
      <c r="B580" s="20" t="str">
        <f>IFERROR(VLOOKUP($A580,Instellingen!$K$11:$L$22,2,0),"")</f>
        <v/>
      </c>
      <c r="C580" s="51"/>
      <c r="D580" s="52"/>
      <c r="E580" s="52"/>
      <c r="F580" s="53"/>
      <c r="G580" s="50"/>
      <c r="H580" s="50"/>
      <c r="I580" s="50"/>
      <c r="J580" s="38">
        <f t="shared" si="50"/>
        <v>0</v>
      </c>
      <c r="K580" s="38">
        <f t="shared" si="48"/>
        <v>0</v>
      </c>
      <c r="L580" s="38">
        <f t="shared" si="51"/>
        <v>0</v>
      </c>
      <c r="M580" s="38">
        <f t="shared" si="52"/>
        <v>0</v>
      </c>
      <c r="N580" s="38">
        <f t="shared" si="53"/>
        <v>0</v>
      </c>
      <c r="O580" s="38">
        <f>IF($F580=Instellingen!$I$11,ROUND(($J580-($J580/((100%+$F580)/100%))),2),0)</f>
        <v>0</v>
      </c>
      <c r="P580" s="38">
        <f>IF($F580=Instellingen!$I$12,ROUND(($J580-($J580/((100%+$F580)/100%))),2),0)</f>
        <v>0</v>
      </c>
      <c r="Q580" s="38">
        <f>IF($F580=Instellingen!$I$14,0,ROUND(($K580-($K580/((100%+$F580)/100%))),2))</f>
        <v>0</v>
      </c>
    </row>
    <row r="581" spans="1:17" x14ac:dyDescent="0.35">
      <c r="A581" s="20" t="str">
        <f t="shared" si="49"/>
        <v/>
      </c>
      <c r="B581" s="20" t="str">
        <f>IFERROR(VLOOKUP($A581,Instellingen!$K$11:$L$22,2,0),"")</f>
        <v/>
      </c>
      <c r="C581" s="51"/>
      <c r="D581" s="52"/>
      <c r="E581" s="52"/>
      <c r="F581" s="53"/>
      <c r="G581" s="50"/>
      <c r="H581" s="50"/>
      <c r="I581" s="50"/>
      <c r="J581" s="38">
        <f t="shared" si="50"/>
        <v>0</v>
      </c>
      <c r="K581" s="38">
        <f t="shared" si="48"/>
        <v>0</v>
      </c>
      <c r="L581" s="38">
        <f t="shared" si="51"/>
        <v>0</v>
      </c>
      <c r="M581" s="38">
        <f t="shared" si="52"/>
        <v>0</v>
      </c>
      <c r="N581" s="38">
        <f t="shared" si="53"/>
        <v>0</v>
      </c>
      <c r="O581" s="38">
        <f>IF($F581=Instellingen!$I$11,ROUND(($J581-($J581/((100%+$F581)/100%))),2),0)</f>
        <v>0</v>
      </c>
      <c r="P581" s="38">
        <f>IF($F581=Instellingen!$I$12,ROUND(($J581-($J581/((100%+$F581)/100%))),2),0)</f>
        <v>0</v>
      </c>
      <c r="Q581" s="38">
        <f>IF($F581=Instellingen!$I$14,0,ROUND(($K581-($K581/((100%+$F581)/100%))),2))</f>
        <v>0</v>
      </c>
    </row>
    <row r="582" spans="1:17" x14ac:dyDescent="0.35">
      <c r="A582" s="20" t="str">
        <f t="shared" si="49"/>
        <v/>
      </c>
      <c r="B582" s="20" t="str">
        <f>IFERROR(VLOOKUP($A582,Instellingen!$K$11:$L$22,2,0),"")</f>
        <v/>
      </c>
      <c r="C582" s="51"/>
      <c r="D582" s="52"/>
      <c r="E582" s="52"/>
      <c r="F582" s="53"/>
      <c r="G582" s="50"/>
      <c r="H582" s="50"/>
      <c r="I582" s="50"/>
      <c r="J582" s="38">
        <f t="shared" si="50"/>
        <v>0</v>
      </c>
      <c r="K582" s="38">
        <f t="shared" si="48"/>
        <v>0</v>
      </c>
      <c r="L582" s="38">
        <f t="shared" si="51"/>
        <v>0</v>
      </c>
      <c r="M582" s="38">
        <f t="shared" si="52"/>
        <v>0</v>
      </c>
      <c r="N582" s="38">
        <f t="shared" si="53"/>
        <v>0</v>
      </c>
      <c r="O582" s="38">
        <f>IF($F582=Instellingen!$I$11,ROUND(($J582-($J582/((100%+$F582)/100%))),2),0)</f>
        <v>0</v>
      </c>
      <c r="P582" s="38">
        <f>IF($F582=Instellingen!$I$12,ROUND(($J582-($J582/((100%+$F582)/100%))),2),0)</f>
        <v>0</v>
      </c>
      <c r="Q582" s="38">
        <f>IF($F582=Instellingen!$I$14,0,ROUND(($K582-($K582/((100%+$F582)/100%))),2))</f>
        <v>0</v>
      </c>
    </row>
    <row r="583" spans="1:17" x14ac:dyDescent="0.35">
      <c r="A583" s="20" t="str">
        <f t="shared" si="49"/>
        <v/>
      </c>
      <c r="B583" s="20" t="str">
        <f>IFERROR(VLOOKUP($A583,Instellingen!$K$11:$L$22,2,0),"")</f>
        <v/>
      </c>
      <c r="C583" s="51"/>
      <c r="D583" s="52"/>
      <c r="E583" s="52"/>
      <c r="F583" s="53"/>
      <c r="G583" s="50"/>
      <c r="H583" s="50"/>
      <c r="I583" s="50"/>
      <c r="J583" s="38">
        <f t="shared" si="50"/>
        <v>0</v>
      </c>
      <c r="K583" s="38">
        <f t="shared" ref="K583:K646" si="54">IF(OR($G583="Kosten",$G583="Investering"),$E583-$D583,0)</f>
        <v>0</v>
      </c>
      <c r="L583" s="38">
        <f t="shared" si="51"/>
        <v>0</v>
      </c>
      <c r="M583" s="38">
        <f t="shared" si="52"/>
        <v>0</v>
      </c>
      <c r="N583" s="38">
        <f t="shared" si="53"/>
        <v>0</v>
      </c>
      <c r="O583" s="38">
        <f>IF($F583=Instellingen!$I$11,ROUND(($J583-($J583/((100%+$F583)/100%))),2),0)</f>
        <v>0</v>
      </c>
      <c r="P583" s="38">
        <f>IF($F583=Instellingen!$I$12,ROUND(($J583-($J583/((100%+$F583)/100%))),2),0)</f>
        <v>0</v>
      </c>
      <c r="Q583" s="38">
        <f>IF($F583=Instellingen!$I$14,0,ROUND(($K583-($K583/((100%+$F583)/100%))),2))</f>
        <v>0</v>
      </c>
    </row>
    <row r="584" spans="1:17" x14ac:dyDescent="0.35">
      <c r="A584" s="20" t="str">
        <f t="shared" ref="A584:A647" si="55">IF($C584="","",PROPER(TEXT($C584,"mmmm")))</f>
        <v/>
      </c>
      <c r="B584" s="20" t="str">
        <f>IFERROR(VLOOKUP($A584,Instellingen!$K$11:$L$22,2,0),"")</f>
        <v/>
      </c>
      <c r="C584" s="51"/>
      <c r="D584" s="52"/>
      <c r="E584" s="52"/>
      <c r="F584" s="53"/>
      <c r="G584" s="50"/>
      <c r="H584" s="50"/>
      <c r="I584" s="50"/>
      <c r="J584" s="38">
        <f t="shared" ref="J584:J647" si="56">IF($G584="Omzet",$D584-$E584,0)</f>
        <v>0</v>
      </c>
      <c r="K584" s="38">
        <f t="shared" si="54"/>
        <v>0</v>
      </c>
      <c r="L584" s="38">
        <f t="shared" ref="L584:L647" si="57">IF(OR($G584="Omzet",$G584="Kosten",$G584="Investering"),0,$D584-$E584)</f>
        <v>0</v>
      </c>
      <c r="M584" s="38">
        <f t="shared" ref="M584:M647" si="58">J584-O584-P584</f>
        <v>0</v>
      </c>
      <c r="N584" s="38">
        <f t="shared" ref="N584:N647" si="59">K584-Q584</f>
        <v>0</v>
      </c>
      <c r="O584" s="38">
        <f>IF($F584=Instellingen!$I$11,ROUND(($J584-($J584/((100%+$F584)/100%))),2),0)</f>
        <v>0</v>
      </c>
      <c r="P584" s="38">
        <f>IF($F584=Instellingen!$I$12,ROUND(($J584-($J584/((100%+$F584)/100%))),2),0)</f>
        <v>0</v>
      </c>
      <c r="Q584" s="38">
        <f>IF($F584=Instellingen!$I$14,0,ROUND(($K584-($K584/((100%+$F584)/100%))),2))</f>
        <v>0</v>
      </c>
    </row>
    <row r="585" spans="1:17" x14ac:dyDescent="0.35">
      <c r="A585" s="20" t="str">
        <f t="shared" si="55"/>
        <v/>
      </c>
      <c r="B585" s="20" t="str">
        <f>IFERROR(VLOOKUP($A585,Instellingen!$K$11:$L$22,2,0),"")</f>
        <v/>
      </c>
      <c r="C585" s="51"/>
      <c r="D585" s="52"/>
      <c r="E585" s="52"/>
      <c r="F585" s="53"/>
      <c r="G585" s="50"/>
      <c r="H585" s="50"/>
      <c r="I585" s="50"/>
      <c r="J585" s="38">
        <f t="shared" si="56"/>
        <v>0</v>
      </c>
      <c r="K585" s="38">
        <f t="shared" si="54"/>
        <v>0</v>
      </c>
      <c r="L585" s="38">
        <f t="shared" si="57"/>
        <v>0</v>
      </c>
      <c r="M585" s="38">
        <f t="shared" si="58"/>
        <v>0</v>
      </c>
      <c r="N585" s="38">
        <f t="shared" si="59"/>
        <v>0</v>
      </c>
      <c r="O585" s="38">
        <f>IF($F585=Instellingen!$I$11,ROUND(($J585-($J585/((100%+$F585)/100%))),2),0)</f>
        <v>0</v>
      </c>
      <c r="P585" s="38">
        <f>IF($F585=Instellingen!$I$12,ROUND(($J585-($J585/((100%+$F585)/100%))),2),0)</f>
        <v>0</v>
      </c>
      <c r="Q585" s="38">
        <f>IF($F585=Instellingen!$I$14,0,ROUND(($K585-($K585/((100%+$F585)/100%))),2))</f>
        <v>0</v>
      </c>
    </row>
    <row r="586" spans="1:17" x14ac:dyDescent="0.35">
      <c r="A586" s="20" t="str">
        <f t="shared" si="55"/>
        <v/>
      </c>
      <c r="B586" s="20" t="str">
        <f>IFERROR(VLOOKUP($A586,Instellingen!$K$11:$L$22,2,0),"")</f>
        <v/>
      </c>
      <c r="C586" s="51"/>
      <c r="D586" s="52"/>
      <c r="E586" s="52"/>
      <c r="F586" s="53"/>
      <c r="G586" s="50"/>
      <c r="H586" s="50"/>
      <c r="I586" s="50"/>
      <c r="J586" s="38">
        <f t="shared" si="56"/>
        <v>0</v>
      </c>
      <c r="K586" s="38">
        <f t="shared" si="54"/>
        <v>0</v>
      </c>
      <c r="L586" s="38">
        <f t="shared" si="57"/>
        <v>0</v>
      </c>
      <c r="M586" s="38">
        <f t="shared" si="58"/>
        <v>0</v>
      </c>
      <c r="N586" s="38">
        <f t="shared" si="59"/>
        <v>0</v>
      </c>
      <c r="O586" s="38">
        <f>IF($F586=Instellingen!$I$11,ROUND(($J586-($J586/((100%+$F586)/100%))),2),0)</f>
        <v>0</v>
      </c>
      <c r="P586" s="38">
        <f>IF($F586=Instellingen!$I$12,ROUND(($J586-($J586/((100%+$F586)/100%))),2),0)</f>
        <v>0</v>
      </c>
      <c r="Q586" s="38">
        <f>IF($F586=Instellingen!$I$14,0,ROUND(($K586-($K586/((100%+$F586)/100%))),2))</f>
        <v>0</v>
      </c>
    </row>
    <row r="587" spans="1:17" x14ac:dyDescent="0.35">
      <c r="A587" s="20" t="str">
        <f t="shared" si="55"/>
        <v/>
      </c>
      <c r="B587" s="20" t="str">
        <f>IFERROR(VLOOKUP($A587,Instellingen!$K$11:$L$22,2,0),"")</f>
        <v/>
      </c>
      <c r="C587" s="51"/>
      <c r="D587" s="52"/>
      <c r="E587" s="52"/>
      <c r="F587" s="53"/>
      <c r="G587" s="50"/>
      <c r="H587" s="50"/>
      <c r="I587" s="50"/>
      <c r="J587" s="38">
        <f t="shared" si="56"/>
        <v>0</v>
      </c>
      <c r="K587" s="38">
        <f t="shared" si="54"/>
        <v>0</v>
      </c>
      <c r="L587" s="38">
        <f t="shared" si="57"/>
        <v>0</v>
      </c>
      <c r="M587" s="38">
        <f t="shared" si="58"/>
        <v>0</v>
      </c>
      <c r="N587" s="38">
        <f t="shared" si="59"/>
        <v>0</v>
      </c>
      <c r="O587" s="38">
        <f>IF($F587=Instellingen!$I$11,ROUND(($J587-($J587/((100%+$F587)/100%))),2),0)</f>
        <v>0</v>
      </c>
      <c r="P587" s="38">
        <f>IF($F587=Instellingen!$I$12,ROUND(($J587-($J587/((100%+$F587)/100%))),2),0)</f>
        <v>0</v>
      </c>
      <c r="Q587" s="38">
        <f>IF($F587=Instellingen!$I$14,0,ROUND(($K587-($K587/((100%+$F587)/100%))),2))</f>
        <v>0</v>
      </c>
    </row>
    <row r="588" spans="1:17" x14ac:dyDescent="0.35">
      <c r="A588" s="20" t="str">
        <f t="shared" si="55"/>
        <v/>
      </c>
      <c r="B588" s="20" t="str">
        <f>IFERROR(VLOOKUP($A588,Instellingen!$K$11:$L$22,2,0),"")</f>
        <v/>
      </c>
      <c r="C588" s="51"/>
      <c r="D588" s="52"/>
      <c r="E588" s="52"/>
      <c r="F588" s="53"/>
      <c r="G588" s="50"/>
      <c r="H588" s="50"/>
      <c r="I588" s="50"/>
      <c r="J588" s="38">
        <f t="shared" si="56"/>
        <v>0</v>
      </c>
      <c r="K588" s="38">
        <f t="shared" si="54"/>
        <v>0</v>
      </c>
      <c r="L588" s="38">
        <f t="shared" si="57"/>
        <v>0</v>
      </c>
      <c r="M588" s="38">
        <f t="shared" si="58"/>
        <v>0</v>
      </c>
      <c r="N588" s="38">
        <f t="shared" si="59"/>
        <v>0</v>
      </c>
      <c r="O588" s="38">
        <f>IF($F588=Instellingen!$I$11,ROUND(($J588-($J588/((100%+$F588)/100%))),2),0)</f>
        <v>0</v>
      </c>
      <c r="P588" s="38">
        <f>IF($F588=Instellingen!$I$12,ROUND(($J588-($J588/((100%+$F588)/100%))),2),0)</f>
        <v>0</v>
      </c>
      <c r="Q588" s="38">
        <f>IF($F588=Instellingen!$I$14,0,ROUND(($K588-($K588/((100%+$F588)/100%))),2))</f>
        <v>0</v>
      </c>
    </row>
    <row r="589" spans="1:17" x14ac:dyDescent="0.35">
      <c r="A589" s="20" t="str">
        <f t="shared" si="55"/>
        <v/>
      </c>
      <c r="B589" s="20" t="str">
        <f>IFERROR(VLOOKUP($A589,Instellingen!$K$11:$L$22,2,0),"")</f>
        <v/>
      </c>
      <c r="C589" s="51"/>
      <c r="D589" s="52"/>
      <c r="E589" s="52"/>
      <c r="F589" s="53"/>
      <c r="G589" s="50"/>
      <c r="H589" s="50"/>
      <c r="I589" s="50"/>
      <c r="J589" s="38">
        <f t="shared" si="56"/>
        <v>0</v>
      </c>
      <c r="K589" s="38">
        <f t="shared" si="54"/>
        <v>0</v>
      </c>
      <c r="L589" s="38">
        <f t="shared" si="57"/>
        <v>0</v>
      </c>
      <c r="M589" s="38">
        <f t="shared" si="58"/>
        <v>0</v>
      </c>
      <c r="N589" s="38">
        <f t="shared" si="59"/>
        <v>0</v>
      </c>
      <c r="O589" s="38">
        <f>IF($F589=Instellingen!$I$11,ROUND(($J589-($J589/((100%+$F589)/100%))),2),0)</f>
        <v>0</v>
      </c>
      <c r="P589" s="38">
        <f>IF($F589=Instellingen!$I$12,ROUND(($J589-($J589/((100%+$F589)/100%))),2),0)</f>
        <v>0</v>
      </c>
      <c r="Q589" s="38">
        <f>IF($F589=Instellingen!$I$14,0,ROUND(($K589-($K589/((100%+$F589)/100%))),2))</f>
        <v>0</v>
      </c>
    </row>
    <row r="590" spans="1:17" x14ac:dyDescent="0.35">
      <c r="A590" s="20" t="str">
        <f t="shared" si="55"/>
        <v/>
      </c>
      <c r="B590" s="20" t="str">
        <f>IFERROR(VLOOKUP($A590,Instellingen!$K$11:$L$22,2,0),"")</f>
        <v/>
      </c>
      <c r="C590" s="51"/>
      <c r="D590" s="52"/>
      <c r="E590" s="52"/>
      <c r="F590" s="53"/>
      <c r="G590" s="50"/>
      <c r="H590" s="50"/>
      <c r="I590" s="50"/>
      <c r="J590" s="38">
        <f t="shared" si="56"/>
        <v>0</v>
      </c>
      <c r="K590" s="38">
        <f t="shared" si="54"/>
        <v>0</v>
      </c>
      <c r="L590" s="38">
        <f t="shared" si="57"/>
        <v>0</v>
      </c>
      <c r="M590" s="38">
        <f t="shared" si="58"/>
        <v>0</v>
      </c>
      <c r="N590" s="38">
        <f t="shared" si="59"/>
        <v>0</v>
      </c>
      <c r="O590" s="38">
        <f>IF($F590=Instellingen!$I$11,ROUND(($J590-($J590/((100%+$F590)/100%))),2),0)</f>
        <v>0</v>
      </c>
      <c r="P590" s="38">
        <f>IF($F590=Instellingen!$I$12,ROUND(($J590-($J590/((100%+$F590)/100%))),2),0)</f>
        <v>0</v>
      </c>
      <c r="Q590" s="38">
        <f>IF($F590=Instellingen!$I$14,0,ROUND(($K590-($K590/((100%+$F590)/100%))),2))</f>
        <v>0</v>
      </c>
    </row>
    <row r="591" spans="1:17" x14ac:dyDescent="0.35">
      <c r="A591" s="20" t="str">
        <f t="shared" si="55"/>
        <v/>
      </c>
      <c r="B591" s="20" t="str">
        <f>IFERROR(VLOOKUP($A591,Instellingen!$K$11:$L$22,2,0),"")</f>
        <v/>
      </c>
      <c r="C591" s="51"/>
      <c r="D591" s="52"/>
      <c r="E591" s="52"/>
      <c r="F591" s="53"/>
      <c r="G591" s="50"/>
      <c r="H591" s="50"/>
      <c r="I591" s="50"/>
      <c r="J591" s="38">
        <f t="shared" si="56"/>
        <v>0</v>
      </c>
      <c r="K591" s="38">
        <f t="shared" si="54"/>
        <v>0</v>
      </c>
      <c r="L591" s="38">
        <f t="shared" si="57"/>
        <v>0</v>
      </c>
      <c r="M591" s="38">
        <f t="shared" si="58"/>
        <v>0</v>
      </c>
      <c r="N591" s="38">
        <f t="shared" si="59"/>
        <v>0</v>
      </c>
      <c r="O591" s="38">
        <f>IF($F591=Instellingen!$I$11,ROUND(($J591-($J591/((100%+$F591)/100%))),2),0)</f>
        <v>0</v>
      </c>
      <c r="P591" s="38">
        <f>IF($F591=Instellingen!$I$12,ROUND(($J591-($J591/((100%+$F591)/100%))),2),0)</f>
        <v>0</v>
      </c>
      <c r="Q591" s="38">
        <f>IF($F591=Instellingen!$I$14,0,ROUND(($K591-($K591/((100%+$F591)/100%))),2))</f>
        <v>0</v>
      </c>
    </row>
    <row r="592" spans="1:17" x14ac:dyDescent="0.35">
      <c r="A592" s="20" t="str">
        <f t="shared" si="55"/>
        <v/>
      </c>
      <c r="B592" s="20" t="str">
        <f>IFERROR(VLOOKUP($A592,Instellingen!$K$11:$L$22,2,0),"")</f>
        <v/>
      </c>
      <c r="C592" s="51"/>
      <c r="D592" s="52"/>
      <c r="E592" s="52"/>
      <c r="F592" s="53"/>
      <c r="G592" s="50"/>
      <c r="H592" s="50"/>
      <c r="I592" s="50"/>
      <c r="J592" s="38">
        <f t="shared" si="56"/>
        <v>0</v>
      </c>
      <c r="K592" s="38">
        <f t="shared" si="54"/>
        <v>0</v>
      </c>
      <c r="L592" s="38">
        <f t="shared" si="57"/>
        <v>0</v>
      </c>
      <c r="M592" s="38">
        <f t="shared" si="58"/>
        <v>0</v>
      </c>
      <c r="N592" s="38">
        <f t="shared" si="59"/>
        <v>0</v>
      </c>
      <c r="O592" s="38">
        <f>IF($F592=Instellingen!$I$11,ROUND(($J592-($J592/((100%+$F592)/100%))),2),0)</f>
        <v>0</v>
      </c>
      <c r="P592" s="38">
        <f>IF($F592=Instellingen!$I$12,ROUND(($J592-($J592/((100%+$F592)/100%))),2),0)</f>
        <v>0</v>
      </c>
      <c r="Q592" s="38">
        <f>IF($F592=Instellingen!$I$14,0,ROUND(($K592-($K592/((100%+$F592)/100%))),2))</f>
        <v>0</v>
      </c>
    </row>
    <row r="593" spans="1:17" x14ac:dyDescent="0.35">
      <c r="A593" s="20" t="str">
        <f t="shared" si="55"/>
        <v/>
      </c>
      <c r="B593" s="20" t="str">
        <f>IFERROR(VLOOKUP($A593,Instellingen!$K$11:$L$22,2,0),"")</f>
        <v/>
      </c>
      <c r="C593" s="51"/>
      <c r="D593" s="52"/>
      <c r="E593" s="52"/>
      <c r="F593" s="53"/>
      <c r="G593" s="50"/>
      <c r="H593" s="50"/>
      <c r="I593" s="50"/>
      <c r="J593" s="38">
        <f t="shared" si="56"/>
        <v>0</v>
      </c>
      <c r="K593" s="38">
        <f t="shared" si="54"/>
        <v>0</v>
      </c>
      <c r="L593" s="38">
        <f t="shared" si="57"/>
        <v>0</v>
      </c>
      <c r="M593" s="38">
        <f t="shared" si="58"/>
        <v>0</v>
      </c>
      <c r="N593" s="38">
        <f t="shared" si="59"/>
        <v>0</v>
      </c>
      <c r="O593" s="38">
        <f>IF($F593=Instellingen!$I$11,ROUND(($J593-($J593/((100%+$F593)/100%))),2),0)</f>
        <v>0</v>
      </c>
      <c r="P593" s="38">
        <f>IF($F593=Instellingen!$I$12,ROUND(($J593-($J593/((100%+$F593)/100%))),2),0)</f>
        <v>0</v>
      </c>
      <c r="Q593" s="38">
        <f>IF($F593=Instellingen!$I$14,0,ROUND(($K593-($K593/((100%+$F593)/100%))),2))</f>
        <v>0</v>
      </c>
    </row>
    <row r="594" spans="1:17" x14ac:dyDescent="0.35">
      <c r="A594" s="20" t="str">
        <f t="shared" si="55"/>
        <v/>
      </c>
      <c r="B594" s="20" t="str">
        <f>IFERROR(VLOOKUP($A594,Instellingen!$K$11:$L$22,2,0),"")</f>
        <v/>
      </c>
      <c r="C594" s="51"/>
      <c r="D594" s="52"/>
      <c r="E594" s="52"/>
      <c r="F594" s="53"/>
      <c r="G594" s="50"/>
      <c r="H594" s="50"/>
      <c r="I594" s="50"/>
      <c r="J594" s="38">
        <f t="shared" si="56"/>
        <v>0</v>
      </c>
      <c r="K594" s="38">
        <f t="shared" si="54"/>
        <v>0</v>
      </c>
      <c r="L594" s="38">
        <f t="shared" si="57"/>
        <v>0</v>
      </c>
      <c r="M594" s="38">
        <f t="shared" si="58"/>
        <v>0</v>
      </c>
      <c r="N594" s="38">
        <f t="shared" si="59"/>
        <v>0</v>
      </c>
      <c r="O594" s="38">
        <f>IF($F594=Instellingen!$I$11,ROUND(($J594-($J594/((100%+$F594)/100%))),2),0)</f>
        <v>0</v>
      </c>
      <c r="P594" s="38">
        <f>IF($F594=Instellingen!$I$12,ROUND(($J594-($J594/((100%+$F594)/100%))),2),0)</f>
        <v>0</v>
      </c>
      <c r="Q594" s="38">
        <f>IF($F594=Instellingen!$I$14,0,ROUND(($K594-($K594/((100%+$F594)/100%))),2))</f>
        <v>0</v>
      </c>
    </row>
    <row r="595" spans="1:17" x14ac:dyDescent="0.35">
      <c r="A595" s="20" t="str">
        <f t="shared" si="55"/>
        <v/>
      </c>
      <c r="B595" s="20" t="str">
        <f>IFERROR(VLOOKUP($A595,Instellingen!$K$11:$L$22,2,0),"")</f>
        <v/>
      </c>
      <c r="C595" s="51"/>
      <c r="D595" s="52"/>
      <c r="E595" s="52"/>
      <c r="F595" s="53"/>
      <c r="G595" s="50"/>
      <c r="H595" s="50"/>
      <c r="I595" s="50"/>
      <c r="J595" s="38">
        <f t="shared" si="56"/>
        <v>0</v>
      </c>
      <c r="K595" s="38">
        <f t="shared" si="54"/>
        <v>0</v>
      </c>
      <c r="L595" s="38">
        <f t="shared" si="57"/>
        <v>0</v>
      </c>
      <c r="M595" s="38">
        <f t="shared" si="58"/>
        <v>0</v>
      </c>
      <c r="N595" s="38">
        <f t="shared" si="59"/>
        <v>0</v>
      </c>
      <c r="O595" s="38">
        <f>IF($F595=Instellingen!$I$11,ROUND(($J595-($J595/((100%+$F595)/100%))),2),0)</f>
        <v>0</v>
      </c>
      <c r="P595" s="38">
        <f>IF($F595=Instellingen!$I$12,ROUND(($J595-($J595/((100%+$F595)/100%))),2),0)</f>
        <v>0</v>
      </c>
      <c r="Q595" s="38">
        <f>IF($F595=Instellingen!$I$14,0,ROUND(($K595-($K595/((100%+$F595)/100%))),2))</f>
        <v>0</v>
      </c>
    </row>
    <row r="596" spans="1:17" x14ac:dyDescent="0.35">
      <c r="A596" s="20" t="str">
        <f t="shared" si="55"/>
        <v/>
      </c>
      <c r="B596" s="20" t="str">
        <f>IFERROR(VLOOKUP($A596,Instellingen!$K$11:$L$22,2,0),"")</f>
        <v/>
      </c>
      <c r="C596" s="51"/>
      <c r="D596" s="52"/>
      <c r="E596" s="52"/>
      <c r="F596" s="53"/>
      <c r="G596" s="50"/>
      <c r="H596" s="50"/>
      <c r="I596" s="50"/>
      <c r="J596" s="38">
        <f t="shared" si="56"/>
        <v>0</v>
      </c>
      <c r="K596" s="38">
        <f t="shared" si="54"/>
        <v>0</v>
      </c>
      <c r="L596" s="38">
        <f t="shared" si="57"/>
        <v>0</v>
      </c>
      <c r="M596" s="38">
        <f t="shared" si="58"/>
        <v>0</v>
      </c>
      <c r="N596" s="38">
        <f t="shared" si="59"/>
        <v>0</v>
      </c>
      <c r="O596" s="38">
        <f>IF($F596=Instellingen!$I$11,ROUND(($J596-($J596/((100%+$F596)/100%))),2),0)</f>
        <v>0</v>
      </c>
      <c r="P596" s="38">
        <f>IF($F596=Instellingen!$I$12,ROUND(($J596-($J596/((100%+$F596)/100%))),2),0)</f>
        <v>0</v>
      </c>
      <c r="Q596" s="38">
        <f>IF($F596=Instellingen!$I$14,0,ROUND(($K596-($K596/((100%+$F596)/100%))),2))</f>
        <v>0</v>
      </c>
    </row>
    <row r="597" spans="1:17" x14ac:dyDescent="0.35">
      <c r="A597" s="20" t="str">
        <f t="shared" si="55"/>
        <v/>
      </c>
      <c r="B597" s="20" t="str">
        <f>IFERROR(VLOOKUP($A597,Instellingen!$K$11:$L$22,2,0),"")</f>
        <v/>
      </c>
      <c r="C597" s="51"/>
      <c r="D597" s="52"/>
      <c r="E597" s="52"/>
      <c r="F597" s="53"/>
      <c r="G597" s="50"/>
      <c r="H597" s="50"/>
      <c r="I597" s="50"/>
      <c r="J597" s="38">
        <f t="shared" si="56"/>
        <v>0</v>
      </c>
      <c r="K597" s="38">
        <f t="shared" si="54"/>
        <v>0</v>
      </c>
      <c r="L597" s="38">
        <f t="shared" si="57"/>
        <v>0</v>
      </c>
      <c r="M597" s="38">
        <f t="shared" si="58"/>
        <v>0</v>
      </c>
      <c r="N597" s="38">
        <f t="shared" si="59"/>
        <v>0</v>
      </c>
      <c r="O597" s="38">
        <f>IF($F597=Instellingen!$I$11,ROUND(($J597-($J597/((100%+$F597)/100%))),2),0)</f>
        <v>0</v>
      </c>
      <c r="P597" s="38">
        <f>IF($F597=Instellingen!$I$12,ROUND(($J597-($J597/((100%+$F597)/100%))),2),0)</f>
        <v>0</v>
      </c>
      <c r="Q597" s="38">
        <f>IF($F597=Instellingen!$I$14,0,ROUND(($K597-($K597/((100%+$F597)/100%))),2))</f>
        <v>0</v>
      </c>
    </row>
    <row r="598" spans="1:17" x14ac:dyDescent="0.35">
      <c r="A598" s="20" t="str">
        <f t="shared" si="55"/>
        <v/>
      </c>
      <c r="B598" s="20" t="str">
        <f>IFERROR(VLOOKUP($A598,Instellingen!$K$11:$L$22,2,0),"")</f>
        <v/>
      </c>
      <c r="C598" s="51"/>
      <c r="D598" s="52"/>
      <c r="E598" s="52"/>
      <c r="F598" s="53"/>
      <c r="G598" s="50"/>
      <c r="H598" s="50"/>
      <c r="I598" s="50"/>
      <c r="J598" s="38">
        <f t="shared" si="56"/>
        <v>0</v>
      </c>
      <c r="K598" s="38">
        <f t="shared" si="54"/>
        <v>0</v>
      </c>
      <c r="L598" s="38">
        <f t="shared" si="57"/>
        <v>0</v>
      </c>
      <c r="M598" s="38">
        <f t="shared" si="58"/>
        <v>0</v>
      </c>
      <c r="N598" s="38">
        <f t="shared" si="59"/>
        <v>0</v>
      </c>
      <c r="O598" s="38">
        <f>IF($F598=Instellingen!$I$11,ROUND(($J598-($J598/((100%+$F598)/100%))),2),0)</f>
        <v>0</v>
      </c>
      <c r="P598" s="38">
        <f>IF($F598=Instellingen!$I$12,ROUND(($J598-($J598/((100%+$F598)/100%))),2),0)</f>
        <v>0</v>
      </c>
      <c r="Q598" s="38">
        <f>IF($F598=Instellingen!$I$14,0,ROUND(($K598-($K598/((100%+$F598)/100%))),2))</f>
        <v>0</v>
      </c>
    </row>
    <row r="599" spans="1:17" x14ac:dyDescent="0.35">
      <c r="A599" s="20" t="str">
        <f t="shared" si="55"/>
        <v/>
      </c>
      <c r="B599" s="20" t="str">
        <f>IFERROR(VLOOKUP($A599,Instellingen!$K$11:$L$22,2,0),"")</f>
        <v/>
      </c>
      <c r="C599" s="51"/>
      <c r="D599" s="52"/>
      <c r="E599" s="52"/>
      <c r="F599" s="53"/>
      <c r="G599" s="50"/>
      <c r="H599" s="50"/>
      <c r="I599" s="50"/>
      <c r="J599" s="38">
        <f t="shared" si="56"/>
        <v>0</v>
      </c>
      <c r="K599" s="38">
        <f t="shared" si="54"/>
        <v>0</v>
      </c>
      <c r="L599" s="38">
        <f t="shared" si="57"/>
        <v>0</v>
      </c>
      <c r="M599" s="38">
        <f t="shared" si="58"/>
        <v>0</v>
      </c>
      <c r="N599" s="38">
        <f t="shared" si="59"/>
        <v>0</v>
      </c>
      <c r="O599" s="38">
        <f>IF($F599=Instellingen!$I$11,ROUND(($J599-($J599/((100%+$F599)/100%))),2),0)</f>
        <v>0</v>
      </c>
      <c r="P599" s="38">
        <f>IF($F599=Instellingen!$I$12,ROUND(($J599-($J599/((100%+$F599)/100%))),2),0)</f>
        <v>0</v>
      </c>
      <c r="Q599" s="38">
        <f>IF($F599=Instellingen!$I$14,0,ROUND(($K599-($K599/((100%+$F599)/100%))),2))</f>
        <v>0</v>
      </c>
    </row>
    <row r="600" spans="1:17" x14ac:dyDescent="0.35">
      <c r="A600" s="20" t="str">
        <f t="shared" si="55"/>
        <v/>
      </c>
      <c r="B600" s="20" t="str">
        <f>IFERROR(VLOOKUP($A600,Instellingen!$K$11:$L$22,2,0),"")</f>
        <v/>
      </c>
      <c r="C600" s="51"/>
      <c r="D600" s="52"/>
      <c r="E600" s="52"/>
      <c r="F600" s="53"/>
      <c r="G600" s="50"/>
      <c r="H600" s="50"/>
      <c r="I600" s="50"/>
      <c r="J600" s="38">
        <f t="shared" si="56"/>
        <v>0</v>
      </c>
      <c r="K600" s="38">
        <f t="shared" si="54"/>
        <v>0</v>
      </c>
      <c r="L600" s="38">
        <f t="shared" si="57"/>
        <v>0</v>
      </c>
      <c r="M600" s="38">
        <f t="shared" si="58"/>
        <v>0</v>
      </c>
      <c r="N600" s="38">
        <f t="shared" si="59"/>
        <v>0</v>
      </c>
      <c r="O600" s="38">
        <f>IF($F600=Instellingen!$I$11,ROUND(($J600-($J600/((100%+$F600)/100%))),2),0)</f>
        <v>0</v>
      </c>
      <c r="P600" s="38">
        <f>IF($F600=Instellingen!$I$12,ROUND(($J600-($J600/((100%+$F600)/100%))),2),0)</f>
        <v>0</v>
      </c>
      <c r="Q600" s="38">
        <f>IF($F600=Instellingen!$I$14,0,ROUND(($K600-($K600/((100%+$F600)/100%))),2))</f>
        <v>0</v>
      </c>
    </row>
    <row r="601" spans="1:17" x14ac:dyDescent="0.35">
      <c r="A601" s="20" t="str">
        <f t="shared" si="55"/>
        <v/>
      </c>
      <c r="B601" s="20" t="str">
        <f>IFERROR(VLOOKUP($A601,Instellingen!$K$11:$L$22,2,0),"")</f>
        <v/>
      </c>
      <c r="C601" s="51"/>
      <c r="D601" s="52"/>
      <c r="E601" s="52"/>
      <c r="F601" s="53"/>
      <c r="G601" s="50"/>
      <c r="H601" s="50"/>
      <c r="I601" s="50"/>
      <c r="J601" s="38">
        <f t="shared" si="56"/>
        <v>0</v>
      </c>
      <c r="K601" s="38">
        <f t="shared" si="54"/>
        <v>0</v>
      </c>
      <c r="L601" s="38">
        <f t="shared" si="57"/>
        <v>0</v>
      </c>
      <c r="M601" s="38">
        <f t="shared" si="58"/>
        <v>0</v>
      </c>
      <c r="N601" s="38">
        <f t="shared" si="59"/>
        <v>0</v>
      </c>
      <c r="O601" s="38">
        <f>IF($F601=Instellingen!$I$11,ROUND(($J601-($J601/((100%+$F601)/100%))),2),0)</f>
        <v>0</v>
      </c>
      <c r="P601" s="38">
        <f>IF($F601=Instellingen!$I$12,ROUND(($J601-($J601/((100%+$F601)/100%))),2),0)</f>
        <v>0</v>
      </c>
      <c r="Q601" s="38">
        <f>IF($F601=Instellingen!$I$14,0,ROUND(($K601-($K601/((100%+$F601)/100%))),2))</f>
        <v>0</v>
      </c>
    </row>
    <row r="602" spans="1:17" x14ac:dyDescent="0.35">
      <c r="A602" s="20" t="str">
        <f t="shared" si="55"/>
        <v/>
      </c>
      <c r="B602" s="20" t="str">
        <f>IFERROR(VLOOKUP($A602,Instellingen!$K$11:$L$22,2,0),"")</f>
        <v/>
      </c>
      <c r="C602" s="51"/>
      <c r="D602" s="52"/>
      <c r="E602" s="52"/>
      <c r="F602" s="53"/>
      <c r="G602" s="50"/>
      <c r="H602" s="50"/>
      <c r="I602" s="50"/>
      <c r="J602" s="38">
        <f t="shared" si="56"/>
        <v>0</v>
      </c>
      <c r="K602" s="38">
        <f t="shared" si="54"/>
        <v>0</v>
      </c>
      <c r="L602" s="38">
        <f t="shared" si="57"/>
        <v>0</v>
      </c>
      <c r="M602" s="38">
        <f t="shared" si="58"/>
        <v>0</v>
      </c>
      <c r="N602" s="38">
        <f t="shared" si="59"/>
        <v>0</v>
      </c>
      <c r="O602" s="38">
        <f>IF($F602=Instellingen!$I$11,ROUND(($J602-($J602/((100%+$F602)/100%))),2),0)</f>
        <v>0</v>
      </c>
      <c r="P602" s="38">
        <f>IF($F602=Instellingen!$I$12,ROUND(($J602-($J602/((100%+$F602)/100%))),2),0)</f>
        <v>0</v>
      </c>
      <c r="Q602" s="38">
        <f>IF($F602=Instellingen!$I$14,0,ROUND(($K602-($K602/((100%+$F602)/100%))),2))</f>
        <v>0</v>
      </c>
    </row>
    <row r="603" spans="1:17" x14ac:dyDescent="0.35">
      <c r="A603" s="20" t="str">
        <f t="shared" si="55"/>
        <v/>
      </c>
      <c r="B603" s="20" t="str">
        <f>IFERROR(VLOOKUP($A603,Instellingen!$K$11:$L$22,2,0),"")</f>
        <v/>
      </c>
      <c r="C603" s="51"/>
      <c r="D603" s="52"/>
      <c r="E603" s="52"/>
      <c r="F603" s="53"/>
      <c r="G603" s="50"/>
      <c r="H603" s="50"/>
      <c r="I603" s="50"/>
      <c r="J603" s="38">
        <f t="shared" si="56"/>
        <v>0</v>
      </c>
      <c r="K603" s="38">
        <f t="shared" si="54"/>
        <v>0</v>
      </c>
      <c r="L603" s="38">
        <f t="shared" si="57"/>
        <v>0</v>
      </c>
      <c r="M603" s="38">
        <f t="shared" si="58"/>
        <v>0</v>
      </c>
      <c r="N603" s="38">
        <f t="shared" si="59"/>
        <v>0</v>
      </c>
      <c r="O603" s="38">
        <f>IF($F603=Instellingen!$I$11,ROUND(($J603-($J603/((100%+$F603)/100%))),2),0)</f>
        <v>0</v>
      </c>
      <c r="P603" s="38">
        <f>IF($F603=Instellingen!$I$12,ROUND(($J603-($J603/((100%+$F603)/100%))),2),0)</f>
        <v>0</v>
      </c>
      <c r="Q603" s="38">
        <f>IF($F603=Instellingen!$I$14,0,ROUND(($K603-($K603/((100%+$F603)/100%))),2))</f>
        <v>0</v>
      </c>
    </row>
    <row r="604" spans="1:17" x14ac:dyDescent="0.35">
      <c r="A604" s="20" t="str">
        <f t="shared" si="55"/>
        <v/>
      </c>
      <c r="B604" s="20" t="str">
        <f>IFERROR(VLOOKUP($A604,Instellingen!$K$11:$L$22,2,0),"")</f>
        <v/>
      </c>
      <c r="C604" s="51"/>
      <c r="D604" s="52"/>
      <c r="E604" s="52"/>
      <c r="F604" s="53"/>
      <c r="G604" s="50"/>
      <c r="H604" s="50"/>
      <c r="I604" s="50"/>
      <c r="J604" s="38">
        <f t="shared" si="56"/>
        <v>0</v>
      </c>
      <c r="K604" s="38">
        <f t="shared" si="54"/>
        <v>0</v>
      </c>
      <c r="L604" s="38">
        <f t="shared" si="57"/>
        <v>0</v>
      </c>
      <c r="M604" s="38">
        <f t="shared" si="58"/>
        <v>0</v>
      </c>
      <c r="N604" s="38">
        <f t="shared" si="59"/>
        <v>0</v>
      </c>
      <c r="O604" s="38">
        <f>IF($F604=Instellingen!$I$11,ROUND(($J604-($J604/((100%+$F604)/100%))),2),0)</f>
        <v>0</v>
      </c>
      <c r="P604" s="38">
        <f>IF($F604=Instellingen!$I$12,ROUND(($J604-($J604/((100%+$F604)/100%))),2),0)</f>
        <v>0</v>
      </c>
      <c r="Q604" s="38">
        <f>IF($F604=Instellingen!$I$14,0,ROUND(($K604-($K604/((100%+$F604)/100%))),2))</f>
        <v>0</v>
      </c>
    </row>
    <row r="605" spans="1:17" x14ac:dyDescent="0.35">
      <c r="A605" s="20" t="str">
        <f t="shared" si="55"/>
        <v/>
      </c>
      <c r="B605" s="20" t="str">
        <f>IFERROR(VLOOKUP($A605,Instellingen!$K$11:$L$22,2,0),"")</f>
        <v/>
      </c>
      <c r="C605" s="51"/>
      <c r="D605" s="52"/>
      <c r="E605" s="52"/>
      <c r="F605" s="53"/>
      <c r="G605" s="50"/>
      <c r="H605" s="50"/>
      <c r="I605" s="50"/>
      <c r="J605" s="38">
        <f t="shared" si="56"/>
        <v>0</v>
      </c>
      <c r="K605" s="38">
        <f t="shared" si="54"/>
        <v>0</v>
      </c>
      <c r="L605" s="38">
        <f t="shared" si="57"/>
        <v>0</v>
      </c>
      <c r="M605" s="38">
        <f t="shared" si="58"/>
        <v>0</v>
      </c>
      <c r="N605" s="38">
        <f t="shared" si="59"/>
        <v>0</v>
      </c>
      <c r="O605" s="38">
        <f>IF($F605=Instellingen!$I$11,ROUND(($J605-($J605/((100%+$F605)/100%))),2),0)</f>
        <v>0</v>
      </c>
      <c r="P605" s="38">
        <f>IF($F605=Instellingen!$I$12,ROUND(($J605-($J605/((100%+$F605)/100%))),2),0)</f>
        <v>0</v>
      </c>
      <c r="Q605" s="38">
        <f>IF($F605=Instellingen!$I$14,0,ROUND(($K605-($K605/((100%+$F605)/100%))),2))</f>
        <v>0</v>
      </c>
    </row>
    <row r="606" spans="1:17" x14ac:dyDescent="0.35">
      <c r="A606" s="20" t="str">
        <f t="shared" si="55"/>
        <v/>
      </c>
      <c r="B606" s="20" t="str">
        <f>IFERROR(VLOOKUP($A606,Instellingen!$K$11:$L$22,2,0),"")</f>
        <v/>
      </c>
      <c r="C606" s="51"/>
      <c r="D606" s="52"/>
      <c r="E606" s="52"/>
      <c r="F606" s="53"/>
      <c r="G606" s="50"/>
      <c r="H606" s="50"/>
      <c r="I606" s="50"/>
      <c r="J606" s="38">
        <f t="shared" si="56"/>
        <v>0</v>
      </c>
      <c r="K606" s="38">
        <f t="shared" si="54"/>
        <v>0</v>
      </c>
      <c r="L606" s="38">
        <f t="shared" si="57"/>
        <v>0</v>
      </c>
      <c r="M606" s="38">
        <f t="shared" si="58"/>
        <v>0</v>
      </c>
      <c r="N606" s="38">
        <f t="shared" si="59"/>
        <v>0</v>
      </c>
      <c r="O606" s="38">
        <f>IF($F606=Instellingen!$I$11,ROUND(($J606-($J606/((100%+$F606)/100%))),2),0)</f>
        <v>0</v>
      </c>
      <c r="P606" s="38">
        <f>IF($F606=Instellingen!$I$12,ROUND(($J606-($J606/((100%+$F606)/100%))),2),0)</f>
        <v>0</v>
      </c>
      <c r="Q606" s="38">
        <f>IF($F606=Instellingen!$I$14,0,ROUND(($K606-($K606/((100%+$F606)/100%))),2))</f>
        <v>0</v>
      </c>
    </row>
    <row r="607" spans="1:17" x14ac:dyDescent="0.35">
      <c r="A607" s="20" t="str">
        <f t="shared" si="55"/>
        <v/>
      </c>
      <c r="B607" s="20" t="str">
        <f>IFERROR(VLOOKUP($A607,Instellingen!$K$11:$L$22,2,0),"")</f>
        <v/>
      </c>
      <c r="C607" s="51"/>
      <c r="D607" s="52"/>
      <c r="E607" s="52"/>
      <c r="F607" s="53"/>
      <c r="G607" s="50"/>
      <c r="H607" s="50"/>
      <c r="I607" s="50"/>
      <c r="J607" s="38">
        <f t="shared" si="56"/>
        <v>0</v>
      </c>
      <c r="K607" s="38">
        <f t="shared" si="54"/>
        <v>0</v>
      </c>
      <c r="L607" s="38">
        <f t="shared" si="57"/>
        <v>0</v>
      </c>
      <c r="M607" s="38">
        <f t="shared" si="58"/>
        <v>0</v>
      </c>
      <c r="N607" s="38">
        <f t="shared" si="59"/>
        <v>0</v>
      </c>
      <c r="O607" s="38">
        <f>IF($F607=Instellingen!$I$11,ROUND(($J607-($J607/((100%+$F607)/100%))),2),0)</f>
        <v>0</v>
      </c>
      <c r="P607" s="38">
        <f>IF($F607=Instellingen!$I$12,ROUND(($J607-($J607/((100%+$F607)/100%))),2),0)</f>
        <v>0</v>
      </c>
      <c r="Q607" s="38">
        <f>IF($F607=Instellingen!$I$14,0,ROUND(($K607-($K607/((100%+$F607)/100%))),2))</f>
        <v>0</v>
      </c>
    </row>
    <row r="608" spans="1:17" x14ac:dyDescent="0.35">
      <c r="A608" s="20" t="str">
        <f t="shared" si="55"/>
        <v/>
      </c>
      <c r="B608" s="20" t="str">
        <f>IFERROR(VLOOKUP($A608,Instellingen!$K$11:$L$22,2,0),"")</f>
        <v/>
      </c>
      <c r="C608" s="51"/>
      <c r="D608" s="52"/>
      <c r="E608" s="52"/>
      <c r="F608" s="53"/>
      <c r="G608" s="50"/>
      <c r="H608" s="50"/>
      <c r="I608" s="50"/>
      <c r="J608" s="38">
        <f t="shared" si="56"/>
        <v>0</v>
      </c>
      <c r="K608" s="38">
        <f t="shared" si="54"/>
        <v>0</v>
      </c>
      <c r="L608" s="38">
        <f t="shared" si="57"/>
        <v>0</v>
      </c>
      <c r="M608" s="38">
        <f t="shared" si="58"/>
        <v>0</v>
      </c>
      <c r="N608" s="38">
        <f t="shared" si="59"/>
        <v>0</v>
      </c>
      <c r="O608" s="38">
        <f>IF($F608=Instellingen!$I$11,ROUND(($J608-($J608/((100%+$F608)/100%))),2),0)</f>
        <v>0</v>
      </c>
      <c r="P608" s="38">
        <f>IF($F608=Instellingen!$I$12,ROUND(($J608-($J608/((100%+$F608)/100%))),2),0)</f>
        <v>0</v>
      </c>
      <c r="Q608" s="38">
        <f>IF($F608=Instellingen!$I$14,0,ROUND(($K608-($K608/((100%+$F608)/100%))),2))</f>
        <v>0</v>
      </c>
    </row>
    <row r="609" spans="1:17" x14ac:dyDescent="0.35">
      <c r="A609" s="20" t="str">
        <f t="shared" si="55"/>
        <v/>
      </c>
      <c r="B609" s="20" t="str">
        <f>IFERROR(VLOOKUP($A609,Instellingen!$K$11:$L$22,2,0),"")</f>
        <v/>
      </c>
      <c r="C609" s="51"/>
      <c r="D609" s="52"/>
      <c r="E609" s="52"/>
      <c r="F609" s="53"/>
      <c r="G609" s="50"/>
      <c r="H609" s="50"/>
      <c r="I609" s="50"/>
      <c r="J609" s="38">
        <f t="shared" si="56"/>
        <v>0</v>
      </c>
      <c r="K609" s="38">
        <f t="shared" si="54"/>
        <v>0</v>
      </c>
      <c r="L609" s="38">
        <f t="shared" si="57"/>
        <v>0</v>
      </c>
      <c r="M609" s="38">
        <f t="shared" si="58"/>
        <v>0</v>
      </c>
      <c r="N609" s="38">
        <f t="shared" si="59"/>
        <v>0</v>
      </c>
      <c r="O609" s="38">
        <f>IF($F609=Instellingen!$I$11,ROUND(($J609-($J609/((100%+$F609)/100%))),2),0)</f>
        <v>0</v>
      </c>
      <c r="P609" s="38">
        <f>IF($F609=Instellingen!$I$12,ROUND(($J609-($J609/((100%+$F609)/100%))),2),0)</f>
        <v>0</v>
      </c>
      <c r="Q609" s="38">
        <f>IF($F609=Instellingen!$I$14,0,ROUND(($K609-($K609/((100%+$F609)/100%))),2))</f>
        <v>0</v>
      </c>
    </row>
    <row r="610" spans="1:17" x14ac:dyDescent="0.35">
      <c r="A610" s="20" t="str">
        <f t="shared" si="55"/>
        <v/>
      </c>
      <c r="B610" s="20" t="str">
        <f>IFERROR(VLOOKUP($A610,Instellingen!$K$11:$L$22,2,0),"")</f>
        <v/>
      </c>
      <c r="C610" s="51"/>
      <c r="D610" s="52"/>
      <c r="E610" s="52"/>
      <c r="F610" s="53"/>
      <c r="G610" s="50"/>
      <c r="H610" s="50"/>
      <c r="I610" s="50"/>
      <c r="J610" s="38">
        <f t="shared" si="56"/>
        <v>0</v>
      </c>
      <c r="K610" s="38">
        <f t="shared" si="54"/>
        <v>0</v>
      </c>
      <c r="L610" s="38">
        <f t="shared" si="57"/>
        <v>0</v>
      </c>
      <c r="M610" s="38">
        <f t="shared" si="58"/>
        <v>0</v>
      </c>
      <c r="N610" s="38">
        <f t="shared" si="59"/>
        <v>0</v>
      </c>
      <c r="O610" s="38">
        <f>IF($F610=Instellingen!$I$11,ROUND(($J610-($J610/((100%+$F610)/100%))),2),0)</f>
        <v>0</v>
      </c>
      <c r="P610" s="38">
        <f>IF($F610=Instellingen!$I$12,ROUND(($J610-($J610/((100%+$F610)/100%))),2),0)</f>
        <v>0</v>
      </c>
      <c r="Q610" s="38">
        <f>IF($F610=Instellingen!$I$14,0,ROUND(($K610-($K610/((100%+$F610)/100%))),2))</f>
        <v>0</v>
      </c>
    </row>
    <row r="611" spans="1:17" x14ac:dyDescent="0.35">
      <c r="A611" s="20" t="str">
        <f t="shared" si="55"/>
        <v/>
      </c>
      <c r="B611" s="20" t="str">
        <f>IFERROR(VLOOKUP($A611,Instellingen!$K$11:$L$22,2,0),"")</f>
        <v/>
      </c>
      <c r="C611" s="51"/>
      <c r="D611" s="52"/>
      <c r="E611" s="52"/>
      <c r="F611" s="53"/>
      <c r="G611" s="50"/>
      <c r="H611" s="50"/>
      <c r="I611" s="50"/>
      <c r="J611" s="38">
        <f t="shared" si="56"/>
        <v>0</v>
      </c>
      <c r="K611" s="38">
        <f t="shared" si="54"/>
        <v>0</v>
      </c>
      <c r="L611" s="38">
        <f t="shared" si="57"/>
        <v>0</v>
      </c>
      <c r="M611" s="38">
        <f t="shared" si="58"/>
        <v>0</v>
      </c>
      <c r="N611" s="38">
        <f t="shared" si="59"/>
        <v>0</v>
      </c>
      <c r="O611" s="38">
        <f>IF($F611=Instellingen!$I$11,ROUND(($J611-($J611/((100%+$F611)/100%))),2),0)</f>
        <v>0</v>
      </c>
      <c r="P611" s="38">
        <f>IF($F611=Instellingen!$I$12,ROUND(($J611-($J611/((100%+$F611)/100%))),2),0)</f>
        <v>0</v>
      </c>
      <c r="Q611" s="38">
        <f>IF($F611=Instellingen!$I$14,0,ROUND(($K611-($K611/((100%+$F611)/100%))),2))</f>
        <v>0</v>
      </c>
    </row>
    <row r="612" spans="1:17" x14ac:dyDescent="0.35">
      <c r="A612" s="20" t="str">
        <f t="shared" si="55"/>
        <v/>
      </c>
      <c r="B612" s="20" t="str">
        <f>IFERROR(VLOOKUP($A612,Instellingen!$K$11:$L$22,2,0),"")</f>
        <v/>
      </c>
      <c r="C612" s="51"/>
      <c r="D612" s="52"/>
      <c r="E612" s="52"/>
      <c r="F612" s="53"/>
      <c r="G612" s="50"/>
      <c r="H612" s="50"/>
      <c r="I612" s="50"/>
      <c r="J612" s="38">
        <f t="shared" si="56"/>
        <v>0</v>
      </c>
      <c r="K612" s="38">
        <f t="shared" si="54"/>
        <v>0</v>
      </c>
      <c r="L612" s="38">
        <f t="shared" si="57"/>
        <v>0</v>
      </c>
      <c r="M612" s="38">
        <f t="shared" si="58"/>
        <v>0</v>
      </c>
      <c r="N612" s="38">
        <f t="shared" si="59"/>
        <v>0</v>
      </c>
      <c r="O612" s="38">
        <f>IF($F612=Instellingen!$I$11,ROUND(($J612-($J612/((100%+$F612)/100%))),2),0)</f>
        <v>0</v>
      </c>
      <c r="P612" s="38">
        <f>IF($F612=Instellingen!$I$12,ROUND(($J612-($J612/((100%+$F612)/100%))),2),0)</f>
        <v>0</v>
      </c>
      <c r="Q612" s="38">
        <f>IF($F612=Instellingen!$I$14,0,ROUND(($K612-($K612/((100%+$F612)/100%))),2))</f>
        <v>0</v>
      </c>
    </row>
    <row r="613" spans="1:17" x14ac:dyDescent="0.35">
      <c r="A613" s="20" t="str">
        <f t="shared" si="55"/>
        <v/>
      </c>
      <c r="B613" s="20" t="str">
        <f>IFERROR(VLOOKUP($A613,Instellingen!$K$11:$L$22,2,0),"")</f>
        <v/>
      </c>
      <c r="C613" s="51"/>
      <c r="D613" s="52"/>
      <c r="E613" s="52"/>
      <c r="F613" s="53"/>
      <c r="G613" s="50"/>
      <c r="H613" s="50"/>
      <c r="I613" s="50"/>
      <c r="J613" s="38">
        <f t="shared" si="56"/>
        <v>0</v>
      </c>
      <c r="K613" s="38">
        <f t="shared" si="54"/>
        <v>0</v>
      </c>
      <c r="L613" s="38">
        <f t="shared" si="57"/>
        <v>0</v>
      </c>
      <c r="M613" s="38">
        <f t="shared" si="58"/>
        <v>0</v>
      </c>
      <c r="N613" s="38">
        <f t="shared" si="59"/>
        <v>0</v>
      </c>
      <c r="O613" s="38">
        <f>IF($F613=Instellingen!$I$11,ROUND(($J613-($J613/((100%+$F613)/100%))),2),0)</f>
        <v>0</v>
      </c>
      <c r="P613" s="38">
        <f>IF($F613=Instellingen!$I$12,ROUND(($J613-($J613/((100%+$F613)/100%))),2),0)</f>
        <v>0</v>
      </c>
      <c r="Q613" s="38">
        <f>IF($F613=Instellingen!$I$14,0,ROUND(($K613-($K613/((100%+$F613)/100%))),2))</f>
        <v>0</v>
      </c>
    </row>
    <row r="614" spans="1:17" x14ac:dyDescent="0.35">
      <c r="A614" s="20" t="str">
        <f t="shared" si="55"/>
        <v/>
      </c>
      <c r="B614" s="20" t="str">
        <f>IFERROR(VLOOKUP($A614,Instellingen!$K$11:$L$22,2,0),"")</f>
        <v/>
      </c>
      <c r="C614" s="51"/>
      <c r="D614" s="52"/>
      <c r="E614" s="52"/>
      <c r="F614" s="53"/>
      <c r="G614" s="50"/>
      <c r="H614" s="50"/>
      <c r="I614" s="50"/>
      <c r="J614" s="38">
        <f t="shared" si="56"/>
        <v>0</v>
      </c>
      <c r="K614" s="38">
        <f t="shared" si="54"/>
        <v>0</v>
      </c>
      <c r="L614" s="38">
        <f t="shared" si="57"/>
        <v>0</v>
      </c>
      <c r="M614" s="38">
        <f t="shared" si="58"/>
        <v>0</v>
      </c>
      <c r="N614" s="38">
        <f t="shared" si="59"/>
        <v>0</v>
      </c>
      <c r="O614" s="38">
        <f>IF($F614=Instellingen!$I$11,ROUND(($J614-($J614/((100%+$F614)/100%))),2),0)</f>
        <v>0</v>
      </c>
      <c r="P614" s="38">
        <f>IF($F614=Instellingen!$I$12,ROUND(($J614-($J614/((100%+$F614)/100%))),2),0)</f>
        <v>0</v>
      </c>
      <c r="Q614" s="38">
        <f>IF($F614=Instellingen!$I$14,0,ROUND(($K614-($K614/((100%+$F614)/100%))),2))</f>
        <v>0</v>
      </c>
    </row>
    <row r="615" spans="1:17" x14ac:dyDescent="0.35">
      <c r="A615" s="20" t="str">
        <f t="shared" si="55"/>
        <v/>
      </c>
      <c r="B615" s="20" t="str">
        <f>IFERROR(VLOOKUP($A615,Instellingen!$K$11:$L$22,2,0),"")</f>
        <v/>
      </c>
      <c r="C615" s="51"/>
      <c r="D615" s="52"/>
      <c r="E615" s="52"/>
      <c r="F615" s="53"/>
      <c r="G615" s="50"/>
      <c r="H615" s="50"/>
      <c r="I615" s="50"/>
      <c r="J615" s="38">
        <f t="shared" si="56"/>
        <v>0</v>
      </c>
      <c r="K615" s="38">
        <f t="shared" si="54"/>
        <v>0</v>
      </c>
      <c r="L615" s="38">
        <f t="shared" si="57"/>
        <v>0</v>
      </c>
      <c r="M615" s="38">
        <f t="shared" si="58"/>
        <v>0</v>
      </c>
      <c r="N615" s="38">
        <f t="shared" si="59"/>
        <v>0</v>
      </c>
      <c r="O615" s="38">
        <f>IF($F615=Instellingen!$I$11,ROUND(($J615-($J615/((100%+$F615)/100%))),2),0)</f>
        <v>0</v>
      </c>
      <c r="P615" s="38">
        <f>IF($F615=Instellingen!$I$12,ROUND(($J615-($J615/((100%+$F615)/100%))),2),0)</f>
        <v>0</v>
      </c>
      <c r="Q615" s="38">
        <f>IF($F615=Instellingen!$I$14,0,ROUND(($K615-($K615/((100%+$F615)/100%))),2))</f>
        <v>0</v>
      </c>
    </row>
    <row r="616" spans="1:17" x14ac:dyDescent="0.35">
      <c r="A616" s="20" t="str">
        <f t="shared" si="55"/>
        <v/>
      </c>
      <c r="B616" s="20" t="str">
        <f>IFERROR(VLOOKUP($A616,Instellingen!$K$11:$L$22,2,0),"")</f>
        <v/>
      </c>
      <c r="C616" s="51"/>
      <c r="D616" s="52"/>
      <c r="E616" s="52"/>
      <c r="F616" s="53"/>
      <c r="G616" s="50"/>
      <c r="H616" s="50"/>
      <c r="I616" s="50"/>
      <c r="J616" s="38">
        <f t="shared" si="56"/>
        <v>0</v>
      </c>
      <c r="K616" s="38">
        <f t="shared" si="54"/>
        <v>0</v>
      </c>
      <c r="L616" s="38">
        <f t="shared" si="57"/>
        <v>0</v>
      </c>
      <c r="M616" s="38">
        <f t="shared" si="58"/>
        <v>0</v>
      </c>
      <c r="N616" s="38">
        <f t="shared" si="59"/>
        <v>0</v>
      </c>
      <c r="O616" s="38">
        <f>IF($F616=Instellingen!$I$11,ROUND(($J616-($J616/((100%+$F616)/100%))),2),0)</f>
        <v>0</v>
      </c>
      <c r="P616" s="38">
        <f>IF($F616=Instellingen!$I$12,ROUND(($J616-($J616/((100%+$F616)/100%))),2),0)</f>
        <v>0</v>
      </c>
      <c r="Q616" s="38">
        <f>IF($F616=Instellingen!$I$14,0,ROUND(($K616-($K616/((100%+$F616)/100%))),2))</f>
        <v>0</v>
      </c>
    </row>
    <row r="617" spans="1:17" x14ac:dyDescent="0.35">
      <c r="A617" s="20" t="str">
        <f t="shared" si="55"/>
        <v/>
      </c>
      <c r="B617" s="20" t="str">
        <f>IFERROR(VLOOKUP($A617,Instellingen!$K$11:$L$22,2,0),"")</f>
        <v/>
      </c>
      <c r="C617" s="51"/>
      <c r="D617" s="52"/>
      <c r="E617" s="52"/>
      <c r="F617" s="53"/>
      <c r="G617" s="50"/>
      <c r="H617" s="50"/>
      <c r="I617" s="50"/>
      <c r="J617" s="38">
        <f t="shared" si="56"/>
        <v>0</v>
      </c>
      <c r="K617" s="38">
        <f t="shared" si="54"/>
        <v>0</v>
      </c>
      <c r="L617" s="38">
        <f t="shared" si="57"/>
        <v>0</v>
      </c>
      <c r="M617" s="38">
        <f t="shared" si="58"/>
        <v>0</v>
      </c>
      <c r="N617" s="38">
        <f t="shared" si="59"/>
        <v>0</v>
      </c>
      <c r="O617" s="38">
        <f>IF($F617=Instellingen!$I$11,ROUND(($J617-($J617/((100%+$F617)/100%))),2),0)</f>
        <v>0</v>
      </c>
      <c r="P617" s="38">
        <f>IF($F617=Instellingen!$I$12,ROUND(($J617-($J617/((100%+$F617)/100%))),2),0)</f>
        <v>0</v>
      </c>
      <c r="Q617" s="38">
        <f>IF($F617=Instellingen!$I$14,0,ROUND(($K617-($K617/((100%+$F617)/100%))),2))</f>
        <v>0</v>
      </c>
    </row>
    <row r="618" spans="1:17" x14ac:dyDescent="0.35">
      <c r="A618" s="20" t="str">
        <f t="shared" si="55"/>
        <v/>
      </c>
      <c r="B618" s="20" t="str">
        <f>IFERROR(VLOOKUP($A618,Instellingen!$K$11:$L$22,2,0),"")</f>
        <v/>
      </c>
      <c r="C618" s="51"/>
      <c r="D618" s="52"/>
      <c r="E618" s="52"/>
      <c r="F618" s="53"/>
      <c r="G618" s="50"/>
      <c r="H618" s="50"/>
      <c r="I618" s="50"/>
      <c r="J618" s="38">
        <f t="shared" si="56"/>
        <v>0</v>
      </c>
      <c r="K618" s="38">
        <f t="shared" si="54"/>
        <v>0</v>
      </c>
      <c r="L618" s="38">
        <f t="shared" si="57"/>
        <v>0</v>
      </c>
      <c r="M618" s="38">
        <f t="shared" si="58"/>
        <v>0</v>
      </c>
      <c r="N618" s="38">
        <f t="shared" si="59"/>
        <v>0</v>
      </c>
      <c r="O618" s="38">
        <f>IF($F618=Instellingen!$I$11,ROUND(($J618-($J618/((100%+$F618)/100%))),2),0)</f>
        <v>0</v>
      </c>
      <c r="P618" s="38">
        <f>IF($F618=Instellingen!$I$12,ROUND(($J618-($J618/((100%+$F618)/100%))),2),0)</f>
        <v>0</v>
      </c>
      <c r="Q618" s="38">
        <f>IF($F618=Instellingen!$I$14,0,ROUND(($K618-($K618/((100%+$F618)/100%))),2))</f>
        <v>0</v>
      </c>
    </row>
    <row r="619" spans="1:17" x14ac:dyDescent="0.35">
      <c r="A619" s="20" t="str">
        <f t="shared" si="55"/>
        <v/>
      </c>
      <c r="B619" s="20" t="str">
        <f>IFERROR(VLOOKUP($A619,Instellingen!$K$11:$L$22,2,0),"")</f>
        <v/>
      </c>
      <c r="C619" s="51"/>
      <c r="D619" s="52"/>
      <c r="E619" s="52"/>
      <c r="F619" s="53"/>
      <c r="G619" s="50"/>
      <c r="H619" s="50"/>
      <c r="I619" s="50"/>
      <c r="J619" s="38">
        <f t="shared" si="56"/>
        <v>0</v>
      </c>
      <c r="K619" s="38">
        <f t="shared" si="54"/>
        <v>0</v>
      </c>
      <c r="L619" s="38">
        <f t="shared" si="57"/>
        <v>0</v>
      </c>
      <c r="M619" s="38">
        <f t="shared" si="58"/>
        <v>0</v>
      </c>
      <c r="N619" s="38">
        <f t="shared" si="59"/>
        <v>0</v>
      </c>
      <c r="O619" s="38">
        <f>IF($F619=Instellingen!$I$11,ROUND(($J619-($J619/((100%+$F619)/100%))),2),0)</f>
        <v>0</v>
      </c>
      <c r="P619" s="38">
        <f>IF($F619=Instellingen!$I$12,ROUND(($J619-($J619/((100%+$F619)/100%))),2),0)</f>
        <v>0</v>
      </c>
      <c r="Q619" s="38">
        <f>IF($F619=Instellingen!$I$14,0,ROUND(($K619-($K619/((100%+$F619)/100%))),2))</f>
        <v>0</v>
      </c>
    </row>
    <row r="620" spans="1:17" x14ac:dyDescent="0.35">
      <c r="A620" s="20" t="str">
        <f t="shared" si="55"/>
        <v/>
      </c>
      <c r="B620" s="20" t="str">
        <f>IFERROR(VLOOKUP($A620,Instellingen!$K$11:$L$22,2,0),"")</f>
        <v/>
      </c>
      <c r="C620" s="51"/>
      <c r="D620" s="52"/>
      <c r="E620" s="52"/>
      <c r="F620" s="53"/>
      <c r="G620" s="50"/>
      <c r="H620" s="50"/>
      <c r="I620" s="50"/>
      <c r="J620" s="38">
        <f t="shared" si="56"/>
        <v>0</v>
      </c>
      <c r="K620" s="38">
        <f t="shared" si="54"/>
        <v>0</v>
      </c>
      <c r="L620" s="38">
        <f t="shared" si="57"/>
        <v>0</v>
      </c>
      <c r="M620" s="38">
        <f t="shared" si="58"/>
        <v>0</v>
      </c>
      <c r="N620" s="38">
        <f t="shared" si="59"/>
        <v>0</v>
      </c>
      <c r="O620" s="38">
        <f>IF($F620=Instellingen!$I$11,ROUND(($J620-($J620/((100%+$F620)/100%))),2),0)</f>
        <v>0</v>
      </c>
      <c r="P620" s="38">
        <f>IF($F620=Instellingen!$I$12,ROUND(($J620-($J620/((100%+$F620)/100%))),2),0)</f>
        <v>0</v>
      </c>
      <c r="Q620" s="38">
        <f>IF($F620=Instellingen!$I$14,0,ROUND(($K620-($K620/((100%+$F620)/100%))),2))</f>
        <v>0</v>
      </c>
    </row>
    <row r="621" spans="1:17" x14ac:dyDescent="0.35">
      <c r="A621" s="20" t="str">
        <f t="shared" si="55"/>
        <v/>
      </c>
      <c r="B621" s="20" t="str">
        <f>IFERROR(VLOOKUP($A621,Instellingen!$K$11:$L$22,2,0),"")</f>
        <v/>
      </c>
      <c r="C621" s="51"/>
      <c r="D621" s="52"/>
      <c r="E621" s="52"/>
      <c r="F621" s="53"/>
      <c r="G621" s="50"/>
      <c r="H621" s="50"/>
      <c r="I621" s="50"/>
      <c r="J621" s="38">
        <f t="shared" si="56"/>
        <v>0</v>
      </c>
      <c r="K621" s="38">
        <f t="shared" si="54"/>
        <v>0</v>
      </c>
      <c r="L621" s="38">
        <f t="shared" si="57"/>
        <v>0</v>
      </c>
      <c r="M621" s="38">
        <f t="shared" si="58"/>
        <v>0</v>
      </c>
      <c r="N621" s="38">
        <f t="shared" si="59"/>
        <v>0</v>
      </c>
      <c r="O621" s="38">
        <f>IF($F621=Instellingen!$I$11,ROUND(($J621-($J621/((100%+$F621)/100%))),2),0)</f>
        <v>0</v>
      </c>
      <c r="P621" s="38">
        <f>IF($F621=Instellingen!$I$12,ROUND(($J621-($J621/((100%+$F621)/100%))),2),0)</f>
        <v>0</v>
      </c>
      <c r="Q621" s="38">
        <f>IF($F621=Instellingen!$I$14,0,ROUND(($K621-($K621/((100%+$F621)/100%))),2))</f>
        <v>0</v>
      </c>
    </row>
    <row r="622" spans="1:17" x14ac:dyDescent="0.35">
      <c r="A622" s="20" t="str">
        <f t="shared" si="55"/>
        <v/>
      </c>
      <c r="B622" s="20" t="str">
        <f>IFERROR(VLOOKUP($A622,Instellingen!$K$11:$L$22,2,0),"")</f>
        <v/>
      </c>
      <c r="C622" s="51"/>
      <c r="D622" s="52"/>
      <c r="E622" s="52"/>
      <c r="F622" s="53"/>
      <c r="G622" s="50"/>
      <c r="H622" s="50"/>
      <c r="I622" s="50"/>
      <c r="J622" s="38">
        <f t="shared" si="56"/>
        <v>0</v>
      </c>
      <c r="K622" s="38">
        <f t="shared" si="54"/>
        <v>0</v>
      </c>
      <c r="L622" s="38">
        <f t="shared" si="57"/>
        <v>0</v>
      </c>
      <c r="M622" s="38">
        <f t="shared" si="58"/>
        <v>0</v>
      </c>
      <c r="N622" s="38">
        <f t="shared" si="59"/>
        <v>0</v>
      </c>
      <c r="O622" s="38">
        <f>IF($F622=Instellingen!$I$11,ROUND(($J622-($J622/((100%+$F622)/100%))),2),0)</f>
        <v>0</v>
      </c>
      <c r="P622" s="38">
        <f>IF($F622=Instellingen!$I$12,ROUND(($J622-($J622/((100%+$F622)/100%))),2),0)</f>
        <v>0</v>
      </c>
      <c r="Q622" s="38">
        <f>IF($F622=Instellingen!$I$14,0,ROUND(($K622-($K622/((100%+$F622)/100%))),2))</f>
        <v>0</v>
      </c>
    </row>
    <row r="623" spans="1:17" x14ac:dyDescent="0.35">
      <c r="A623" s="20" t="str">
        <f t="shared" si="55"/>
        <v/>
      </c>
      <c r="B623" s="20" t="str">
        <f>IFERROR(VLOOKUP($A623,Instellingen!$K$11:$L$22,2,0),"")</f>
        <v/>
      </c>
      <c r="C623" s="51"/>
      <c r="D623" s="52"/>
      <c r="E623" s="52"/>
      <c r="F623" s="53"/>
      <c r="G623" s="50"/>
      <c r="H623" s="50"/>
      <c r="I623" s="50"/>
      <c r="J623" s="38">
        <f t="shared" si="56"/>
        <v>0</v>
      </c>
      <c r="K623" s="38">
        <f t="shared" si="54"/>
        <v>0</v>
      </c>
      <c r="L623" s="38">
        <f t="shared" si="57"/>
        <v>0</v>
      </c>
      <c r="M623" s="38">
        <f t="shared" si="58"/>
        <v>0</v>
      </c>
      <c r="N623" s="38">
        <f t="shared" si="59"/>
        <v>0</v>
      </c>
      <c r="O623" s="38">
        <f>IF($F623=Instellingen!$I$11,ROUND(($J623-($J623/((100%+$F623)/100%))),2),0)</f>
        <v>0</v>
      </c>
      <c r="P623" s="38">
        <f>IF($F623=Instellingen!$I$12,ROUND(($J623-($J623/((100%+$F623)/100%))),2),0)</f>
        <v>0</v>
      </c>
      <c r="Q623" s="38">
        <f>IF($F623=Instellingen!$I$14,0,ROUND(($K623-($K623/((100%+$F623)/100%))),2))</f>
        <v>0</v>
      </c>
    </row>
    <row r="624" spans="1:17" x14ac:dyDescent="0.35">
      <c r="A624" s="20" t="str">
        <f t="shared" si="55"/>
        <v/>
      </c>
      <c r="B624" s="20" t="str">
        <f>IFERROR(VLOOKUP($A624,Instellingen!$K$11:$L$22,2,0),"")</f>
        <v/>
      </c>
      <c r="C624" s="51"/>
      <c r="D624" s="52"/>
      <c r="E624" s="52"/>
      <c r="F624" s="53"/>
      <c r="G624" s="50"/>
      <c r="H624" s="50"/>
      <c r="I624" s="50"/>
      <c r="J624" s="38">
        <f t="shared" si="56"/>
        <v>0</v>
      </c>
      <c r="K624" s="38">
        <f t="shared" si="54"/>
        <v>0</v>
      </c>
      <c r="L624" s="38">
        <f t="shared" si="57"/>
        <v>0</v>
      </c>
      <c r="M624" s="38">
        <f t="shared" si="58"/>
        <v>0</v>
      </c>
      <c r="N624" s="38">
        <f t="shared" si="59"/>
        <v>0</v>
      </c>
      <c r="O624" s="38">
        <f>IF($F624=Instellingen!$I$11,ROUND(($J624-($J624/((100%+$F624)/100%))),2),0)</f>
        <v>0</v>
      </c>
      <c r="P624" s="38">
        <f>IF($F624=Instellingen!$I$12,ROUND(($J624-($J624/((100%+$F624)/100%))),2),0)</f>
        <v>0</v>
      </c>
      <c r="Q624" s="38">
        <f>IF($F624=Instellingen!$I$14,0,ROUND(($K624-($K624/((100%+$F624)/100%))),2))</f>
        <v>0</v>
      </c>
    </row>
    <row r="625" spans="1:17" x14ac:dyDescent="0.35">
      <c r="A625" s="20" t="str">
        <f t="shared" si="55"/>
        <v/>
      </c>
      <c r="B625" s="20" t="str">
        <f>IFERROR(VLOOKUP($A625,Instellingen!$K$11:$L$22,2,0),"")</f>
        <v/>
      </c>
      <c r="C625" s="51"/>
      <c r="D625" s="52"/>
      <c r="E625" s="52"/>
      <c r="F625" s="53"/>
      <c r="G625" s="50"/>
      <c r="H625" s="50"/>
      <c r="I625" s="50"/>
      <c r="J625" s="38">
        <f t="shared" si="56"/>
        <v>0</v>
      </c>
      <c r="K625" s="38">
        <f t="shared" si="54"/>
        <v>0</v>
      </c>
      <c r="L625" s="38">
        <f t="shared" si="57"/>
        <v>0</v>
      </c>
      <c r="M625" s="38">
        <f t="shared" si="58"/>
        <v>0</v>
      </c>
      <c r="N625" s="38">
        <f t="shared" si="59"/>
        <v>0</v>
      </c>
      <c r="O625" s="38">
        <f>IF($F625=Instellingen!$I$11,ROUND(($J625-($J625/((100%+$F625)/100%))),2),0)</f>
        <v>0</v>
      </c>
      <c r="P625" s="38">
        <f>IF($F625=Instellingen!$I$12,ROUND(($J625-($J625/((100%+$F625)/100%))),2),0)</f>
        <v>0</v>
      </c>
      <c r="Q625" s="38">
        <f>IF($F625=Instellingen!$I$14,0,ROUND(($K625-($K625/((100%+$F625)/100%))),2))</f>
        <v>0</v>
      </c>
    </row>
    <row r="626" spans="1:17" x14ac:dyDescent="0.35">
      <c r="A626" s="20" t="str">
        <f t="shared" si="55"/>
        <v/>
      </c>
      <c r="B626" s="20" t="str">
        <f>IFERROR(VLOOKUP($A626,Instellingen!$K$11:$L$22,2,0),"")</f>
        <v/>
      </c>
      <c r="C626" s="51"/>
      <c r="D626" s="52"/>
      <c r="E626" s="52"/>
      <c r="F626" s="53"/>
      <c r="G626" s="50"/>
      <c r="H626" s="50"/>
      <c r="I626" s="50"/>
      <c r="J626" s="38">
        <f t="shared" si="56"/>
        <v>0</v>
      </c>
      <c r="K626" s="38">
        <f t="shared" si="54"/>
        <v>0</v>
      </c>
      <c r="L626" s="38">
        <f t="shared" si="57"/>
        <v>0</v>
      </c>
      <c r="M626" s="38">
        <f t="shared" si="58"/>
        <v>0</v>
      </c>
      <c r="N626" s="38">
        <f t="shared" si="59"/>
        <v>0</v>
      </c>
      <c r="O626" s="38">
        <f>IF($F626=Instellingen!$I$11,ROUND(($J626-($J626/((100%+$F626)/100%))),2),0)</f>
        <v>0</v>
      </c>
      <c r="P626" s="38">
        <f>IF($F626=Instellingen!$I$12,ROUND(($J626-($J626/((100%+$F626)/100%))),2),0)</f>
        <v>0</v>
      </c>
      <c r="Q626" s="38">
        <f>IF($F626=Instellingen!$I$14,0,ROUND(($K626-($K626/((100%+$F626)/100%))),2))</f>
        <v>0</v>
      </c>
    </row>
    <row r="627" spans="1:17" x14ac:dyDescent="0.35">
      <c r="A627" s="20" t="str">
        <f t="shared" si="55"/>
        <v/>
      </c>
      <c r="B627" s="20" t="str">
        <f>IFERROR(VLOOKUP($A627,Instellingen!$K$11:$L$22,2,0),"")</f>
        <v/>
      </c>
      <c r="C627" s="51"/>
      <c r="D627" s="52"/>
      <c r="E627" s="52"/>
      <c r="F627" s="53"/>
      <c r="G627" s="50"/>
      <c r="H627" s="50"/>
      <c r="I627" s="50"/>
      <c r="J627" s="38">
        <f t="shared" si="56"/>
        <v>0</v>
      </c>
      <c r="K627" s="38">
        <f t="shared" si="54"/>
        <v>0</v>
      </c>
      <c r="L627" s="38">
        <f t="shared" si="57"/>
        <v>0</v>
      </c>
      <c r="M627" s="38">
        <f t="shared" si="58"/>
        <v>0</v>
      </c>
      <c r="N627" s="38">
        <f t="shared" si="59"/>
        <v>0</v>
      </c>
      <c r="O627" s="38">
        <f>IF($F627=Instellingen!$I$11,ROUND(($J627-($J627/((100%+$F627)/100%))),2),0)</f>
        <v>0</v>
      </c>
      <c r="P627" s="38">
        <f>IF($F627=Instellingen!$I$12,ROUND(($J627-($J627/((100%+$F627)/100%))),2),0)</f>
        <v>0</v>
      </c>
      <c r="Q627" s="38">
        <f>IF($F627=Instellingen!$I$14,0,ROUND(($K627-($K627/((100%+$F627)/100%))),2))</f>
        <v>0</v>
      </c>
    </row>
    <row r="628" spans="1:17" x14ac:dyDescent="0.35">
      <c r="A628" s="20" t="str">
        <f t="shared" si="55"/>
        <v/>
      </c>
      <c r="B628" s="20" t="str">
        <f>IFERROR(VLOOKUP($A628,Instellingen!$K$11:$L$22,2,0),"")</f>
        <v/>
      </c>
      <c r="C628" s="51"/>
      <c r="D628" s="52"/>
      <c r="E628" s="52"/>
      <c r="F628" s="53"/>
      <c r="G628" s="50"/>
      <c r="H628" s="50"/>
      <c r="I628" s="50"/>
      <c r="J628" s="38">
        <f t="shared" si="56"/>
        <v>0</v>
      </c>
      <c r="K628" s="38">
        <f t="shared" si="54"/>
        <v>0</v>
      </c>
      <c r="L628" s="38">
        <f t="shared" si="57"/>
        <v>0</v>
      </c>
      <c r="M628" s="38">
        <f t="shared" si="58"/>
        <v>0</v>
      </c>
      <c r="N628" s="38">
        <f t="shared" si="59"/>
        <v>0</v>
      </c>
      <c r="O628" s="38">
        <f>IF($F628=Instellingen!$I$11,ROUND(($J628-($J628/((100%+$F628)/100%))),2),0)</f>
        <v>0</v>
      </c>
      <c r="P628" s="38">
        <f>IF($F628=Instellingen!$I$12,ROUND(($J628-($J628/((100%+$F628)/100%))),2),0)</f>
        <v>0</v>
      </c>
      <c r="Q628" s="38">
        <f>IF($F628=Instellingen!$I$14,0,ROUND(($K628-($K628/((100%+$F628)/100%))),2))</f>
        <v>0</v>
      </c>
    </row>
    <row r="629" spans="1:17" x14ac:dyDescent="0.35">
      <c r="A629" s="20" t="str">
        <f t="shared" si="55"/>
        <v/>
      </c>
      <c r="B629" s="20" t="str">
        <f>IFERROR(VLOOKUP($A629,Instellingen!$K$11:$L$22,2,0),"")</f>
        <v/>
      </c>
      <c r="C629" s="51"/>
      <c r="D629" s="52"/>
      <c r="E629" s="52"/>
      <c r="F629" s="53"/>
      <c r="G629" s="50"/>
      <c r="H629" s="50"/>
      <c r="I629" s="50"/>
      <c r="J629" s="38">
        <f t="shared" si="56"/>
        <v>0</v>
      </c>
      <c r="K629" s="38">
        <f t="shared" si="54"/>
        <v>0</v>
      </c>
      <c r="L629" s="38">
        <f t="shared" si="57"/>
        <v>0</v>
      </c>
      <c r="M629" s="38">
        <f t="shared" si="58"/>
        <v>0</v>
      </c>
      <c r="N629" s="38">
        <f t="shared" si="59"/>
        <v>0</v>
      </c>
      <c r="O629" s="38">
        <f>IF($F629=Instellingen!$I$11,ROUND(($J629-($J629/((100%+$F629)/100%))),2),0)</f>
        <v>0</v>
      </c>
      <c r="P629" s="38">
        <f>IF($F629=Instellingen!$I$12,ROUND(($J629-($J629/((100%+$F629)/100%))),2),0)</f>
        <v>0</v>
      </c>
      <c r="Q629" s="38">
        <f>IF($F629=Instellingen!$I$14,0,ROUND(($K629-($K629/((100%+$F629)/100%))),2))</f>
        <v>0</v>
      </c>
    </row>
    <row r="630" spans="1:17" x14ac:dyDescent="0.35">
      <c r="A630" s="20" t="str">
        <f t="shared" si="55"/>
        <v/>
      </c>
      <c r="B630" s="20" t="str">
        <f>IFERROR(VLOOKUP($A630,Instellingen!$K$11:$L$22,2,0),"")</f>
        <v/>
      </c>
      <c r="C630" s="51"/>
      <c r="D630" s="52"/>
      <c r="E630" s="52"/>
      <c r="F630" s="53"/>
      <c r="G630" s="50"/>
      <c r="H630" s="50"/>
      <c r="I630" s="50"/>
      <c r="J630" s="38">
        <f t="shared" si="56"/>
        <v>0</v>
      </c>
      <c r="K630" s="38">
        <f t="shared" si="54"/>
        <v>0</v>
      </c>
      <c r="L630" s="38">
        <f t="shared" si="57"/>
        <v>0</v>
      </c>
      <c r="M630" s="38">
        <f t="shared" si="58"/>
        <v>0</v>
      </c>
      <c r="N630" s="38">
        <f t="shared" si="59"/>
        <v>0</v>
      </c>
      <c r="O630" s="38">
        <f>IF($F630=Instellingen!$I$11,ROUND(($J630-($J630/((100%+$F630)/100%))),2),0)</f>
        <v>0</v>
      </c>
      <c r="P630" s="38">
        <f>IF($F630=Instellingen!$I$12,ROUND(($J630-($J630/((100%+$F630)/100%))),2),0)</f>
        <v>0</v>
      </c>
      <c r="Q630" s="38">
        <f>IF($F630=Instellingen!$I$14,0,ROUND(($K630-($K630/((100%+$F630)/100%))),2))</f>
        <v>0</v>
      </c>
    </row>
    <row r="631" spans="1:17" x14ac:dyDescent="0.35">
      <c r="A631" s="20" t="str">
        <f t="shared" si="55"/>
        <v/>
      </c>
      <c r="B631" s="20" t="str">
        <f>IFERROR(VLOOKUP($A631,Instellingen!$K$11:$L$22,2,0),"")</f>
        <v/>
      </c>
      <c r="C631" s="51"/>
      <c r="D631" s="52"/>
      <c r="E631" s="52"/>
      <c r="F631" s="53"/>
      <c r="G631" s="50"/>
      <c r="H631" s="50"/>
      <c r="I631" s="50"/>
      <c r="J631" s="38">
        <f t="shared" si="56"/>
        <v>0</v>
      </c>
      <c r="K631" s="38">
        <f t="shared" si="54"/>
        <v>0</v>
      </c>
      <c r="L631" s="38">
        <f t="shared" si="57"/>
        <v>0</v>
      </c>
      <c r="M631" s="38">
        <f t="shared" si="58"/>
        <v>0</v>
      </c>
      <c r="N631" s="38">
        <f t="shared" si="59"/>
        <v>0</v>
      </c>
      <c r="O631" s="38">
        <f>IF($F631=Instellingen!$I$11,ROUND(($J631-($J631/((100%+$F631)/100%))),2),0)</f>
        <v>0</v>
      </c>
      <c r="P631" s="38">
        <f>IF($F631=Instellingen!$I$12,ROUND(($J631-($J631/((100%+$F631)/100%))),2),0)</f>
        <v>0</v>
      </c>
      <c r="Q631" s="38">
        <f>IF($F631=Instellingen!$I$14,0,ROUND(($K631-($K631/((100%+$F631)/100%))),2))</f>
        <v>0</v>
      </c>
    </row>
    <row r="632" spans="1:17" x14ac:dyDescent="0.35">
      <c r="A632" s="20" t="str">
        <f t="shared" si="55"/>
        <v/>
      </c>
      <c r="B632" s="20" t="str">
        <f>IFERROR(VLOOKUP($A632,Instellingen!$K$11:$L$22,2,0),"")</f>
        <v/>
      </c>
      <c r="C632" s="51"/>
      <c r="D632" s="52"/>
      <c r="E632" s="52"/>
      <c r="F632" s="53"/>
      <c r="G632" s="50"/>
      <c r="H632" s="50"/>
      <c r="I632" s="50"/>
      <c r="J632" s="38">
        <f t="shared" si="56"/>
        <v>0</v>
      </c>
      <c r="K632" s="38">
        <f t="shared" si="54"/>
        <v>0</v>
      </c>
      <c r="L632" s="38">
        <f t="shared" si="57"/>
        <v>0</v>
      </c>
      <c r="M632" s="38">
        <f t="shared" si="58"/>
        <v>0</v>
      </c>
      <c r="N632" s="38">
        <f t="shared" si="59"/>
        <v>0</v>
      </c>
      <c r="O632" s="38">
        <f>IF($F632=Instellingen!$I$11,ROUND(($J632-($J632/((100%+$F632)/100%))),2),0)</f>
        <v>0</v>
      </c>
      <c r="P632" s="38">
        <f>IF($F632=Instellingen!$I$12,ROUND(($J632-($J632/((100%+$F632)/100%))),2),0)</f>
        <v>0</v>
      </c>
      <c r="Q632" s="38">
        <f>IF($F632=Instellingen!$I$14,0,ROUND(($K632-($K632/((100%+$F632)/100%))),2))</f>
        <v>0</v>
      </c>
    </row>
    <row r="633" spans="1:17" x14ac:dyDescent="0.35">
      <c r="A633" s="20" t="str">
        <f t="shared" si="55"/>
        <v/>
      </c>
      <c r="B633" s="20" t="str">
        <f>IFERROR(VLOOKUP($A633,Instellingen!$K$11:$L$22,2,0),"")</f>
        <v/>
      </c>
      <c r="C633" s="51"/>
      <c r="D633" s="52"/>
      <c r="E633" s="52"/>
      <c r="F633" s="53"/>
      <c r="G633" s="50"/>
      <c r="H633" s="50"/>
      <c r="I633" s="50"/>
      <c r="J633" s="38">
        <f t="shared" si="56"/>
        <v>0</v>
      </c>
      <c r="K633" s="38">
        <f t="shared" si="54"/>
        <v>0</v>
      </c>
      <c r="L633" s="38">
        <f t="shared" si="57"/>
        <v>0</v>
      </c>
      <c r="M633" s="38">
        <f t="shared" si="58"/>
        <v>0</v>
      </c>
      <c r="N633" s="38">
        <f t="shared" si="59"/>
        <v>0</v>
      </c>
      <c r="O633" s="38">
        <f>IF($F633=Instellingen!$I$11,ROUND(($J633-($J633/((100%+$F633)/100%))),2),0)</f>
        <v>0</v>
      </c>
      <c r="P633" s="38">
        <f>IF($F633=Instellingen!$I$12,ROUND(($J633-($J633/((100%+$F633)/100%))),2),0)</f>
        <v>0</v>
      </c>
      <c r="Q633" s="38">
        <f>IF($F633=Instellingen!$I$14,0,ROUND(($K633-($K633/((100%+$F633)/100%))),2))</f>
        <v>0</v>
      </c>
    </row>
    <row r="634" spans="1:17" x14ac:dyDescent="0.35">
      <c r="A634" s="20" t="str">
        <f t="shared" si="55"/>
        <v/>
      </c>
      <c r="B634" s="20" t="str">
        <f>IFERROR(VLOOKUP($A634,Instellingen!$K$11:$L$22,2,0),"")</f>
        <v/>
      </c>
      <c r="C634" s="51"/>
      <c r="D634" s="52"/>
      <c r="E634" s="52"/>
      <c r="F634" s="53"/>
      <c r="G634" s="50"/>
      <c r="H634" s="50"/>
      <c r="I634" s="50"/>
      <c r="J634" s="38">
        <f t="shared" si="56"/>
        <v>0</v>
      </c>
      <c r="K634" s="38">
        <f t="shared" si="54"/>
        <v>0</v>
      </c>
      <c r="L634" s="38">
        <f t="shared" si="57"/>
        <v>0</v>
      </c>
      <c r="M634" s="38">
        <f t="shared" si="58"/>
        <v>0</v>
      </c>
      <c r="N634" s="38">
        <f t="shared" si="59"/>
        <v>0</v>
      </c>
      <c r="O634" s="38">
        <f>IF($F634=Instellingen!$I$11,ROUND(($J634-($J634/((100%+$F634)/100%))),2),0)</f>
        <v>0</v>
      </c>
      <c r="P634" s="38">
        <f>IF($F634=Instellingen!$I$12,ROUND(($J634-($J634/((100%+$F634)/100%))),2),0)</f>
        <v>0</v>
      </c>
      <c r="Q634" s="38">
        <f>IF($F634=Instellingen!$I$14,0,ROUND(($K634-($K634/((100%+$F634)/100%))),2))</f>
        <v>0</v>
      </c>
    </row>
    <row r="635" spans="1:17" x14ac:dyDescent="0.35">
      <c r="A635" s="20" t="str">
        <f t="shared" si="55"/>
        <v/>
      </c>
      <c r="B635" s="20" t="str">
        <f>IFERROR(VLOOKUP($A635,Instellingen!$K$11:$L$22,2,0),"")</f>
        <v/>
      </c>
      <c r="C635" s="51"/>
      <c r="D635" s="52"/>
      <c r="E635" s="52"/>
      <c r="F635" s="53"/>
      <c r="G635" s="50"/>
      <c r="H635" s="50"/>
      <c r="I635" s="50"/>
      <c r="J635" s="38">
        <f t="shared" si="56"/>
        <v>0</v>
      </c>
      <c r="K635" s="38">
        <f t="shared" si="54"/>
        <v>0</v>
      </c>
      <c r="L635" s="38">
        <f t="shared" si="57"/>
        <v>0</v>
      </c>
      <c r="M635" s="38">
        <f t="shared" si="58"/>
        <v>0</v>
      </c>
      <c r="N635" s="38">
        <f t="shared" si="59"/>
        <v>0</v>
      </c>
      <c r="O635" s="38">
        <f>IF($F635=Instellingen!$I$11,ROUND(($J635-($J635/((100%+$F635)/100%))),2),0)</f>
        <v>0</v>
      </c>
      <c r="P635" s="38">
        <f>IF($F635=Instellingen!$I$12,ROUND(($J635-($J635/((100%+$F635)/100%))),2),0)</f>
        <v>0</v>
      </c>
      <c r="Q635" s="38">
        <f>IF($F635=Instellingen!$I$14,0,ROUND(($K635-($K635/((100%+$F635)/100%))),2))</f>
        <v>0</v>
      </c>
    </row>
    <row r="636" spans="1:17" x14ac:dyDescent="0.35">
      <c r="A636" s="20" t="str">
        <f t="shared" si="55"/>
        <v/>
      </c>
      <c r="B636" s="20" t="str">
        <f>IFERROR(VLOOKUP($A636,Instellingen!$K$11:$L$22,2,0),"")</f>
        <v/>
      </c>
      <c r="C636" s="51"/>
      <c r="D636" s="52"/>
      <c r="E636" s="52"/>
      <c r="F636" s="53"/>
      <c r="G636" s="50"/>
      <c r="H636" s="50"/>
      <c r="I636" s="50"/>
      <c r="J636" s="38">
        <f t="shared" si="56"/>
        <v>0</v>
      </c>
      <c r="K636" s="38">
        <f t="shared" si="54"/>
        <v>0</v>
      </c>
      <c r="L636" s="38">
        <f t="shared" si="57"/>
        <v>0</v>
      </c>
      <c r="M636" s="38">
        <f t="shared" si="58"/>
        <v>0</v>
      </c>
      <c r="N636" s="38">
        <f t="shared" si="59"/>
        <v>0</v>
      </c>
      <c r="O636" s="38">
        <f>IF($F636=Instellingen!$I$11,ROUND(($J636-($J636/((100%+$F636)/100%))),2),0)</f>
        <v>0</v>
      </c>
      <c r="P636" s="38">
        <f>IF($F636=Instellingen!$I$12,ROUND(($J636-($J636/((100%+$F636)/100%))),2),0)</f>
        <v>0</v>
      </c>
      <c r="Q636" s="38">
        <f>IF($F636=Instellingen!$I$14,0,ROUND(($K636-($K636/((100%+$F636)/100%))),2))</f>
        <v>0</v>
      </c>
    </row>
    <row r="637" spans="1:17" x14ac:dyDescent="0.35">
      <c r="A637" s="20" t="str">
        <f t="shared" si="55"/>
        <v/>
      </c>
      <c r="B637" s="20" t="str">
        <f>IFERROR(VLOOKUP($A637,Instellingen!$K$11:$L$22,2,0),"")</f>
        <v/>
      </c>
      <c r="C637" s="51"/>
      <c r="D637" s="52"/>
      <c r="E637" s="52"/>
      <c r="F637" s="53"/>
      <c r="G637" s="50"/>
      <c r="H637" s="50"/>
      <c r="I637" s="50"/>
      <c r="J637" s="38">
        <f t="shared" si="56"/>
        <v>0</v>
      </c>
      <c r="K637" s="38">
        <f t="shared" si="54"/>
        <v>0</v>
      </c>
      <c r="L637" s="38">
        <f t="shared" si="57"/>
        <v>0</v>
      </c>
      <c r="M637" s="38">
        <f t="shared" si="58"/>
        <v>0</v>
      </c>
      <c r="N637" s="38">
        <f t="shared" si="59"/>
        <v>0</v>
      </c>
      <c r="O637" s="38">
        <f>IF($F637=Instellingen!$I$11,ROUND(($J637-($J637/((100%+$F637)/100%))),2),0)</f>
        <v>0</v>
      </c>
      <c r="P637" s="38">
        <f>IF($F637=Instellingen!$I$12,ROUND(($J637-($J637/((100%+$F637)/100%))),2),0)</f>
        <v>0</v>
      </c>
      <c r="Q637" s="38">
        <f>IF($F637=Instellingen!$I$14,0,ROUND(($K637-($K637/((100%+$F637)/100%))),2))</f>
        <v>0</v>
      </c>
    </row>
    <row r="638" spans="1:17" x14ac:dyDescent="0.35">
      <c r="A638" s="20" t="str">
        <f t="shared" si="55"/>
        <v/>
      </c>
      <c r="B638" s="20" t="str">
        <f>IFERROR(VLOOKUP($A638,Instellingen!$K$11:$L$22,2,0),"")</f>
        <v/>
      </c>
      <c r="C638" s="51"/>
      <c r="D638" s="52"/>
      <c r="E638" s="52"/>
      <c r="F638" s="53"/>
      <c r="G638" s="50"/>
      <c r="H638" s="50"/>
      <c r="I638" s="50"/>
      <c r="J638" s="38">
        <f t="shared" si="56"/>
        <v>0</v>
      </c>
      <c r="K638" s="38">
        <f t="shared" si="54"/>
        <v>0</v>
      </c>
      <c r="L638" s="38">
        <f t="shared" si="57"/>
        <v>0</v>
      </c>
      <c r="M638" s="38">
        <f t="shared" si="58"/>
        <v>0</v>
      </c>
      <c r="N638" s="38">
        <f t="shared" si="59"/>
        <v>0</v>
      </c>
      <c r="O638" s="38">
        <f>IF($F638=Instellingen!$I$11,ROUND(($J638-($J638/((100%+$F638)/100%))),2),0)</f>
        <v>0</v>
      </c>
      <c r="P638" s="38">
        <f>IF($F638=Instellingen!$I$12,ROUND(($J638-($J638/((100%+$F638)/100%))),2),0)</f>
        <v>0</v>
      </c>
      <c r="Q638" s="38">
        <f>IF($F638=Instellingen!$I$14,0,ROUND(($K638-($K638/((100%+$F638)/100%))),2))</f>
        <v>0</v>
      </c>
    </row>
    <row r="639" spans="1:17" x14ac:dyDescent="0.35">
      <c r="A639" s="20" t="str">
        <f t="shared" si="55"/>
        <v/>
      </c>
      <c r="B639" s="20" t="str">
        <f>IFERROR(VLOOKUP($A639,Instellingen!$K$11:$L$22,2,0),"")</f>
        <v/>
      </c>
      <c r="C639" s="51"/>
      <c r="D639" s="52"/>
      <c r="E639" s="52"/>
      <c r="F639" s="53"/>
      <c r="G639" s="50"/>
      <c r="H639" s="50"/>
      <c r="I639" s="50"/>
      <c r="J639" s="38">
        <f t="shared" si="56"/>
        <v>0</v>
      </c>
      <c r="K639" s="38">
        <f t="shared" si="54"/>
        <v>0</v>
      </c>
      <c r="L639" s="38">
        <f t="shared" si="57"/>
        <v>0</v>
      </c>
      <c r="M639" s="38">
        <f t="shared" si="58"/>
        <v>0</v>
      </c>
      <c r="N639" s="38">
        <f t="shared" si="59"/>
        <v>0</v>
      </c>
      <c r="O639" s="38">
        <f>IF($F639=Instellingen!$I$11,ROUND(($J639-($J639/((100%+$F639)/100%))),2),0)</f>
        <v>0</v>
      </c>
      <c r="P639" s="38">
        <f>IF($F639=Instellingen!$I$12,ROUND(($J639-($J639/((100%+$F639)/100%))),2),0)</f>
        <v>0</v>
      </c>
      <c r="Q639" s="38">
        <f>IF($F639=Instellingen!$I$14,0,ROUND(($K639-($K639/((100%+$F639)/100%))),2))</f>
        <v>0</v>
      </c>
    </row>
    <row r="640" spans="1:17" x14ac:dyDescent="0.35">
      <c r="A640" s="20" t="str">
        <f t="shared" si="55"/>
        <v/>
      </c>
      <c r="B640" s="20" t="str">
        <f>IFERROR(VLOOKUP($A640,Instellingen!$K$11:$L$22,2,0),"")</f>
        <v/>
      </c>
      <c r="C640" s="51"/>
      <c r="D640" s="52"/>
      <c r="E640" s="52"/>
      <c r="F640" s="53"/>
      <c r="G640" s="50"/>
      <c r="H640" s="50"/>
      <c r="I640" s="50"/>
      <c r="J640" s="38">
        <f t="shared" si="56"/>
        <v>0</v>
      </c>
      <c r="K640" s="38">
        <f t="shared" si="54"/>
        <v>0</v>
      </c>
      <c r="L640" s="38">
        <f t="shared" si="57"/>
        <v>0</v>
      </c>
      <c r="M640" s="38">
        <f t="shared" si="58"/>
        <v>0</v>
      </c>
      <c r="N640" s="38">
        <f t="shared" si="59"/>
        <v>0</v>
      </c>
      <c r="O640" s="38">
        <f>IF($F640=Instellingen!$I$11,ROUND(($J640-($J640/((100%+$F640)/100%))),2),0)</f>
        <v>0</v>
      </c>
      <c r="P640" s="38">
        <f>IF($F640=Instellingen!$I$12,ROUND(($J640-($J640/((100%+$F640)/100%))),2),0)</f>
        <v>0</v>
      </c>
      <c r="Q640" s="38">
        <f>IF($F640=Instellingen!$I$14,0,ROUND(($K640-($K640/((100%+$F640)/100%))),2))</f>
        <v>0</v>
      </c>
    </row>
    <row r="641" spans="1:17" x14ac:dyDescent="0.35">
      <c r="A641" s="20" t="str">
        <f t="shared" si="55"/>
        <v/>
      </c>
      <c r="B641" s="20" t="str">
        <f>IFERROR(VLOOKUP($A641,Instellingen!$K$11:$L$22,2,0),"")</f>
        <v/>
      </c>
      <c r="C641" s="51"/>
      <c r="D641" s="52"/>
      <c r="E641" s="52"/>
      <c r="F641" s="53"/>
      <c r="G641" s="50"/>
      <c r="H641" s="50"/>
      <c r="I641" s="50"/>
      <c r="J641" s="38">
        <f t="shared" si="56"/>
        <v>0</v>
      </c>
      <c r="K641" s="38">
        <f t="shared" si="54"/>
        <v>0</v>
      </c>
      <c r="L641" s="38">
        <f t="shared" si="57"/>
        <v>0</v>
      </c>
      <c r="M641" s="38">
        <f t="shared" si="58"/>
        <v>0</v>
      </c>
      <c r="N641" s="38">
        <f t="shared" si="59"/>
        <v>0</v>
      </c>
      <c r="O641" s="38">
        <f>IF($F641=Instellingen!$I$11,ROUND(($J641-($J641/((100%+$F641)/100%))),2),0)</f>
        <v>0</v>
      </c>
      <c r="P641" s="38">
        <f>IF($F641=Instellingen!$I$12,ROUND(($J641-($J641/((100%+$F641)/100%))),2),0)</f>
        <v>0</v>
      </c>
      <c r="Q641" s="38">
        <f>IF($F641=Instellingen!$I$14,0,ROUND(($K641-($K641/((100%+$F641)/100%))),2))</f>
        <v>0</v>
      </c>
    </row>
    <row r="642" spans="1:17" x14ac:dyDescent="0.35">
      <c r="A642" s="20" t="str">
        <f t="shared" si="55"/>
        <v/>
      </c>
      <c r="B642" s="20" t="str">
        <f>IFERROR(VLOOKUP($A642,Instellingen!$K$11:$L$22,2,0),"")</f>
        <v/>
      </c>
      <c r="C642" s="51"/>
      <c r="D642" s="52"/>
      <c r="E642" s="52"/>
      <c r="F642" s="53"/>
      <c r="G642" s="50"/>
      <c r="H642" s="50"/>
      <c r="I642" s="50"/>
      <c r="J642" s="38">
        <f t="shared" si="56"/>
        <v>0</v>
      </c>
      <c r="K642" s="38">
        <f t="shared" si="54"/>
        <v>0</v>
      </c>
      <c r="L642" s="38">
        <f t="shared" si="57"/>
        <v>0</v>
      </c>
      <c r="M642" s="38">
        <f t="shared" si="58"/>
        <v>0</v>
      </c>
      <c r="N642" s="38">
        <f t="shared" si="59"/>
        <v>0</v>
      </c>
      <c r="O642" s="38">
        <f>IF($F642=Instellingen!$I$11,ROUND(($J642-($J642/((100%+$F642)/100%))),2),0)</f>
        <v>0</v>
      </c>
      <c r="P642" s="38">
        <f>IF($F642=Instellingen!$I$12,ROUND(($J642-($J642/((100%+$F642)/100%))),2),0)</f>
        <v>0</v>
      </c>
      <c r="Q642" s="38">
        <f>IF($F642=Instellingen!$I$14,0,ROUND(($K642-($K642/((100%+$F642)/100%))),2))</f>
        <v>0</v>
      </c>
    </row>
    <row r="643" spans="1:17" x14ac:dyDescent="0.35">
      <c r="A643" s="20" t="str">
        <f t="shared" si="55"/>
        <v/>
      </c>
      <c r="B643" s="20" t="str">
        <f>IFERROR(VLOOKUP($A643,Instellingen!$K$11:$L$22,2,0),"")</f>
        <v/>
      </c>
      <c r="C643" s="51"/>
      <c r="D643" s="52"/>
      <c r="E643" s="52"/>
      <c r="F643" s="53"/>
      <c r="G643" s="50"/>
      <c r="H643" s="50"/>
      <c r="I643" s="50"/>
      <c r="J643" s="38">
        <f t="shared" si="56"/>
        <v>0</v>
      </c>
      <c r="K643" s="38">
        <f t="shared" si="54"/>
        <v>0</v>
      </c>
      <c r="L643" s="38">
        <f t="shared" si="57"/>
        <v>0</v>
      </c>
      <c r="M643" s="38">
        <f t="shared" si="58"/>
        <v>0</v>
      </c>
      <c r="N643" s="38">
        <f t="shared" si="59"/>
        <v>0</v>
      </c>
      <c r="O643" s="38">
        <f>IF($F643=Instellingen!$I$11,ROUND(($J643-($J643/((100%+$F643)/100%))),2),0)</f>
        <v>0</v>
      </c>
      <c r="P643" s="38">
        <f>IF($F643=Instellingen!$I$12,ROUND(($J643-($J643/((100%+$F643)/100%))),2),0)</f>
        <v>0</v>
      </c>
      <c r="Q643" s="38">
        <f>IF($F643=Instellingen!$I$14,0,ROUND(($K643-($K643/((100%+$F643)/100%))),2))</f>
        <v>0</v>
      </c>
    </row>
    <row r="644" spans="1:17" x14ac:dyDescent="0.35">
      <c r="A644" s="20" t="str">
        <f t="shared" si="55"/>
        <v/>
      </c>
      <c r="B644" s="20" t="str">
        <f>IFERROR(VLOOKUP($A644,Instellingen!$K$11:$L$22,2,0),"")</f>
        <v/>
      </c>
      <c r="C644" s="51"/>
      <c r="D644" s="52"/>
      <c r="E644" s="52"/>
      <c r="F644" s="53"/>
      <c r="G644" s="50"/>
      <c r="H644" s="50"/>
      <c r="I644" s="50"/>
      <c r="J644" s="38">
        <f t="shared" si="56"/>
        <v>0</v>
      </c>
      <c r="K644" s="38">
        <f t="shared" si="54"/>
        <v>0</v>
      </c>
      <c r="L644" s="38">
        <f t="shared" si="57"/>
        <v>0</v>
      </c>
      <c r="M644" s="38">
        <f t="shared" si="58"/>
        <v>0</v>
      </c>
      <c r="N644" s="38">
        <f t="shared" si="59"/>
        <v>0</v>
      </c>
      <c r="O644" s="38">
        <f>IF($F644=Instellingen!$I$11,ROUND(($J644-($J644/((100%+$F644)/100%))),2),0)</f>
        <v>0</v>
      </c>
      <c r="P644" s="38">
        <f>IF($F644=Instellingen!$I$12,ROUND(($J644-($J644/((100%+$F644)/100%))),2),0)</f>
        <v>0</v>
      </c>
      <c r="Q644" s="38">
        <f>IF($F644=Instellingen!$I$14,0,ROUND(($K644-($K644/((100%+$F644)/100%))),2))</f>
        <v>0</v>
      </c>
    </row>
    <row r="645" spans="1:17" x14ac:dyDescent="0.35">
      <c r="A645" s="20" t="str">
        <f t="shared" si="55"/>
        <v/>
      </c>
      <c r="B645" s="20" t="str">
        <f>IFERROR(VLOOKUP($A645,Instellingen!$K$11:$L$22,2,0),"")</f>
        <v/>
      </c>
      <c r="C645" s="51"/>
      <c r="D645" s="52"/>
      <c r="E645" s="52"/>
      <c r="F645" s="53"/>
      <c r="G645" s="50"/>
      <c r="H645" s="50"/>
      <c r="I645" s="50"/>
      <c r="J645" s="38">
        <f t="shared" si="56"/>
        <v>0</v>
      </c>
      <c r="K645" s="38">
        <f t="shared" si="54"/>
        <v>0</v>
      </c>
      <c r="L645" s="38">
        <f t="shared" si="57"/>
        <v>0</v>
      </c>
      <c r="M645" s="38">
        <f t="shared" si="58"/>
        <v>0</v>
      </c>
      <c r="N645" s="38">
        <f t="shared" si="59"/>
        <v>0</v>
      </c>
      <c r="O645" s="38">
        <f>IF($F645=Instellingen!$I$11,ROUND(($J645-($J645/((100%+$F645)/100%))),2),0)</f>
        <v>0</v>
      </c>
      <c r="P645" s="38">
        <f>IF($F645=Instellingen!$I$12,ROUND(($J645-($J645/((100%+$F645)/100%))),2),0)</f>
        <v>0</v>
      </c>
      <c r="Q645" s="38">
        <f>IF($F645=Instellingen!$I$14,0,ROUND(($K645-($K645/((100%+$F645)/100%))),2))</f>
        <v>0</v>
      </c>
    </row>
    <row r="646" spans="1:17" x14ac:dyDescent="0.35">
      <c r="A646" s="20" t="str">
        <f t="shared" si="55"/>
        <v/>
      </c>
      <c r="B646" s="20" t="str">
        <f>IFERROR(VLOOKUP($A646,Instellingen!$K$11:$L$22,2,0),"")</f>
        <v/>
      </c>
      <c r="C646" s="51"/>
      <c r="D646" s="52"/>
      <c r="E646" s="52"/>
      <c r="F646" s="53"/>
      <c r="G646" s="50"/>
      <c r="H646" s="50"/>
      <c r="I646" s="50"/>
      <c r="J646" s="38">
        <f t="shared" si="56"/>
        <v>0</v>
      </c>
      <c r="K646" s="38">
        <f t="shared" si="54"/>
        <v>0</v>
      </c>
      <c r="L646" s="38">
        <f t="shared" si="57"/>
        <v>0</v>
      </c>
      <c r="M646" s="38">
        <f t="shared" si="58"/>
        <v>0</v>
      </c>
      <c r="N646" s="38">
        <f t="shared" si="59"/>
        <v>0</v>
      </c>
      <c r="O646" s="38">
        <f>IF($F646=Instellingen!$I$11,ROUND(($J646-($J646/((100%+$F646)/100%))),2),0)</f>
        <v>0</v>
      </c>
      <c r="P646" s="38">
        <f>IF($F646=Instellingen!$I$12,ROUND(($J646-($J646/((100%+$F646)/100%))),2),0)</f>
        <v>0</v>
      </c>
      <c r="Q646" s="38">
        <f>IF($F646=Instellingen!$I$14,0,ROUND(($K646-($K646/((100%+$F646)/100%))),2))</f>
        <v>0</v>
      </c>
    </row>
    <row r="647" spans="1:17" x14ac:dyDescent="0.35">
      <c r="A647" s="20" t="str">
        <f t="shared" si="55"/>
        <v/>
      </c>
      <c r="B647" s="20" t="str">
        <f>IFERROR(VLOOKUP($A647,Instellingen!$K$11:$L$22,2,0),"")</f>
        <v/>
      </c>
      <c r="C647" s="51"/>
      <c r="D647" s="52"/>
      <c r="E647" s="52"/>
      <c r="F647" s="53"/>
      <c r="G647" s="50"/>
      <c r="H647" s="50"/>
      <c r="I647" s="50"/>
      <c r="J647" s="38">
        <f t="shared" si="56"/>
        <v>0</v>
      </c>
      <c r="K647" s="38">
        <f t="shared" ref="K647:K710" si="60">IF(OR($G647="Kosten",$G647="Investering"),$E647-$D647,0)</f>
        <v>0</v>
      </c>
      <c r="L647" s="38">
        <f t="shared" si="57"/>
        <v>0</v>
      </c>
      <c r="M647" s="38">
        <f t="shared" si="58"/>
        <v>0</v>
      </c>
      <c r="N647" s="38">
        <f t="shared" si="59"/>
        <v>0</v>
      </c>
      <c r="O647" s="38">
        <f>IF($F647=Instellingen!$I$11,ROUND(($J647-($J647/((100%+$F647)/100%))),2),0)</f>
        <v>0</v>
      </c>
      <c r="P647" s="38">
        <f>IF($F647=Instellingen!$I$12,ROUND(($J647-($J647/((100%+$F647)/100%))),2),0)</f>
        <v>0</v>
      </c>
      <c r="Q647" s="38">
        <f>IF($F647=Instellingen!$I$14,0,ROUND(($K647-($K647/((100%+$F647)/100%))),2))</f>
        <v>0</v>
      </c>
    </row>
    <row r="648" spans="1:17" x14ac:dyDescent="0.35">
      <c r="A648" s="20" t="str">
        <f t="shared" ref="A648:A711" si="61">IF($C648="","",PROPER(TEXT($C648,"mmmm")))</f>
        <v/>
      </c>
      <c r="B648" s="20" t="str">
        <f>IFERROR(VLOOKUP($A648,Instellingen!$K$11:$L$22,2,0),"")</f>
        <v/>
      </c>
      <c r="C648" s="51"/>
      <c r="D648" s="52"/>
      <c r="E648" s="52"/>
      <c r="F648" s="53"/>
      <c r="G648" s="50"/>
      <c r="H648" s="50"/>
      <c r="I648" s="50"/>
      <c r="J648" s="38">
        <f t="shared" ref="J648:J711" si="62">IF($G648="Omzet",$D648-$E648,0)</f>
        <v>0</v>
      </c>
      <c r="K648" s="38">
        <f t="shared" si="60"/>
        <v>0</v>
      </c>
      <c r="L648" s="38">
        <f t="shared" ref="L648:L711" si="63">IF(OR($G648="Omzet",$G648="Kosten",$G648="Investering"),0,$D648-$E648)</f>
        <v>0</v>
      </c>
      <c r="M648" s="38">
        <f t="shared" ref="M648:M711" si="64">J648-O648-P648</f>
        <v>0</v>
      </c>
      <c r="N648" s="38">
        <f t="shared" ref="N648:N711" si="65">K648-Q648</f>
        <v>0</v>
      </c>
      <c r="O648" s="38">
        <f>IF($F648=Instellingen!$I$11,ROUND(($J648-($J648/((100%+$F648)/100%))),2),0)</f>
        <v>0</v>
      </c>
      <c r="P648" s="38">
        <f>IF($F648=Instellingen!$I$12,ROUND(($J648-($J648/((100%+$F648)/100%))),2),0)</f>
        <v>0</v>
      </c>
      <c r="Q648" s="38">
        <f>IF($F648=Instellingen!$I$14,0,ROUND(($K648-($K648/((100%+$F648)/100%))),2))</f>
        <v>0</v>
      </c>
    </row>
    <row r="649" spans="1:17" x14ac:dyDescent="0.35">
      <c r="A649" s="20" t="str">
        <f t="shared" si="61"/>
        <v/>
      </c>
      <c r="B649" s="20" t="str">
        <f>IFERROR(VLOOKUP($A649,Instellingen!$K$11:$L$22,2,0),"")</f>
        <v/>
      </c>
      <c r="C649" s="51"/>
      <c r="D649" s="52"/>
      <c r="E649" s="52"/>
      <c r="F649" s="53"/>
      <c r="G649" s="50"/>
      <c r="H649" s="50"/>
      <c r="I649" s="50"/>
      <c r="J649" s="38">
        <f t="shared" si="62"/>
        <v>0</v>
      </c>
      <c r="K649" s="38">
        <f t="shared" si="60"/>
        <v>0</v>
      </c>
      <c r="L649" s="38">
        <f t="shared" si="63"/>
        <v>0</v>
      </c>
      <c r="M649" s="38">
        <f t="shared" si="64"/>
        <v>0</v>
      </c>
      <c r="N649" s="38">
        <f t="shared" si="65"/>
        <v>0</v>
      </c>
      <c r="O649" s="38">
        <f>IF($F649=Instellingen!$I$11,ROUND(($J649-($J649/((100%+$F649)/100%))),2),0)</f>
        <v>0</v>
      </c>
      <c r="P649" s="38">
        <f>IF($F649=Instellingen!$I$12,ROUND(($J649-($J649/((100%+$F649)/100%))),2),0)</f>
        <v>0</v>
      </c>
      <c r="Q649" s="38">
        <f>IF($F649=Instellingen!$I$14,0,ROUND(($K649-($K649/((100%+$F649)/100%))),2))</f>
        <v>0</v>
      </c>
    </row>
    <row r="650" spans="1:17" x14ac:dyDescent="0.35">
      <c r="A650" s="20" t="str">
        <f t="shared" si="61"/>
        <v/>
      </c>
      <c r="B650" s="20" t="str">
        <f>IFERROR(VLOOKUP($A650,Instellingen!$K$11:$L$22,2,0),"")</f>
        <v/>
      </c>
      <c r="C650" s="51"/>
      <c r="D650" s="52"/>
      <c r="E650" s="52"/>
      <c r="F650" s="53"/>
      <c r="G650" s="50"/>
      <c r="H650" s="50"/>
      <c r="I650" s="50"/>
      <c r="J650" s="38">
        <f t="shared" si="62"/>
        <v>0</v>
      </c>
      <c r="K650" s="38">
        <f t="shared" si="60"/>
        <v>0</v>
      </c>
      <c r="L650" s="38">
        <f t="shared" si="63"/>
        <v>0</v>
      </c>
      <c r="M650" s="38">
        <f t="shared" si="64"/>
        <v>0</v>
      </c>
      <c r="N650" s="38">
        <f t="shared" si="65"/>
        <v>0</v>
      </c>
      <c r="O650" s="38">
        <f>IF($F650=Instellingen!$I$11,ROUND(($J650-($J650/((100%+$F650)/100%))),2),0)</f>
        <v>0</v>
      </c>
      <c r="P650" s="38">
        <f>IF($F650=Instellingen!$I$12,ROUND(($J650-($J650/((100%+$F650)/100%))),2),0)</f>
        <v>0</v>
      </c>
      <c r="Q650" s="38">
        <f>IF($F650=Instellingen!$I$14,0,ROUND(($K650-($K650/((100%+$F650)/100%))),2))</f>
        <v>0</v>
      </c>
    </row>
    <row r="651" spans="1:17" x14ac:dyDescent="0.35">
      <c r="A651" s="20" t="str">
        <f t="shared" si="61"/>
        <v/>
      </c>
      <c r="B651" s="20" t="str">
        <f>IFERROR(VLOOKUP($A651,Instellingen!$K$11:$L$22,2,0),"")</f>
        <v/>
      </c>
      <c r="C651" s="51"/>
      <c r="D651" s="52"/>
      <c r="E651" s="52"/>
      <c r="F651" s="53"/>
      <c r="G651" s="50"/>
      <c r="H651" s="50"/>
      <c r="I651" s="50"/>
      <c r="J651" s="38">
        <f t="shared" si="62"/>
        <v>0</v>
      </c>
      <c r="K651" s="38">
        <f t="shared" si="60"/>
        <v>0</v>
      </c>
      <c r="L651" s="38">
        <f t="shared" si="63"/>
        <v>0</v>
      </c>
      <c r="M651" s="38">
        <f t="shared" si="64"/>
        <v>0</v>
      </c>
      <c r="N651" s="38">
        <f t="shared" si="65"/>
        <v>0</v>
      </c>
      <c r="O651" s="38">
        <f>IF($F651=Instellingen!$I$11,ROUND(($J651-($J651/((100%+$F651)/100%))),2),0)</f>
        <v>0</v>
      </c>
      <c r="P651" s="38">
        <f>IF($F651=Instellingen!$I$12,ROUND(($J651-($J651/((100%+$F651)/100%))),2),0)</f>
        <v>0</v>
      </c>
      <c r="Q651" s="38">
        <f>IF($F651=Instellingen!$I$14,0,ROUND(($K651-($K651/((100%+$F651)/100%))),2))</f>
        <v>0</v>
      </c>
    </row>
    <row r="652" spans="1:17" x14ac:dyDescent="0.35">
      <c r="A652" s="20" t="str">
        <f t="shared" si="61"/>
        <v/>
      </c>
      <c r="B652" s="20" t="str">
        <f>IFERROR(VLOOKUP($A652,Instellingen!$K$11:$L$22,2,0),"")</f>
        <v/>
      </c>
      <c r="C652" s="51"/>
      <c r="D652" s="52"/>
      <c r="E652" s="52"/>
      <c r="F652" s="53"/>
      <c r="G652" s="50"/>
      <c r="H652" s="50"/>
      <c r="I652" s="50"/>
      <c r="J652" s="38">
        <f t="shared" si="62"/>
        <v>0</v>
      </c>
      <c r="K652" s="38">
        <f t="shared" si="60"/>
        <v>0</v>
      </c>
      <c r="L652" s="38">
        <f t="shared" si="63"/>
        <v>0</v>
      </c>
      <c r="M652" s="38">
        <f t="shared" si="64"/>
        <v>0</v>
      </c>
      <c r="N652" s="38">
        <f t="shared" si="65"/>
        <v>0</v>
      </c>
      <c r="O652" s="38">
        <f>IF($F652=Instellingen!$I$11,ROUND(($J652-($J652/((100%+$F652)/100%))),2),0)</f>
        <v>0</v>
      </c>
      <c r="P652" s="38">
        <f>IF($F652=Instellingen!$I$12,ROUND(($J652-($J652/((100%+$F652)/100%))),2),0)</f>
        <v>0</v>
      </c>
      <c r="Q652" s="38">
        <f>IF($F652=Instellingen!$I$14,0,ROUND(($K652-($K652/((100%+$F652)/100%))),2))</f>
        <v>0</v>
      </c>
    </row>
    <row r="653" spans="1:17" x14ac:dyDescent="0.35">
      <c r="A653" s="20" t="str">
        <f t="shared" si="61"/>
        <v/>
      </c>
      <c r="B653" s="20" t="str">
        <f>IFERROR(VLOOKUP($A653,Instellingen!$K$11:$L$22,2,0),"")</f>
        <v/>
      </c>
      <c r="C653" s="51"/>
      <c r="D653" s="52"/>
      <c r="E653" s="52"/>
      <c r="F653" s="53"/>
      <c r="G653" s="50"/>
      <c r="H653" s="50"/>
      <c r="I653" s="50"/>
      <c r="J653" s="38">
        <f t="shared" si="62"/>
        <v>0</v>
      </c>
      <c r="K653" s="38">
        <f t="shared" si="60"/>
        <v>0</v>
      </c>
      <c r="L653" s="38">
        <f t="shared" si="63"/>
        <v>0</v>
      </c>
      <c r="M653" s="38">
        <f t="shared" si="64"/>
        <v>0</v>
      </c>
      <c r="N653" s="38">
        <f t="shared" si="65"/>
        <v>0</v>
      </c>
      <c r="O653" s="38">
        <f>IF($F653=Instellingen!$I$11,ROUND(($J653-($J653/((100%+$F653)/100%))),2),0)</f>
        <v>0</v>
      </c>
      <c r="P653" s="38">
        <f>IF($F653=Instellingen!$I$12,ROUND(($J653-($J653/((100%+$F653)/100%))),2),0)</f>
        <v>0</v>
      </c>
      <c r="Q653" s="38">
        <f>IF($F653=Instellingen!$I$14,0,ROUND(($K653-($K653/((100%+$F653)/100%))),2))</f>
        <v>0</v>
      </c>
    </row>
    <row r="654" spans="1:17" x14ac:dyDescent="0.35">
      <c r="A654" s="20" t="str">
        <f t="shared" si="61"/>
        <v/>
      </c>
      <c r="B654" s="20" t="str">
        <f>IFERROR(VLOOKUP($A654,Instellingen!$K$11:$L$22,2,0),"")</f>
        <v/>
      </c>
      <c r="C654" s="51"/>
      <c r="D654" s="52"/>
      <c r="E654" s="52"/>
      <c r="F654" s="53"/>
      <c r="G654" s="50"/>
      <c r="H654" s="50"/>
      <c r="I654" s="50"/>
      <c r="J654" s="38">
        <f t="shared" si="62"/>
        <v>0</v>
      </c>
      <c r="K654" s="38">
        <f t="shared" si="60"/>
        <v>0</v>
      </c>
      <c r="L654" s="38">
        <f t="shared" si="63"/>
        <v>0</v>
      </c>
      <c r="M654" s="38">
        <f t="shared" si="64"/>
        <v>0</v>
      </c>
      <c r="N654" s="38">
        <f t="shared" si="65"/>
        <v>0</v>
      </c>
      <c r="O654" s="38">
        <f>IF($F654=Instellingen!$I$11,ROUND(($J654-($J654/((100%+$F654)/100%))),2),0)</f>
        <v>0</v>
      </c>
      <c r="P654" s="38">
        <f>IF($F654=Instellingen!$I$12,ROUND(($J654-($J654/((100%+$F654)/100%))),2),0)</f>
        <v>0</v>
      </c>
      <c r="Q654" s="38">
        <f>IF($F654=Instellingen!$I$14,0,ROUND(($K654-($K654/((100%+$F654)/100%))),2))</f>
        <v>0</v>
      </c>
    </row>
    <row r="655" spans="1:17" x14ac:dyDescent="0.35">
      <c r="A655" s="20" t="str">
        <f t="shared" si="61"/>
        <v/>
      </c>
      <c r="B655" s="20" t="str">
        <f>IFERROR(VLOOKUP($A655,Instellingen!$K$11:$L$22,2,0),"")</f>
        <v/>
      </c>
      <c r="C655" s="51"/>
      <c r="D655" s="52"/>
      <c r="E655" s="52"/>
      <c r="F655" s="53"/>
      <c r="G655" s="50"/>
      <c r="H655" s="50"/>
      <c r="I655" s="50"/>
      <c r="J655" s="38">
        <f t="shared" si="62"/>
        <v>0</v>
      </c>
      <c r="K655" s="38">
        <f t="shared" si="60"/>
        <v>0</v>
      </c>
      <c r="L655" s="38">
        <f t="shared" si="63"/>
        <v>0</v>
      </c>
      <c r="M655" s="38">
        <f t="shared" si="64"/>
        <v>0</v>
      </c>
      <c r="N655" s="38">
        <f t="shared" si="65"/>
        <v>0</v>
      </c>
      <c r="O655" s="38">
        <f>IF($F655=Instellingen!$I$11,ROUND(($J655-($J655/((100%+$F655)/100%))),2),0)</f>
        <v>0</v>
      </c>
      <c r="P655" s="38">
        <f>IF($F655=Instellingen!$I$12,ROUND(($J655-($J655/((100%+$F655)/100%))),2),0)</f>
        <v>0</v>
      </c>
      <c r="Q655" s="38">
        <f>IF($F655=Instellingen!$I$14,0,ROUND(($K655-($K655/((100%+$F655)/100%))),2))</f>
        <v>0</v>
      </c>
    </row>
    <row r="656" spans="1:17" x14ac:dyDescent="0.35">
      <c r="A656" s="20" t="str">
        <f t="shared" si="61"/>
        <v/>
      </c>
      <c r="B656" s="20" t="str">
        <f>IFERROR(VLOOKUP($A656,Instellingen!$K$11:$L$22,2,0),"")</f>
        <v/>
      </c>
      <c r="C656" s="51"/>
      <c r="D656" s="52"/>
      <c r="E656" s="52"/>
      <c r="F656" s="53"/>
      <c r="G656" s="50"/>
      <c r="H656" s="50"/>
      <c r="I656" s="50"/>
      <c r="J656" s="38">
        <f t="shared" si="62"/>
        <v>0</v>
      </c>
      <c r="K656" s="38">
        <f t="shared" si="60"/>
        <v>0</v>
      </c>
      <c r="L656" s="38">
        <f t="shared" si="63"/>
        <v>0</v>
      </c>
      <c r="M656" s="38">
        <f t="shared" si="64"/>
        <v>0</v>
      </c>
      <c r="N656" s="38">
        <f t="shared" si="65"/>
        <v>0</v>
      </c>
      <c r="O656" s="38">
        <f>IF($F656=Instellingen!$I$11,ROUND(($J656-($J656/((100%+$F656)/100%))),2),0)</f>
        <v>0</v>
      </c>
      <c r="P656" s="38">
        <f>IF($F656=Instellingen!$I$12,ROUND(($J656-($J656/((100%+$F656)/100%))),2),0)</f>
        <v>0</v>
      </c>
      <c r="Q656" s="38">
        <f>IF($F656=Instellingen!$I$14,0,ROUND(($K656-($K656/((100%+$F656)/100%))),2))</f>
        <v>0</v>
      </c>
    </row>
    <row r="657" spans="1:17" x14ac:dyDescent="0.35">
      <c r="A657" s="20" t="str">
        <f t="shared" si="61"/>
        <v/>
      </c>
      <c r="B657" s="20" t="str">
        <f>IFERROR(VLOOKUP($A657,Instellingen!$K$11:$L$22,2,0),"")</f>
        <v/>
      </c>
      <c r="C657" s="51"/>
      <c r="D657" s="52"/>
      <c r="E657" s="52"/>
      <c r="F657" s="53"/>
      <c r="G657" s="50"/>
      <c r="H657" s="50"/>
      <c r="I657" s="50"/>
      <c r="J657" s="38">
        <f t="shared" si="62"/>
        <v>0</v>
      </c>
      <c r="K657" s="38">
        <f t="shared" si="60"/>
        <v>0</v>
      </c>
      <c r="L657" s="38">
        <f t="shared" si="63"/>
        <v>0</v>
      </c>
      <c r="M657" s="38">
        <f t="shared" si="64"/>
        <v>0</v>
      </c>
      <c r="N657" s="38">
        <f t="shared" si="65"/>
        <v>0</v>
      </c>
      <c r="O657" s="38">
        <f>IF($F657=Instellingen!$I$11,ROUND(($J657-($J657/((100%+$F657)/100%))),2),0)</f>
        <v>0</v>
      </c>
      <c r="P657" s="38">
        <f>IF($F657=Instellingen!$I$12,ROUND(($J657-($J657/((100%+$F657)/100%))),2),0)</f>
        <v>0</v>
      </c>
      <c r="Q657" s="38">
        <f>IF($F657=Instellingen!$I$14,0,ROUND(($K657-($K657/((100%+$F657)/100%))),2))</f>
        <v>0</v>
      </c>
    </row>
    <row r="658" spans="1:17" x14ac:dyDescent="0.35">
      <c r="A658" s="20" t="str">
        <f t="shared" si="61"/>
        <v/>
      </c>
      <c r="B658" s="20" t="str">
        <f>IFERROR(VLOOKUP($A658,Instellingen!$K$11:$L$22,2,0),"")</f>
        <v/>
      </c>
      <c r="C658" s="51"/>
      <c r="D658" s="52"/>
      <c r="E658" s="52"/>
      <c r="F658" s="53"/>
      <c r="G658" s="50"/>
      <c r="H658" s="50"/>
      <c r="I658" s="50"/>
      <c r="J658" s="38">
        <f t="shared" si="62"/>
        <v>0</v>
      </c>
      <c r="K658" s="38">
        <f t="shared" si="60"/>
        <v>0</v>
      </c>
      <c r="L658" s="38">
        <f t="shared" si="63"/>
        <v>0</v>
      </c>
      <c r="M658" s="38">
        <f t="shared" si="64"/>
        <v>0</v>
      </c>
      <c r="N658" s="38">
        <f t="shared" si="65"/>
        <v>0</v>
      </c>
      <c r="O658" s="38">
        <f>IF($F658=Instellingen!$I$11,ROUND(($J658-($J658/((100%+$F658)/100%))),2),0)</f>
        <v>0</v>
      </c>
      <c r="P658" s="38">
        <f>IF($F658=Instellingen!$I$12,ROUND(($J658-($J658/((100%+$F658)/100%))),2),0)</f>
        <v>0</v>
      </c>
      <c r="Q658" s="38">
        <f>IF($F658=Instellingen!$I$14,0,ROUND(($K658-($K658/((100%+$F658)/100%))),2))</f>
        <v>0</v>
      </c>
    </row>
    <row r="659" spans="1:17" x14ac:dyDescent="0.35">
      <c r="A659" s="20" t="str">
        <f t="shared" si="61"/>
        <v/>
      </c>
      <c r="B659" s="20" t="str">
        <f>IFERROR(VLOOKUP($A659,Instellingen!$K$11:$L$22,2,0),"")</f>
        <v/>
      </c>
      <c r="C659" s="51"/>
      <c r="D659" s="52"/>
      <c r="E659" s="52"/>
      <c r="F659" s="53"/>
      <c r="G659" s="50"/>
      <c r="H659" s="50"/>
      <c r="I659" s="50"/>
      <c r="J659" s="38">
        <f t="shared" si="62"/>
        <v>0</v>
      </c>
      <c r="K659" s="38">
        <f t="shared" si="60"/>
        <v>0</v>
      </c>
      <c r="L659" s="38">
        <f t="shared" si="63"/>
        <v>0</v>
      </c>
      <c r="M659" s="38">
        <f t="shared" si="64"/>
        <v>0</v>
      </c>
      <c r="N659" s="38">
        <f t="shared" si="65"/>
        <v>0</v>
      </c>
      <c r="O659" s="38">
        <f>IF($F659=Instellingen!$I$11,ROUND(($J659-($J659/((100%+$F659)/100%))),2),0)</f>
        <v>0</v>
      </c>
      <c r="P659" s="38">
        <f>IF($F659=Instellingen!$I$12,ROUND(($J659-($J659/((100%+$F659)/100%))),2),0)</f>
        <v>0</v>
      </c>
      <c r="Q659" s="38">
        <f>IF($F659=Instellingen!$I$14,0,ROUND(($K659-($K659/((100%+$F659)/100%))),2))</f>
        <v>0</v>
      </c>
    </row>
    <row r="660" spans="1:17" x14ac:dyDescent="0.35">
      <c r="A660" s="20" t="str">
        <f t="shared" si="61"/>
        <v/>
      </c>
      <c r="B660" s="20" t="str">
        <f>IFERROR(VLOOKUP($A660,Instellingen!$K$11:$L$22,2,0),"")</f>
        <v/>
      </c>
      <c r="C660" s="51"/>
      <c r="D660" s="52"/>
      <c r="E660" s="52"/>
      <c r="F660" s="53"/>
      <c r="G660" s="50"/>
      <c r="H660" s="50"/>
      <c r="I660" s="50"/>
      <c r="J660" s="38">
        <f t="shared" si="62"/>
        <v>0</v>
      </c>
      <c r="K660" s="38">
        <f t="shared" si="60"/>
        <v>0</v>
      </c>
      <c r="L660" s="38">
        <f t="shared" si="63"/>
        <v>0</v>
      </c>
      <c r="M660" s="38">
        <f t="shared" si="64"/>
        <v>0</v>
      </c>
      <c r="N660" s="38">
        <f t="shared" si="65"/>
        <v>0</v>
      </c>
      <c r="O660" s="38">
        <f>IF($F660=Instellingen!$I$11,ROUND(($J660-($J660/((100%+$F660)/100%))),2),0)</f>
        <v>0</v>
      </c>
      <c r="P660" s="38">
        <f>IF($F660=Instellingen!$I$12,ROUND(($J660-($J660/((100%+$F660)/100%))),2),0)</f>
        <v>0</v>
      </c>
      <c r="Q660" s="38">
        <f>IF($F660=Instellingen!$I$14,0,ROUND(($K660-($K660/((100%+$F660)/100%))),2))</f>
        <v>0</v>
      </c>
    </row>
    <row r="661" spans="1:17" x14ac:dyDescent="0.35">
      <c r="A661" s="20" t="str">
        <f t="shared" si="61"/>
        <v/>
      </c>
      <c r="B661" s="20" t="str">
        <f>IFERROR(VLOOKUP($A661,Instellingen!$K$11:$L$22,2,0),"")</f>
        <v/>
      </c>
      <c r="C661" s="51"/>
      <c r="D661" s="52"/>
      <c r="E661" s="52"/>
      <c r="F661" s="53"/>
      <c r="G661" s="50"/>
      <c r="H661" s="50"/>
      <c r="I661" s="50"/>
      <c r="J661" s="38">
        <f t="shared" si="62"/>
        <v>0</v>
      </c>
      <c r="K661" s="38">
        <f t="shared" si="60"/>
        <v>0</v>
      </c>
      <c r="L661" s="38">
        <f t="shared" si="63"/>
        <v>0</v>
      </c>
      <c r="M661" s="38">
        <f t="shared" si="64"/>
        <v>0</v>
      </c>
      <c r="N661" s="38">
        <f t="shared" si="65"/>
        <v>0</v>
      </c>
      <c r="O661" s="38">
        <f>IF($F661=Instellingen!$I$11,ROUND(($J661-($J661/((100%+$F661)/100%))),2),0)</f>
        <v>0</v>
      </c>
      <c r="P661" s="38">
        <f>IF($F661=Instellingen!$I$12,ROUND(($J661-($J661/((100%+$F661)/100%))),2),0)</f>
        <v>0</v>
      </c>
      <c r="Q661" s="38">
        <f>IF($F661=Instellingen!$I$14,0,ROUND(($K661-($K661/((100%+$F661)/100%))),2))</f>
        <v>0</v>
      </c>
    </row>
    <row r="662" spans="1:17" x14ac:dyDescent="0.35">
      <c r="A662" s="20" t="str">
        <f t="shared" si="61"/>
        <v/>
      </c>
      <c r="B662" s="20" t="str">
        <f>IFERROR(VLOOKUP($A662,Instellingen!$K$11:$L$22,2,0),"")</f>
        <v/>
      </c>
      <c r="C662" s="51"/>
      <c r="D662" s="52"/>
      <c r="E662" s="52"/>
      <c r="F662" s="53"/>
      <c r="G662" s="50"/>
      <c r="H662" s="50"/>
      <c r="I662" s="50"/>
      <c r="J662" s="38">
        <f t="shared" si="62"/>
        <v>0</v>
      </c>
      <c r="K662" s="38">
        <f t="shared" si="60"/>
        <v>0</v>
      </c>
      <c r="L662" s="38">
        <f t="shared" si="63"/>
        <v>0</v>
      </c>
      <c r="M662" s="38">
        <f t="shared" si="64"/>
        <v>0</v>
      </c>
      <c r="N662" s="38">
        <f t="shared" si="65"/>
        <v>0</v>
      </c>
      <c r="O662" s="38">
        <f>IF($F662=Instellingen!$I$11,ROUND(($J662-($J662/((100%+$F662)/100%))),2),0)</f>
        <v>0</v>
      </c>
      <c r="P662" s="38">
        <f>IF($F662=Instellingen!$I$12,ROUND(($J662-($J662/((100%+$F662)/100%))),2),0)</f>
        <v>0</v>
      </c>
      <c r="Q662" s="38">
        <f>IF($F662=Instellingen!$I$14,0,ROUND(($K662-($K662/((100%+$F662)/100%))),2))</f>
        <v>0</v>
      </c>
    </row>
    <row r="663" spans="1:17" x14ac:dyDescent="0.35">
      <c r="A663" s="20" t="str">
        <f t="shared" si="61"/>
        <v/>
      </c>
      <c r="B663" s="20" t="str">
        <f>IFERROR(VLOOKUP($A663,Instellingen!$K$11:$L$22,2,0),"")</f>
        <v/>
      </c>
      <c r="C663" s="51"/>
      <c r="D663" s="52"/>
      <c r="E663" s="52"/>
      <c r="F663" s="53"/>
      <c r="G663" s="50"/>
      <c r="H663" s="50"/>
      <c r="I663" s="50"/>
      <c r="J663" s="38">
        <f t="shared" si="62"/>
        <v>0</v>
      </c>
      <c r="K663" s="38">
        <f t="shared" si="60"/>
        <v>0</v>
      </c>
      <c r="L663" s="38">
        <f t="shared" si="63"/>
        <v>0</v>
      </c>
      <c r="M663" s="38">
        <f t="shared" si="64"/>
        <v>0</v>
      </c>
      <c r="N663" s="38">
        <f t="shared" si="65"/>
        <v>0</v>
      </c>
      <c r="O663" s="38">
        <f>IF($F663=Instellingen!$I$11,ROUND(($J663-($J663/((100%+$F663)/100%))),2),0)</f>
        <v>0</v>
      </c>
      <c r="P663" s="38">
        <f>IF($F663=Instellingen!$I$12,ROUND(($J663-($J663/((100%+$F663)/100%))),2),0)</f>
        <v>0</v>
      </c>
      <c r="Q663" s="38">
        <f>IF($F663=Instellingen!$I$14,0,ROUND(($K663-($K663/((100%+$F663)/100%))),2))</f>
        <v>0</v>
      </c>
    </row>
    <row r="664" spans="1:17" x14ac:dyDescent="0.35">
      <c r="A664" s="20" t="str">
        <f t="shared" si="61"/>
        <v/>
      </c>
      <c r="B664" s="20" t="str">
        <f>IFERROR(VLOOKUP($A664,Instellingen!$K$11:$L$22,2,0),"")</f>
        <v/>
      </c>
      <c r="C664" s="51"/>
      <c r="D664" s="52"/>
      <c r="E664" s="52"/>
      <c r="F664" s="53"/>
      <c r="G664" s="50"/>
      <c r="H664" s="50"/>
      <c r="I664" s="50"/>
      <c r="J664" s="38">
        <f t="shared" si="62"/>
        <v>0</v>
      </c>
      <c r="K664" s="38">
        <f t="shared" si="60"/>
        <v>0</v>
      </c>
      <c r="L664" s="38">
        <f t="shared" si="63"/>
        <v>0</v>
      </c>
      <c r="M664" s="38">
        <f t="shared" si="64"/>
        <v>0</v>
      </c>
      <c r="N664" s="38">
        <f t="shared" si="65"/>
        <v>0</v>
      </c>
      <c r="O664" s="38">
        <f>IF($F664=Instellingen!$I$11,ROUND(($J664-($J664/((100%+$F664)/100%))),2),0)</f>
        <v>0</v>
      </c>
      <c r="P664" s="38">
        <f>IF($F664=Instellingen!$I$12,ROUND(($J664-($J664/((100%+$F664)/100%))),2),0)</f>
        <v>0</v>
      </c>
      <c r="Q664" s="38">
        <f>IF($F664=Instellingen!$I$14,0,ROUND(($K664-($K664/((100%+$F664)/100%))),2))</f>
        <v>0</v>
      </c>
    </row>
    <row r="665" spans="1:17" x14ac:dyDescent="0.35">
      <c r="A665" s="20" t="str">
        <f t="shared" si="61"/>
        <v/>
      </c>
      <c r="B665" s="20" t="str">
        <f>IFERROR(VLOOKUP($A665,Instellingen!$K$11:$L$22,2,0),"")</f>
        <v/>
      </c>
      <c r="C665" s="51"/>
      <c r="D665" s="52"/>
      <c r="E665" s="52"/>
      <c r="F665" s="53"/>
      <c r="G665" s="50"/>
      <c r="H665" s="50"/>
      <c r="I665" s="50"/>
      <c r="J665" s="38">
        <f t="shared" si="62"/>
        <v>0</v>
      </c>
      <c r="K665" s="38">
        <f t="shared" si="60"/>
        <v>0</v>
      </c>
      <c r="L665" s="38">
        <f t="shared" si="63"/>
        <v>0</v>
      </c>
      <c r="M665" s="38">
        <f t="shared" si="64"/>
        <v>0</v>
      </c>
      <c r="N665" s="38">
        <f t="shared" si="65"/>
        <v>0</v>
      </c>
      <c r="O665" s="38">
        <f>IF($F665=Instellingen!$I$11,ROUND(($J665-($J665/((100%+$F665)/100%))),2),0)</f>
        <v>0</v>
      </c>
      <c r="P665" s="38">
        <f>IF($F665=Instellingen!$I$12,ROUND(($J665-($J665/((100%+$F665)/100%))),2),0)</f>
        <v>0</v>
      </c>
      <c r="Q665" s="38">
        <f>IF($F665=Instellingen!$I$14,0,ROUND(($K665-($K665/((100%+$F665)/100%))),2))</f>
        <v>0</v>
      </c>
    </row>
    <row r="666" spans="1:17" x14ac:dyDescent="0.35">
      <c r="A666" s="20" t="str">
        <f t="shared" si="61"/>
        <v/>
      </c>
      <c r="B666" s="20" t="str">
        <f>IFERROR(VLOOKUP($A666,Instellingen!$K$11:$L$22,2,0),"")</f>
        <v/>
      </c>
      <c r="C666" s="51"/>
      <c r="D666" s="52"/>
      <c r="E666" s="52"/>
      <c r="F666" s="53"/>
      <c r="G666" s="50"/>
      <c r="H666" s="50"/>
      <c r="I666" s="50"/>
      <c r="J666" s="38">
        <f t="shared" si="62"/>
        <v>0</v>
      </c>
      <c r="K666" s="38">
        <f t="shared" si="60"/>
        <v>0</v>
      </c>
      <c r="L666" s="38">
        <f t="shared" si="63"/>
        <v>0</v>
      </c>
      <c r="M666" s="38">
        <f t="shared" si="64"/>
        <v>0</v>
      </c>
      <c r="N666" s="38">
        <f t="shared" si="65"/>
        <v>0</v>
      </c>
      <c r="O666" s="38">
        <f>IF($F666=Instellingen!$I$11,ROUND(($J666-($J666/((100%+$F666)/100%))),2),0)</f>
        <v>0</v>
      </c>
      <c r="P666" s="38">
        <f>IF($F666=Instellingen!$I$12,ROUND(($J666-($J666/((100%+$F666)/100%))),2),0)</f>
        <v>0</v>
      </c>
      <c r="Q666" s="38">
        <f>IF($F666=Instellingen!$I$14,0,ROUND(($K666-($K666/((100%+$F666)/100%))),2))</f>
        <v>0</v>
      </c>
    </row>
    <row r="667" spans="1:17" x14ac:dyDescent="0.35">
      <c r="A667" s="20" t="str">
        <f t="shared" si="61"/>
        <v/>
      </c>
      <c r="B667" s="20" t="str">
        <f>IFERROR(VLOOKUP($A667,Instellingen!$K$11:$L$22,2,0),"")</f>
        <v/>
      </c>
      <c r="C667" s="51"/>
      <c r="D667" s="52"/>
      <c r="E667" s="52"/>
      <c r="F667" s="53"/>
      <c r="G667" s="50"/>
      <c r="H667" s="50"/>
      <c r="I667" s="50"/>
      <c r="J667" s="38">
        <f t="shared" si="62"/>
        <v>0</v>
      </c>
      <c r="K667" s="38">
        <f t="shared" si="60"/>
        <v>0</v>
      </c>
      <c r="L667" s="38">
        <f t="shared" si="63"/>
        <v>0</v>
      </c>
      <c r="M667" s="38">
        <f t="shared" si="64"/>
        <v>0</v>
      </c>
      <c r="N667" s="38">
        <f t="shared" si="65"/>
        <v>0</v>
      </c>
      <c r="O667" s="38">
        <f>IF($F667=Instellingen!$I$11,ROUND(($J667-($J667/((100%+$F667)/100%))),2),0)</f>
        <v>0</v>
      </c>
      <c r="P667" s="38">
        <f>IF($F667=Instellingen!$I$12,ROUND(($J667-($J667/((100%+$F667)/100%))),2),0)</f>
        <v>0</v>
      </c>
      <c r="Q667" s="38">
        <f>IF($F667=Instellingen!$I$14,0,ROUND(($K667-($K667/((100%+$F667)/100%))),2))</f>
        <v>0</v>
      </c>
    </row>
    <row r="668" spans="1:17" x14ac:dyDescent="0.35">
      <c r="A668" s="20" t="str">
        <f t="shared" si="61"/>
        <v/>
      </c>
      <c r="B668" s="20" t="str">
        <f>IFERROR(VLOOKUP($A668,Instellingen!$K$11:$L$22,2,0),"")</f>
        <v/>
      </c>
      <c r="C668" s="51"/>
      <c r="D668" s="52"/>
      <c r="E668" s="52"/>
      <c r="F668" s="53"/>
      <c r="G668" s="50"/>
      <c r="H668" s="50"/>
      <c r="I668" s="50"/>
      <c r="J668" s="38">
        <f t="shared" si="62"/>
        <v>0</v>
      </c>
      <c r="K668" s="38">
        <f t="shared" si="60"/>
        <v>0</v>
      </c>
      <c r="L668" s="38">
        <f t="shared" si="63"/>
        <v>0</v>
      </c>
      <c r="M668" s="38">
        <f t="shared" si="64"/>
        <v>0</v>
      </c>
      <c r="N668" s="38">
        <f t="shared" si="65"/>
        <v>0</v>
      </c>
      <c r="O668" s="38">
        <f>IF($F668=Instellingen!$I$11,ROUND(($J668-($J668/((100%+$F668)/100%))),2),0)</f>
        <v>0</v>
      </c>
      <c r="P668" s="38">
        <f>IF($F668=Instellingen!$I$12,ROUND(($J668-($J668/((100%+$F668)/100%))),2),0)</f>
        <v>0</v>
      </c>
      <c r="Q668" s="38">
        <f>IF($F668=Instellingen!$I$14,0,ROUND(($K668-($K668/((100%+$F668)/100%))),2))</f>
        <v>0</v>
      </c>
    </row>
    <row r="669" spans="1:17" x14ac:dyDescent="0.35">
      <c r="A669" s="20" t="str">
        <f t="shared" si="61"/>
        <v/>
      </c>
      <c r="B669" s="20" t="str">
        <f>IFERROR(VLOOKUP($A669,Instellingen!$K$11:$L$22,2,0),"")</f>
        <v/>
      </c>
      <c r="C669" s="51"/>
      <c r="D669" s="52"/>
      <c r="E669" s="52"/>
      <c r="F669" s="53"/>
      <c r="G669" s="50"/>
      <c r="H669" s="50"/>
      <c r="I669" s="50"/>
      <c r="J669" s="38">
        <f t="shared" si="62"/>
        <v>0</v>
      </c>
      <c r="K669" s="38">
        <f t="shared" si="60"/>
        <v>0</v>
      </c>
      <c r="L669" s="38">
        <f t="shared" si="63"/>
        <v>0</v>
      </c>
      <c r="M669" s="38">
        <f t="shared" si="64"/>
        <v>0</v>
      </c>
      <c r="N669" s="38">
        <f t="shared" si="65"/>
        <v>0</v>
      </c>
      <c r="O669" s="38">
        <f>IF($F669=Instellingen!$I$11,ROUND(($J669-($J669/((100%+$F669)/100%))),2),0)</f>
        <v>0</v>
      </c>
      <c r="P669" s="38">
        <f>IF($F669=Instellingen!$I$12,ROUND(($J669-($J669/((100%+$F669)/100%))),2),0)</f>
        <v>0</v>
      </c>
      <c r="Q669" s="38">
        <f>IF($F669=Instellingen!$I$14,0,ROUND(($K669-($K669/((100%+$F669)/100%))),2))</f>
        <v>0</v>
      </c>
    </row>
    <row r="670" spans="1:17" x14ac:dyDescent="0.35">
      <c r="A670" s="20" t="str">
        <f t="shared" si="61"/>
        <v/>
      </c>
      <c r="B670" s="20" t="str">
        <f>IFERROR(VLOOKUP($A670,Instellingen!$K$11:$L$22,2,0),"")</f>
        <v/>
      </c>
      <c r="C670" s="51"/>
      <c r="D670" s="52"/>
      <c r="E670" s="52"/>
      <c r="F670" s="53"/>
      <c r="G670" s="50"/>
      <c r="H670" s="50"/>
      <c r="I670" s="50"/>
      <c r="J670" s="38">
        <f t="shared" si="62"/>
        <v>0</v>
      </c>
      <c r="K670" s="38">
        <f t="shared" si="60"/>
        <v>0</v>
      </c>
      <c r="L670" s="38">
        <f t="shared" si="63"/>
        <v>0</v>
      </c>
      <c r="M670" s="38">
        <f t="shared" si="64"/>
        <v>0</v>
      </c>
      <c r="N670" s="38">
        <f t="shared" si="65"/>
        <v>0</v>
      </c>
      <c r="O670" s="38">
        <f>IF($F670=Instellingen!$I$11,ROUND(($J670-($J670/((100%+$F670)/100%))),2),0)</f>
        <v>0</v>
      </c>
      <c r="P670" s="38">
        <f>IF($F670=Instellingen!$I$12,ROUND(($J670-($J670/((100%+$F670)/100%))),2),0)</f>
        <v>0</v>
      </c>
      <c r="Q670" s="38">
        <f>IF($F670=Instellingen!$I$14,0,ROUND(($K670-($K670/((100%+$F670)/100%))),2))</f>
        <v>0</v>
      </c>
    </row>
    <row r="671" spans="1:17" x14ac:dyDescent="0.35">
      <c r="A671" s="20" t="str">
        <f t="shared" si="61"/>
        <v/>
      </c>
      <c r="B671" s="20" t="str">
        <f>IFERROR(VLOOKUP($A671,Instellingen!$K$11:$L$22,2,0),"")</f>
        <v/>
      </c>
      <c r="C671" s="51"/>
      <c r="D671" s="52"/>
      <c r="E671" s="52"/>
      <c r="F671" s="53"/>
      <c r="G671" s="50"/>
      <c r="H671" s="50"/>
      <c r="I671" s="50"/>
      <c r="J671" s="38">
        <f t="shared" si="62"/>
        <v>0</v>
      </c>
      <c r="K671" s="38">
        <f t="shared" si="60"/>
        <v>0</v>
      </c>
      <c r="L671" s="38">
        <f t="shared" si="63"/>
        <v>0</v>
      </c>
      <c r="M671" s="38">
        <f t="shared" si="64"/>
        <v>0</v>
      </c>
      <c r="N671" s="38">
        <f t="shared" si="65"/>
        <v>0</v>
      </c>
      <c r="O671" s="38">
        <f>IF($F671=Instellingen!$I$11,ROUND(($J671-($J671/((100%+$F671)/100%))),2),0)</f>
        <v>0</v>
      </c>
      <c r="P671" s="38">
        <f>IF($F671=Instellingen!$I$12,ROUND(($J671-($J671/((100%+$F671)/100%))),2),0)</f>
        <v>0</v>
      </c>
      <c r="Q671" s="38">
        <f>IF($F671=Instellingen!$I$14,0,ROUND(($K671-($K671/((100%+$F671)/100%))),2))</f>
        <v>0</v>
      </c>
    </row>
    <row r="672" spans="1:17" x14ac:dyDescent="0.35">
      <c r="A672" s="20" t="str">
        <f t="shared" si="61"/>
        <v/>
      </c>
      <c r="B672" s="20" t="str">
        <f>IFERROR(VLOOKUP($A672,Instellingen!$K$11:$L$22,2,0),"")</f>
        <v/>
      </c>
      <c r="C672" s="51"/>
      <c r="D672" s="52"/>
      <c r="E672" s="52"/>
      <c r="F672" s="53"/>
      <c r="G672" s="50"/>
      <c r="H672" s="50"/>
      <c r="I672" s="50"/>
      <c r="J672" s="38">
        <f t="shared" si="62"/>
        <v>0</v>
      </c>
      <c r="K672" s="38">
        <f t="shared" si="60"/>
        <v>0</v>
      </c>
      <c r="L672" s="38">
        <f t="shared" si="63"/>
        <v>0</v>
      </c>
      <c r="M672" s="38">
        <f t="shared" si="64"/>
        <v>0</v>
      </c>
      <c r="N672" s="38">
        <f t="shared" si="65"/>
        <v>0</v>
      </c>
      <c r="O672" s="38">
        <f>IF($F672=Instellingen!$I$11,ROUND(($J672-($J672/((100%+$F672)/100%))),2),0)</f>
        <v>0</v>
      </c>
      <c r="P672" s="38">
        <f>IF($F672=Instellingen!$I$12,ROUND(($J672-($J672/((100%+$F672)/100%))),2),0)</f>
        <v>0</v>
      </c>
      <c r="Q672" s="38">
        <f>IF($F672=Instellingen!$I$14,0,ROUND(($K672-($K672/((100%+$F672)/100%))),2))</f>
        <v>0</v>
      </c>
    </row>
    <row r="673" spans="1:17" x14ac:dyDescent="0.35">
      <c r="A673" s="20" t="str">
        <f t="shared" si="61"/>
        <v/>
      </c>
      <c r="B673" s="20" t="str">
        <f>IFERROR(VLOOKUP($A673,Instellingen!$K$11:$L$22,2,0),"")</f>
        <v/>
      </c>
      <c r="C673" s="51"/>
      <c r="D673" s="52"/>
      <c r="E673" s="52"/>
      <c r="F673" s="53"/>
      <c r="G673" s="50"/>
      <c r="H673" s="50"/>
      <c r="I673" s="50"/>
      <c r="J673" s="38">
        <f t="shared" si="62"/>
        <v>0</v>
      </c>
      <c r="K673" s="38">
        <f t="shared" si="60"/>
        <v>0</v>
      </c>
      <c r="L673" s="38">
        <f t="shared" si="63"/>
        <v>0</v>
      </c>
      <c r="M673" s="38">
        <f t="shared" si="64"/>
        <v>0</v>
      </c>
      <c r="N673" s="38">
        <f t="shared" si="65"/>
        <v>0</v>
      </c>
      <c r="O673" s="38">
        <f>IF($F673=Instellingen!$I$11,ROUND(($J673-($J673/((100%+$F673)/100%))),2),0)</f>
        <v>0</v>
      </c>
      <c r="P673" s="38">
        <f>IF($F673=Instellingen!$I$12,ROUND(($J673-($J673/((100%+$F673)/100%))),2),0)</f>
        <v>0</v>
      </c>
      <c r="Q673" s="38">
        <f>IF($F673=Instellingen!$I$14,0,ROUND(($K673-($K673/((100%+$F673)/100%))),2))</f>
        <v>0</v>
      </c>
    </row>
    <row r="674" spans="1:17" x14ac:dyDescent="0.35">
      <c r="A674" s="20" t="str">
        <f t="shared" si="61"/>
        <v/>
      </c>
      <c r="B674" s="20" t="str">
        <f>IFERROR(VLOOKUP($A674,Instellingen!$K$11:$L$22,2,0),"")</f>
        <v/>
      </c>
      <c r="C674" s="51"/>
      <c r="D674" s="52"/>
      <c r="E674" s="52"/>
      <c r="F674" s="53"/>
      <c r="G674" s="50"/>
      <c r="H674" s="50"/>
      <c r="I674" s="50"/>
      <c r="J674" s="38">
        <f t="shared" si="62"/>
        <v>0</v>
      </c>
      <c r="K674" s="38">
        <f t="shared" si="60"/>
        <v>0</v>
      </c>
      <c r="L674" s="38">
        <f t="shared" si="63"/>
        <v>0</v>
      </c>
      <c r="M674" s="38">
        <f t="shared" si="64"/>
        <v>0</v>
      </c>
      <c r="N674" s="38">
        <f t="shared" si="65"/>
        <v>0</v>
      </c>
      <c r="O674" s="38">
        <f>IF($F674=Instellingen!$I$11,ROUND(($J674-($J674/((100%+$F674)/100%))),2),0)</f>
        <v>0</v>
      </c>
      <c r="P674" s="38">
        <f>IF($F674=Instellingen!$I$12,ROUND(($J674-($J674/((100%+$F674)/100%))),2),0)</f>
        <v>0</v>
      </c>
      <c r="Q674" s="38">
        <f>IF($F674=Instellingen!$I$14,0,ROUND(($K674-($K674/((100%+$F674)/100%))),2))</f>
        <v>0</v>
      </c>
    </row>
    <row r="675" spans="1:17" x14ac:dyDescent="0.35">
      <c r="A675" s="20" t="str">
        <f t="shared" si="61"/>
        <v/>
      </c>
      <c r="B675" s="20" t="str">
        <f>IFERROR(VLOOKUP($A675,Instellingen!$K$11:$L$22,2,0),"")</f>
        <v/>
      </c>
      <c r="C675" s="51"/>
      <c r="D675" s="52"/>
      <c r="E675" s="52"/>
      <c r="F675" s="53"/>
      <c r="G675" s="50"/>
      <c r="H675" s="50"/>
      <c r="I675" s="50"/>
      <c r="J675" s="38">
        <f t="shared" si="62"/>
        <v>0</v>
      </c>
      <c r="K675" s="38">
        <f t="shared" si="60"/>
        <v>0</v>
      </c>
      <c r="L675" s="38">
        <f t="shared" si="63"/>
        <v>0</v>
      </c>
      <c r="M675" s="38">
        <f t="shared" si="64"/>
        <v>0</v>
      </c>
      <c r="N675" s="38">
        <f t="shared" si="65"/>
        <v>0</v>
      </c>
      <c r="O675" s="38">
        <f>IF($F675=Instellingen!$I$11,ROUND(($J675-($J675/((100%+$F675)/100%))),2),0)</f>
        <v>0</v>
      </c>
      <c r="P675" s="38">
        <f>IF($F675=Instellingen!$I$12,ROUND(($J675-($J675/((100%+$F675)/100%))),2),0)</f>
        <v>0</v>
      </c>
      <c r="Q675" s="38">
        <f>IF($F675=Instellingen!$I$14,0,ROUND(($K675-($K675/((100%+$F675)/100%))),2))</f>
        <v>0</v>
      </c>
    </row>
    <row r="676" spans="1:17" x14ac:dyDescent="0.35">
      <c r="A676" s="20" t="str">
        <f t="shared" si="61"/>
        <v/>
      </c>
      <c r="B676" s="20" t="str">
        <f>IFERROR(VLOOKUP($A676,Instellingen!$K$11:$L$22,2,0),"")</f>
        <v/>
      </c>
      <c r="C676" s="51"/>
      <c r="D676" s="52"/>
      <c r="E676" s="52"/>
      <c r="F676" s="53"/>
      <c r="G676" s="50"/>
      <c r="H676" s="50"/>
      <c r="I676" s="50"/>
      <c r="J676" s="38">
        <f t="shared" si="62"/>
        <v>0</v>
      </c>
      <c r="K676" s="38">
        <f t="shared" si="60"/>
        <v>0</v>
      </c>
      <c r="L676" s="38">
        <f t="shared" si="63"/>
        <v>0</v>
      </c>
      <c r="M676" s="38">
        <f t="shared" si="64"/>
        <v>0</v>
      </c>
      <c r="N676" s="38">
        <f t="shared" si="65"/>
        <v>0</v>
      </c>
      <c r="O676" s="38">
        <f>IF($F676=Instellingen!$I$11,ROUND(($J676-($J676/((100%+$F676)/100%))),2),0)</f>
        <v>0</v>
      </c>
      <c r="P676" s="38">
        <f>IF($F676=Instellingen!$I$12,ROUND(($J676-($J676/((100%+$F676)/100%))),2),0)</f>
        <v>0</v>
      </c>
      <c r="Q676" s="38">
        <f>IF($F676=Instellingen!$I$14,0,ROUND(($K676-($K676/((100%+$F676)/100%))),2))</f>
        <v>0</v>
      </c>
    </row>
    <row r="677" spans="1:17" x14ac:dyDescent="0.35">
      <c r="A677" s="20" t="str">
        <f t="shared" si="61"/>
        <v/>
      </c>
      <c r="B677" s="20" t="str">
        <f>IFERROR(VLOOKUP($A677,Instellingen!$K$11:$L$22,2,0),"")</f>
        <v/>
      </c>
      <c r="C677" s="51"/>
      <c r="D677" s="52"/>
      <c r="E677" s="52"/>
      <c r="F677" s="53"/>
      <c r="G677" s="50"/>
      <c r="H677" s="50"/>
      <c r="I677" s="50"/>
      <c r="J677" s="38">
        <f t="shared" si="62"/>
        <v>0</v>
      </c>
      <c r="K677" s="38">
        <f t="shared" si="60"/>
        <v>0</v>
      </c>
      <c r="L677" s="38">
        <f t="shared" si="63"/>
        <v>0</v>
      </c>
      <c r="M677" s="38">
        <f t="shared" si="64"/>
        <v>0</v>
      </c>
      <c r="N677" s="38">
        <f t="shared" si="65"/>
        <v>0</v>
      </c>
      <c r="O677" s="38">
        <f>IF($F677=Instellingen!$I$11,ROUND(($J677-($J677/((100%+$F677)/100%))),2),0)</f>
        <v>0</v>
      </c>
      <c r="P677" s="38">
        <f>IF($F677=Instellingen!$I$12,ROUND(($J677-($J677/((100%+$F677)/100%))),2),0)</f>
        <v>0</v>
      </c>
      <c r="Q677" s="38">
        <f>IF($F677=Instellingen!$I$14,0,ROUND(($K677-($K677/((100%+$F677)/100%))),2))</f>
        <v>0</v>
      </c>
    </row>
    <row r="678" spans="1:17" x14ac:dyDescent="0.35">
      <c r="A678" s="20" t="str">
        <f t="shared" si="61"/>
        <v/>
      </c>
      <c r="B678" s="20" t="str">
        <f>IFERROR(VLOOKUP($A678,Instellingen!$K$11:$L$22,2,0),"")</f>
        <v/>
      </c>
      <c r="C678" s="51"/>
      <c r="D678" s="52"/>
      <c r="E678" s="52"/>
      <c r="F678" s="53"/>
      <c r="G678" s="50"/>
      <c r="H678" s="50"/>
      <c r="I678" s="50"/>
      <c r="J678" s="38">
        <f t="shared" si="62"/>
        <v>0</v>
      </c>
      <c r="K678" s="38">
        <f t="shared" si="60"/>
        <v>0</v>
      </c>
      <c r="L678" s="38">
        <f t="shared" si="63"/>
        <v>0</v>
      </c>
      <c r="M678" s="38">
        <f t="shared" si="64"/>
        <v>0</v>
      </c>
      <c r="N678" s="38">
        <f t="shared" si="65"/>
        <v>0</v>
      </c>
      <c r="O678" s="38">
        <f>IF($F678=Instellingen!$I$11,ROUND(($J678-($J678/((100%+$F678)/100%))),2),0)</f>
        <v>0</v>
      </c>
      <c r="P678" s="38">
        <f>IF($F678=Instellingen!$I$12,ROUND(($J678-($J678/((100%+$F678)/100%))),2),0)</f>
        <v>0</v>
      </c>
      <c r="Q678" s="38">
        <f>IF($F678=Instellingen!$I$14,0,ROUND(($K678-($K678/((100%+$F678)/100%))),2))</f>
        <v>0</v>
      </c>
    </row>
    <row r="679" spans="1:17" x14ac:dyDescent="0.35">
      <c r="A679" s="20" t="str">
        <f t="shared" si="61"/>
        <v/>
      </c>
      <c r="B679" s="20" t="str">
        <f>IFERROR(VLOOKUP($A679,Instellingen!$K$11:$L$22,2,0),"")</f>
        <v/>
      </c>
      <c r="C679" s="51"/>
      <c r="D679" s="52"/>
      <c r="E679" s="52"/>
      <c r="F679" s="53"/>
      <c r="G679" s="50"/>
      <c r="H679" s="50"/>
      <c r="I679" s="50"/>
      <c r="J679" s="38">
        <f t="shared" si="62"/>
        <v>0</v>
      </c>
      <c r="K679" s="38">
        <f t="shared" si="60"/>
        <v>0</v>
      </c>
      <c r="L679" s="38">
        <f t="shared" si="63"/>
        <v>0</v>
      </c>
      <c r="M679" s="38">
        <f t="shared" si="64"/>
        <v>0</v>
      </c>
      <c r="N679" s="38">
        <f t="shared" si="65"/>
        <v>0</v>
      </c>
      <c r="O679" s="38">
        <f>IF($F679=Instellingen!$I$11,ROUND(($J679-($J679/((100%+$F679)/100%))),2),0)</f>
        <v>0</v>
      </c>
      <c r="P679" s="38">
        <f>IF($F679=Instellingen!$I$12,ROUND(($J679-($J679/((100%+$F679)/100%))),2),0)</f>
        <v>0</v>
      </c>
      <c r="Q679" s="38">
        <f>IF($F679=Instellingen!$I$14,0,ROUND(($K679-($K679/((100%+$F679)/100%))),2))</f>
        <v>0</v>
      </c>
    </row>
    <row r="680" spans="1:17" x14ac:dyDescent="0.35">
      <c r="A680" s="20" t="str">
        <f t="shared" si="61"/>
        <v/>
      </c>
      <c r="B680" s="20" t="str">
        <f>IFERROR(VLOOKUP($A680,Instellingen!$K$11:$L$22,2,0),"")</f>
        <v/>
      </c>
      <c r="C680" s="51"/>
      <c r="D680" s="52"/>
      <c r="E680" s="52"/>
      <c r="F680" s="53"/>
      <c r="G680" s="50"/>
      <c r="H680" s="50"/>
      <c r="I680" s="50"/>
      <c r="J680" s="38">
        <f t="shared" si="62"/>
        <v>0</v>
      </c>
      <c r="K680" s="38">
        <f t="shared" si="60"/>
        <v>0</v>
      </c>
      <c r="L680" s="38">
        <f t="shared" si="63"/>
        <v>0</v>
      </c>
      <c r="M680" s="38">
        <f t="shared" si="64"/>
        <v>0</v>
      </c>
      <c r="N680" s="38">
        <f t="shared" si="65"/>
        <v>0</v>
      </c>
      <c r="O680" s="38">
        <f>IF($F680=Instellingen!$I$11,ROUND(($J680-($J680/((100%+$F680)/100%))),2),0)</f>
        <v>0</v>
      </c>
      <c r="P680" s="38">
        <f>IF($F680=Instellingen!$I$12,ROUND(($J680-($J680/((100%+$F680)/100%))),2),0)</f>
        <v>0</v>
      </c>
      <c r="Q680" s="38">
        <f>IF($F680=Instellingen!$I$14,0,ROUND(($K680-($K680/((100%+$F680)/100%))),2))</f>
        <v>0</v>
      </c>
    </row>
    <row r="681" spans="1:17" x14ac:dyDescent="0.35">
      <c r="A681" s="20" t="str">
        <f t="shared" si="61"/>
        <v/>
      </c>
      <c r="B681" s="20" t="str">
        <f>IFERROR(VLOOKUP($A681,Instellingen!$K$11:$L$22,2,0),"")</f>
        <v/>
      </c>
      <c r="C681" s="51"/>
      <c r="D681" s="52"/>
      <c r="E681" s="52"/>
      <c r="F681" s="53"/>
      <c r="G681" s="50"/>
      <c r="H681" s="50"/>
      <c r="I681" s="50"/>
      <c r="J681" s="38">
        <f t="shared" si="62"/>
        <v>0</v>
      </c>
      <c r="K681" s="38">
        <f t="shared" si="60"/>
        <v>0</v>
      </c>
      <c r="L681" s="38">
        <f t="shared" si="63"/>
        <v>0</v>
      </c>
      <c r="M681" s="38">
        <f t="shared" si="64"/>
        <v>0</v>
      </c>
      <c r="N681" s="38">
        <f t="shared" si="65"/>
        <v>0</v>
      </c>
      <c r="O681" s="38">
        <f>IF($F681=Instellingen!$I$11,ROUND(($J681-($J681/((100%+$F681)/100%))),2),0)</f>
        <v>0</v>
      </c>
      <c r="P681" s="38">
        <f>IF($F681=Instellingen!$I$12,ROUND(($J681-($J681/((100%+$F681)/100%))),2),0)</f>
        <v>0</v>
      </c>
      <c r="Q681" s="38">
        <f>IF($F681=Instellingen!$I$14,0,ROUND(($K681-($K681/((100%+$F681)/100%))),2))</f>
        <v>0</v>
      </c>
    </row>
    <row r="682" spans="1:17" x14ac:dyDescent="0.35">
      <c r="A682" s="20" t="str">
        <f t="shared" si="61"/>
        <v/>
      </c>
      <c r="B682" s="20" t="str">
        <f>IFERROR(VLOOKUP($A682,Instellingen!$K$11:$L$22,2,0),"")</f>
        <v/>
      </c>
      <c r="C682" s="51"/>
      <c r="D682" s="52"/>
      <c r="E682" s="52"/>
      <c r="F682" s="53"/>
      <c r="G682" s="50"/>
      <c r="H682" s="50"/>
      <c r="I682" s="50"/>
      <c r="J682" s="38">
        <f t="shared" si="62"/>
        <v>0</v>
      </c>
      <c r="K682" s="38">
        <f t="shared" si="60"/>
        <v>0</v>
      </c>
      <c r="L682" s="38">
        <f t="shared" si="63"/>
        <v>0</v>
      </c>
      <c r="M682" s="38">
        <f t="shared" si="64"/>
        <v>0</v>
      </c>
      <c r="N682" s="38">
        <f t="shared" si="65"/>
        <v>0</v>
      </c>
      <c r="O682" s="38">
        <f>IF($F682=Instellingen!$I$11,ROUND(($J682-($J682/((100%+$F682)/100%))),2),0)</f>
        <v>0</v>
      </c>
      <c r="P682" s="38">
        <f>IF($F682=Instellingen!$I$12,ROUND(($J682-($J682/((100%+$F682)/100%))),2),0)</f>
        <v>0</v>
      </c>
      <c r="Q682" s="38">
        <f>IF($F682=Instellingen!$I$14,0,ROUND(($K682-($K682/((100%+$F682)/100%))),2))</f>
        <v>0</v>
      </c>
    </row>
    <row r="683" spans="1:17" x14ac:dyDescent="0.35">
      <c r="A683" s="20" t="str">
        <f t="shared" si="61"/>
        <v/>
      </c>
      <c r="B683" s="20" t="str">
        <f>IFERROR(VLOOKUP($A683,Instellingen!$K$11:$L$22,2,0),"")</f>
        <v/>
      </c>
      <c r="C683" s="51"/>
      <c r="D683" s="52"/>
      <c r="E683" s="52"/>
      <c r="F683" s="53"/>
      <c r="G683" s="50"/>
      <c r="H683" s="50"/>
      <c r="I683" s="50"/>
      <c r="J683" s="38">
        <f t="shared" si="62"/>
        <v>0</v>
      </c>
      <c r="K683" s="38">
        <f t="shared" si="60"/>
        <v>0</v>
      </c>
      <c r="L683" s="38">
        <f t="shared" si="63"/>
        <v>0</v>
      </c>
      <c r="M683" s="38">
        <f t="shared" si="64"/>
        <v>0</v>
      </c>
      <c r="N683" s="38">
        <f t="shared" si="65"/>
        <v>0</v>
      </c>
      <c r="O683" s="38">
        <f>IF($F683=Instellingen!$I$11,ROUND(($J683-($J683/((100%+$F683)/100%))),2),0)</f>
        <v>0</v>
      </c>
      <c r="P683" s="38">
        <f>IF($F683=Instellingen!$I$12,ROUND(($J683-($J683/((100%+$F683)/100%))),2),0)</f>
        <v>0</v>
      </c>
      <c r="Q683" s="38">
        <f>IF($F683=Instellingen!$I$14,0,ROUND(($K683-($K683/((100%+$F683)/100%))),2))</f>
        <v>0</v>
      </c>
    </row>
    <row r="684" spans="1:17" x14ac:dyDescent="0.35">
      <c r="A684" s="20" t="str">
        <f t="shared" si="61"/>
        <v/>
      </c>
      <c r="B684" s="20" t="str">
        <f>IFERROR(VLOOKUP($A684,Instellingen!$K$11:$L$22,2,0),"")</f>
        <v/>
      </c>
      <c r="C684" s="51"/>
      <c r="D684" s="52"/>
      <c r="E684" s="52"/>
      <c r="F684" s="53"/>
      <c r="G684" s="50"/>
      <c r="H684" s="50"/>
      <c r="I684" s="50"/>
      <c r="J684" s="38">
        <f t="shared" si="62"/>
        <v>0</v>
      </c>
      <c r="K684" s="38">
        <f t="shared" si="60"/>
        <v>0</v>
      </c>
      <c r="L684" s="38">
        <f t="shared" si="63"/>
        <v>0</v>
      </c>
      <c r="M684" s="38">
        <f t="shared" si="64"/>
        <v>0</v>
      </c>
      <c r="N684" s="38">
        <f t="shared" si="65"/>
        <v>0</v>
      </c>
      <c r="O684" s="38">
        <f>IF($F684=Instellingen!$I$11,ROUND(($J684-($J684/((100%+$F684)/100%))),2),0)</f>
        <v>0</v>
      </c>
      <c r="P684" s="38">
        <f>IF($F684=Instellingen!$I$12,ROUND(($J684-($J684/((100%+$F684)/100%))),2),0)</f>
        <v>0</v>
      </c>
      <c r="Q684" s="38">
        <f>IF($F684=Instellingen!$I$14,0,ROUND(($K684-($K684/((100%+$F684)/100%))),2))</f>
        <v>0</v>
      </c>
    </row>
    <row r="685" spans="1:17" x14ac:dyDescent="0.35">
      <c r="A685" s="20" t="str">
        <f t="shared" si="61"/>
        <v/>
      </c>
      <c r="B685" s="20" t="str">
        <f>IFERROR(VLOOKUP($A685,Instellingen!$K$11:$L$22,2,0),"")</f>
        <v/>
      </c>
      <c r="C685" s="51"/>
      <c r="D685" s="52"/>
      <c r="E685" s="52"/>
      <c r="F685" s="53"/>
      <c r="G685" s="50"/>
      <c r="H685" s="50"/>
      <c r="I685" s="50"/>
      <c r="J685" s="38">
        <f t="shared" si="62"/>
        <v>0</v>
      </c>
      <c r="K685" s="38">
        <f t="shared" si="60"/>
        <v>0</v>
      </c>
      <c r="L685" s="38">
        <f t="shared" si="63"/>
        <v>0</v>
      </c>
      <c r="M685" s="38">
        <f t="shared" si="64"/>
        <v>0</v>
      </c>
      <c r="N685" s="38">
        <f t="shared" si="65"/>
        <v>0</v>
      </c>
      <c r="O685" s="38">
        <f>IF($F685=Instellingen!$I$11,ROUND(($J685-($J685/((100%+$F685)/100%))),2),0)</f>
        <v>0</v>
      </c>
      <c r="P685" s="38">
        <f>IF($F685=Instellingen!$I$12,ROUND(($J685-($J685/((100%+$F685)/100%))),2),0)</f>
        <v>0</v>
      </c>
      <c r="Q685" s="38">
        <f>IF($F685=Instellingen!$I$14,0,ROUND(($K685-($K685/((100%+$F685)/100%))),2))</f>
        <v>0</v>
      </c>
    </row>
    <row r="686" spans="1:17" x14ac:dyDescent="0.35">
      <c r="A686" s="20" t="str">
        <f t="shared" si="61"/>
        <v/>
      </c>
      <c r="B686" s="20" t="str">
        <f>IFERROR(VLOOKUP($A686,Instellingen!$K$11:$L$22,2,0),"")</f>
        <v/>
      </c>
      <c r="C686" s="51"/>
      <c r="D686" s="52"/>
      <c r="E686" s="52"/>
      <c r="F686" s="53"/>
      <c r="G686" s="50"/>
      <c r="H686" s="50"/>
      <c r="I686" s="50"/>
      <c r="J686" s="38">
        <f t="shared" si="62"/>
        <v>0</v>
      </c>
      <c r="K686" s="38">
        <f t="shared" si="60"/>
        <v>0</v>
      </c>
      <c r="L686" s="38">
        <f t="shared" si="63"/>
        <v>0</v>
      </c>
      <c r="M686" s="38">
        <f t="shared" si="64"/>
        <v>0</v>
      </c>
      <c r="N686" s="38">
        <f t="shared" si="65"/>
        <v>0</v>
      </c>
      <c r="O686" s="38">
        <f>IF($F686=Instellingen!$I$11,ROUND(($J686-($J686/((100%+$F686)/100%))),2),0)</f>
        <v>0</v>
      </c>
      <c r="P686" s="38">
        <f>IF($F686=Instellingen!$I$12,ROUND(($J686-($J686/((100%+$F686)/100%))),2),0)</f>
        <v>0</v>
      </c>
      <c r="Q686" s="38">
        <f>IF($F686=Instellingen!$I$14,0,ROUND(($K686-($K686/((100%+$F686)/100%))),2))</f>
        <v>0</v>
      </c>
    </row>
    <row r="687" spans="1:17" x14ac:dyDescent="0.35">
      <c r="A687" s="20" t="str">
        <f t="shared" si="61"/>
        <v/>
      </c>
      <c r="B687" s="20" t="str">
        <f>IFERROR(VLOOKUP($A687,Instellingen!$K$11:$L$22,2,0),"")</f>
        <v/>
      </c>
      <c r="C687" s="51"/>
      <c r="D687" s="52"/>
      <c r="E687" s="52"/>
      <c r="F687" s="53"/>
      <c r="G687" s="50"/>
      <c r="H687" s="50"/>
      <c r="I687" s="50"/>
      <c r="J687" s="38">
        <f t="shared" si="62"/>
        <v>0</v>
      </c>
      <c r="K687" s="38">
        <f t="shared" si="60"/>
        <v>0</v>
      </c>
      <c r="L687" s="38">
        <f t="shared" si="63"/>
        <v>0</v>
      </c>
      <c r="M687" s="38">
        <f t="shared" si="64"/>
        <v>0</v>
      </c>
      <c r="N687" s="38">
        <f t="shared" si="65"/>
        <v>0</v>
      </c>
      <c r="O687" s="38">
        <f>IF($F687=Instellingen!$I$11,ROUND(($J687-($J687/((100%+$F687)/100%))),2),0)</f>
        <v>0</v>
      </c>
      <c r="P687" s="38">
        <f>IF($F687=Instellingen!$I$12,ROUND(($J687-($J687/((100%+$F687)/100%))),2),0)</f>
        <v>0</v>
      </c>
      <c r="Q687" s="38">
        <f>IF($F687=Instellingen!$I$14,0,ROUND(($K687-($K687/((100%+$F687)/100%))),2))</f>
        <v>0</v>
      </c>
    </row>
    <row r="688" spans="1:17" x14ac:dyDescent="0.35">
      <c r="A688" s="20" t="str">
        <f t="shared" si="61"/>
        <v/>
      </c>
      <c r="B688" s="20" t="str">
        <f>IFERROR(VLOOKUP($A688,Instellingen!$K$11:$L$22,2,0),"")</f>
        <v/>
      </c>
      <c r="C688" s="51"/>
      <c r="D688" s="52"/>
      <c r="E688" s="52"/>
      <c r="F688" s="53"/>
      <c r="G688" s="50"/>
      <c r="H688" s="50"/>
      <c r="I688" s="50"/>
      <c r="J688" s="38">
        <f t="shared" si="62"/>
        <v>0</v>
      </c>
      <c r="K688" s="38">
        <f t="shared" si="60"/>
        <v>0</v>
      </c>
      <c r="L688" s="38">
        <f t="shared" si="63"/>
        <v>0</v>
      </c>
      <c r="M688" s="38">
        <f t="shared" si="64"/>
        <v>0</v>
      </c>
      <c r="N688" s="38">
        <f t="shared" si="65"/>
        <v>0</v>
      </c>
      <c r="O688" s="38">
        <f>IF($F688=Instellingen!$I$11,ROUND(($J688-($J688/((100%+$F688)/100%))),2),0)</f>
        <v>0</v>
      </c>
      <c r="P688" s="38">
        <f>IF($F688=Instellingen!$I$12,ROUND(($J688-($J688/((100%+$F688)/100%))),2),0)</f>
        <v>0</v>
      </c>
      <c r="Q688" s="38">
        <f>IF($F688=Instellingen!$I$14,0,ROUND(($K688-($K688/((100%+$F688)/100%))),2))</f>
        <v>0</v>
      </c>
    </row>
    <row r="689" spans="1:17" x14ac:dyDescent="0.35">
      <c r="A689" s="20" t="str">
        <f t="shared" si="61"/>
        <v/>
      </c>
      <c r="B689" s="20" t="str">
        <f>IFERROR(VLOOKUP($A689,Instellingen!$K$11:$L$22,2,0),"")</f>
        <v/>
      </c>
      <c r="C689" s="51"/>
      <c r="D689" s="52"/>
      <c r="E689" s="52"/>
      <c r="F689" s="53"/>
      <c r="G689" s="50"/>
      <c r="H689" s="50"/>
      <c r="I689" s="50"/>
      <c r="J689" s="38">
        <f t="shared" si="62"/>
        <v>0</v>
      </c>
      <c r="K689" s="38">
        <f t="shared" si="60"/>
        <v>0</v>
      </c>
      <c r="L689" s="38">
        <f t="shared" si="63"/>
        <v>0</v>
      </c>
      <c r="M689" s="38">
        <f t="shared" si="64"/>
        <v>0</v>
      </c>
      <c r="N689" s="38">
        <f t="shared" si="65"/>
        <v>0</v>
      </c>
      <c r="O689" s="38">
        <f>IF($F689=Instellingen!$I$11,ROUND(($J689-($J689/((100%+$F689)/100%))),2),0)</f>
        <v>0</v>
      </c>
      <c r="P689" s="38">
        <f>IF($F689=Instellingen!$I$12,ROUND(($J689-($J689/((100%+$F689)/100%))),2),0)</f>
        <v>0</v>
      </c>
      <c r="Q689" s="38">
        <f>IF($F689=Instellingen!$I$14,0,ROUND(($K689-($K689/((100%+$F689)/100%))),2))</f>
        <v>0</v>
      </c>
    </row>
    <row r="690" spans="1:17" x14ac:dyDescent="0.35">
      <c r="A690" s="20" t="str">
        <f t="shared" si="61"/>
        <v/>
      </c>
      <c r="B690" s="20" t="str">
        <f>IFERROR(VLOOKUP($A690,Instellingen!$K$11:$L$22,2,0),"")</f>
        <v/>
      </c>
      <c r="C690" s="51"/>
      <c r="D690" s="52"/>
      <c r="E690" s="52"/>
      <c r="F690" s="53"/>
      <c r="G690" s="50"/>
      <c r="H690" s="50"/>
      <c r="I690" s="50"/>
      <c r="J690" s="38">
        <f t="shared" si="62"/>
        <v>0</v>
      </c>
      <c r="K690" s="38">
        <f t="shared" si="60"/>
        <v>0</v>
      </c>
      <c r="L690" s="38">
        <f t="shared" si="63"/>
        <v>0</v>
      </c>
      <c r="M690" s="38">
        <f t="shared" si="64"/>
        <v>0</v>
      </c>
      <c r="N690" s="38">
        <f t="shared" si="65"/>
        <v>0</v>
      </c>
      <c r="O690" s="38">
        <f>IF($F690=Instellingen!$I$11,ROUND(($J690-($J690/((100%+$F690)/100%))),2),0)</f>
        <v>0</v>
      </c>
      <c r="P690" s="38">
        <f>IF($F690=Instellingen!$I$12,ROUND(($J690-($J690/((100%+$F690)/100%))),2),0)</f>
        <v>0</v>
      </c>
      <c r="Q690" s="38">
        <f>IF($F690=Instellingen!$I$14,0,ROUND(($K690-($K690/((100%+$F690)/100%))),2))</f>
        <v>0</v>
      </c>
    </row>
    <row r="691" spans="1:17" x14ac:dyDescent="0.35">
      <c r="A691" s="20" t="str">
        <f t="shared" si="61"/>
        <v/>
      </c>
      <c r="B691" s="20" t="str">
        <f>IFERROR(VLOOKUP($A691,Instellingen!$K$11:$L$22,2,0),"")</f>
        <v/>
      </c>
      <c r="C691" s="51"/>
      <c r="D691" s="52"/>
      <c r="E691" s="52"/>
      <c r="F691" s="53"/>
      <c r="G691" s="50"/>
      <c r="H691" s="50"/>
      <c r="I691" s="50"/>
      <c r="J691" s="38">
        <f t="shared" si="62"/>
        <v>0</v>
      </c>
      <c r="K691" s="38">
        <f t="shared" si="60"/>
        <v>0</v>
      </c>
      <c r="L691" s="38">
        <f t="shared" si="63"/>
        <v>0</v>
      </c>
      <c r="M691" s="38">
        <f t="shared" si="64"/>
        <v>0</v>
      </c>
      <c r="N691" s="38">
        <f t="shared" si="65"/>
        <v>0</v>
      </c>
      <c r="O691" s="38">
        <f>IF($F691=Instellingen!$I$11,ROUND(($J691-($J691/((100%+$F691)/100%))),2),0)</f>
        <v>0</v>
      </c>
      <c r="P691" s="38">
        <f>IF($F691=Instellingen!$I$12,ROUND(($J691-($J691/((100%+$F691)/100%))),2),0)</f>
        <v>0</v>
      </c>
      <c r="Q691" s="38">
        <f>IF($F691=Instellingen!$I$14,0,ROUND(($K691-($K691/((100%+$F691)/100%))),2))</f>
        <v>0</v>
      </c>
    </row>
    <row r="692" spans="1:17" x14ac:dyDescent="0.35">
      <c r="A692" s="20" t="str">
        <f t="shared" si="61"/>
        <v/>
      </c>
      <c r="B692" s="20" t="str">
        <f>IFERROR(VLOOKUP($A692,Instellingen!$K$11:$L$22,2,0),"")</f>
        <v/>
      </c>
      <c r="C692" s="51"/>
      <c r="D692" s="52"/>
      <c r="E692" s="52"/>
      <c r="F692" s="53"/>
      <c r="G692" s="50"/>
      <c r="H692" s="50"/>
      <c r="I692" s="50"/>
      <c r="J692" s="38">
        <f t="shared" si="62"/>
        <v>0</v>
      </c>
      <c r="K692" s="38">
        <f t="shared" si="60"/>
        <v>0</v>
      </c>
      <c r="L692" s="38">
        <f t="shared" si="63"/>
        <v>0</v>
      </c>
      <c r="M692" s="38">
        <f t="shared" si="64"/>
        <v>0</v>
      </c>
      <c r="N692" s="38">
        <f t="shared" si="65"/>
        <v>0</v>
      </c>
      <c r="O692" s="38">
        <f>IF($F692=Instellingen!$I$11,ROUND(($J692-($J692/((100%+$F692)/100%))),2),0)</f>
        <v>0</v>
      </c>
      <c r="P692" s="38">
        <f>IF($F692=Instellingen!$I$12,ROUND(($J692-($J692/((100%+$F692)/100%))),2),0)</f>
        <v>0</v>
      </c>
      <c r="Q692" s="38">
        <f>IF($F692=Instellingen!$I$14,0,ROUND(($K692-($K692/((100%+$F692)/100%))),2))</f>
        <v>0</v>
      </c>
    </row>
    <row r="693" spans="1:17" x14ac:dyDescent="0.35">
      <c r="A693" s="20" t="str">
        <f t="shared" si="61"/>
        <v/>
      </c>
      <c r="B693" s="20" t="str">
        <f>IFERROR(VLOOKUP($A693,Instellingen!$K$11:$L$22,2,0),"")</f>
        <v/>
      </c>
      <c r="C693" s="51"/>
      <c r="D693" s="52"/>
      <c r="E693" s="52"/>
      <c r="F693" s="53"/>
      <c r="G693" s="50"/>
      <c r="H693" s="50"/>
      <c r="I693" s="50"/>
      <c r="J693" s="38">
        <f t="shared" si="62"/>
        <v>0</v>
      </c>
      <c r="K693" s="38">
        <f t="shared" si="60"/>
        <v>0</v>
      </c>
      <c r="L693" s="38">
        <f t="shared" si="63"/>
        <v>0</v>
      </c>
      <c r="M693" s="38">
        <f t="shared" si="64"/>
        <v>0</v>
      </c>
      <c r="N693" s="38">
        <f t="shared" si="65"/>
        <v>0</v>
      </c>
      <c r="O693" s="38">
        <f>IF($F693=Instellingen!$I$11,ROUND(($J693-($J693/((100%+$F693)/100%))),2),0)</f>
        <v>0</v>
      </c>
      <c r="P693" s="38">
        <f>IF($F693=Instellingen!$I$12,ROUND(($J693-($J693/((100%+$F693)/100%))),2),0)</f>
        <v>0</v>
      </c>
      <c r="Q693" s="38">
        <f>IF($F693=Instellingen!$I$14,0,ROUND(($K693-($K693/((100%+$F693)/100%))),2))</f>
        <v>0</v>
      </c>
    </row>
    <row r="694" spans="1:17" x14ac:dyDescent="0.35">
      <c r="A694" s="20" t="str">
        <f t="shared" si="61"/>
        <v/>
      </c>
      <c r="B694" s="20" t="str">
        <f>IFERROR(VLOOKUP($A694,Instellingen!$K$11:$L$22,2,0),"")</f>
        <v/>
      </c>
      <c r="C694" s="51"/>
      <c r="D694" s="52"/>
      <c r="E694" s="52"/>
      <c r="F694" s="53"/>
      <c r="G694" s="50"/>
      <c r="H694" s="50"/>
      <c r="I694" s="50"/>
      <c r="J694" s="38">
        <f t="shared" si="62"/>
        <v>0</v>
      </c>
      <c r="K694" s="38">
        <f t="shared" si="60"/>
        <v>0</v>
      </c>
      <c r="L694" s="38">
        <f t="shared" si="63"/>
        <v>0</v>
      </c>
      <c r="M694" s="38">
        <f t="shared" si="64"/>
        <v>0</v>
      </c>
      <c r="N694" s="38">
        <f t="shared" si="65"/>
        <v>0</v>
      </c>
      <c r="O694" s="38">
        <f>IF($F694=Instellingen!$I$11,ROUND(($J694-($J694/((100%+$F694)/100%))),2),0)</f>
        <v>0</v>
      </c>
      <c r="P694" s="38">
        <f>IF($F694=Instellingen!$I$12,ROUND(($J694-($J694/((100%+$F694)/100%))),2),0)</f>
        <v>0</v>
      </c>
      <c r="Q694" s="38">
        <f>IF($F694=Instellingen!$I$14,0,ROUND(($K694-($K694/((100%+$F694)/100%))),2))</f>
        <v>0</v>
      </c>
    </row>
    <row r="695" spans="1:17" x14ac:dyDescent="0.35">
      <c r="A695" s="20" t="str">
        <f t="shared" si="61"/>
        <v/>
      </c>
      <c r="B695" s="20" t="str">
        <f>IFERROR(VLOOKUP($A695,Instellingen!$K$11:$L$22,2,0),"")</f>
        <v/>
      </c>
      <c r="C695" s="51"/>
      <c r="D695" s="52"/>
      <c r="E695" s="52"/>
      <c r="F695" s="53"/>
      <c r="G695" s="50"/>
      <c r="H695" s="50"/>
      <c r="I695" s="50"/>
      <c r="J695" s="38">
        <f t="shared" si="62"/>
        <v>0</v>
      </c>
      <c r="K695" s="38">
        <f t="shared" si="60"/>
        <v>0</v>
      </c>
      <c r="L695" s="38">
        <f t="shared" si="63"/>
        <v>0</v>
      </c>
      <c r="M695" s="38">
        <f t="shared" si="64"/>
        <v>0</v>
      </c>
      <c r="N695" s="38">
        <f t="shared" si="65"/>
        <v>0</v>
      </c>
      <c r="O695" s="38">
        <f>IF($F695=Instellingen!$I$11,ROUND(($J695-($J695/((100%+$F695)/100%))),2),0)</f>
        <v>0</v>
      </c>
      <c r="P695" s="38">
        <f>IF($F695=Instellingen!$I$12,ROUND(($J695-($J695/((100%+$F695)/100%))),2),0)</f>
        <v>0</v>
      </c>
      <c r="Q695" s="38">
        <f>IF($F695=Instellingen!$I$14,0,ROUND(($K695-($K695/((100%+$F695)/100%))),2))</f>
        <v>0</v>
      </c>
    </row>
    <row r="696" spans="1:17" x14ac:dyDescent="0.35">
      <c r="A696" s="20" t="str">
        <f t="shared" si="61"/>
        <v/>
      </c>
      <c r="B696" s="20" t="str">
        <f>IFERROR(VLOOKUP($A696,Instellingen!$K$11:$L$22,2,0),"")</f>
        <v/>
      </c>
      <c r="C696" s="51"/>
      <c r="D696" s="52"/>
      <c r="E696" s="52"/>
      <c r="F696" s="53"/>
      <c r="G696" s="50"/>
      <c r="H696" s="50"/>
      <c r="I696" s="50"/>
      <c r="J696" s="38">
        <f t="shared" si="62"/>
        <v>0</v>
      </c>
      <c r="K696" s="38">
        <f t="shared" si="60"/>
        <v>0</v>
      </c>
      <c r="L696" s="38">
        <f t="shared" si="63"/>
        <v>0</v>
      </c>
      <c r="M696" s="38">
        <f t="shared" si="64"/>
        <v>0</v>
      </c>
      <c r="N696" s="38">
        <f t="shared" si="65"/>
        <v>0</v>
      </c>
      <c r="O696" s="38">
        <f>IF($F696=Instellingen!$I$11,ROUND(($J696-($J696/((100%+$F696)/100%))),2),0)</f>
        <v>0</v>
      </c>
      <c r="P696" s="38">
        <f>IF($F696=Instellingen!$I$12,ROUND(($J696-($J696/((100%+$F696)/100%))),2),0)</f>
        <v>0</v>
      </c>
      <c r="Q696" s="38">
        <f>IF($F696=Instellingen!$I$14,0,ROUND(($K696-($K696/((100%+$F696)/100%))),2))</f>
        <v>0</v>
      </c>
    </row>
    <row r="697" spans="1:17" x14ac:dyDescent="0.35">
      <c r="A697" s="20" t="str">
        <f t="shared" si="61"/>
        <v/>
      </c>
      <c r="B697" s="20" t="str">
        <f>IFERROR(VLOOKUP($A697,Instellingen!$K$11:$L$22,2,0),"")</f>
        <v/>
      </c>
      <c r="C697" s="51"/>
      <c r="D697" s="52"/>
      <c r="E697" s="52"/>
      <c r="F697" s="53"/>
      <c r="G697" s="50"/>
      <c r="H697" s="50"/>
      <c r="I697" s="50"/>
      <c r="J697" s="38">
        <f t="shared" si="62"/>
        <v>0</v>
      </c>
      <c r="K697" s="38">
        <f t="shared" si="60"/>
        <v>0</v>
      </c>
      <c r="L697" s="38">
        <f t="shared" si="63"/>
        <v>0</v>
      </c>
      <c r="M697" s="38">
        <f t="shared" si="64"/>
        <v>0</v>
      </c>
      <c r="N697" s="38">
        <f t="shared" si="65"/>
        <v>0</v>
      </c>
      <c r="O697" s="38">
        <f>IF($F697=Instellingen!$I$11,ROUND(($J697-($J697/((100%+$F697)/100%))),2),0)</f>
        <v>0</v>
      </c>
      <c r="P697" s="38">
        <f>IF($F697=Instellingen!$I$12,ROUND(($J697-($J697/((100%+$F697)/100%))),2),0)</f>
        <v>0</v>
      </c>
      <c r="Q697" s="38">
        <f>IF($F697=Instellingen!$I$14,0,ROUND(($K697-($K697/((100%+$F697)/100%))),2))</f>
        <v>0</v>
      </c>
    </row>
    <row r="698" spans="1:17" x14ac:dyDescent="0.35">
      <c r="A698" s="20" t="str">
        <f t="shared" si="61"/>
        <v/>
      </c>
      <c r="B698" s="20" t="str">
        <f>IFERROR(VLOOKUP($A698,Instellingen!$K$11:$L$22,2,0),"")</f>
        <v/>
      </c>
      <c r="C698" s="51"/>
      <c r="D698" s="52"/>
      <c r="E698" s="52"/>
      <c r="F698" s="53"/>
      <c r="G698" s="50"/>
      <c r="H698" s="50"/>
      <c r="I698" s="50"/>
      <c r="J698" s="38">
        <f t="shared" si="62"/>
        <v>0</v>
      </c>
      <c r="K698" s="38">
        <f t="shared" si="60"/>
        <v>0</v>
      </c>
      <c r="L698" s="38">
        <f t="shared" si="63"/>
        <v>0</v>
      </c>
      <c r="M698" s="38">
        <f t="shared" si="64"/>
        <v>0</v>
      </c>
      <c r="N698" s="38">
        <f t="shared" si="65"/>
        <v>0</v>
      </c>
      <c r="O698" s="38">
        <f>IF($F698=Instellingen!$I$11,ROUND(($J698-($J698/((100%+$F698)/100%))),2),0)</f>
        <v>0</v>
      </c>
      <c r="P698" s="38">
        <f>IF($F698=Instellingen!$I$12,ROUND(($J698-($J698/((100%+$F698)/100%))),2),0)</f>
        <v>0</v>
      </c>
      <c r="Q698" s="38">
        <f>IF($F698=Instellingen!$I$14,0,ROUND(($K698-($K698/((100%+$F698)/100%))),2))</f>
        <v>0</v>
      </c>
    </row>
    <row r="699" spans="1:17" x14ac:dyDescent="0.35">
      <c r="A699" s="20" t="str">
        <f t="shared" si="61"/>
        <v/>
      </c>
      <c r="B699" s="20" t="str">
        <f>IFERROR(VLOOKUP($A699,Instellingen!$K$11:$L$22,2,0),"")</f>
        <v/>
      </c>
      <c r="C699" s="51"/>
      <c r="D699" s="52"/>
      <c r="E699" s="52"/>
      <c r="F699" s="53"/>
      <c r="G699" s="50"/>
      <c r="H699" s="50"/>
      <c r="I699" s="50"/>
      <c r="J699" s="38">
        <f t="shared" si="62"/>
        <v>0</v>
      </c>
      <c r="K699" s="38">
        <f t="shared" si="60"/>
        <v>0</v>
      </c>
      <c r="L699" s="38">
        <f t="shared" si="63"/>
        <v>0</v>
      </c>
      <c r="M699" s="38">
        <f t="shared" si="64"/>
        <v>0</v>
      </c>
      <c r="N699" s="38">
        <f t="shared" si="65"/>
        <v>0</v>
      </c>
      <c r="O699" s="38">
        <f>IF($F699=Instellingen!$I$11,ROUND(($J699-($J699/((100%+$F699)/100%))),2),0)</f>
        <v>0</v>
      </c>
      <c r="P699" s="38">
        <f>IF($F699=Instellingen!$I$12,ROUND(($J699-($J699/((100%+$F699)/100%))),2),0)</f>
        <v>0</v>
      </c>
      <c r="Q699" s="38">
        <f>IF($F699=Instellingen!$I$14,0,ROUND(($K699-($K699/((100%+$F699)/100%))),2))</f>
        <v>0</v>
      </c>
    </row>
    <row r="700" spans="1:17" x14ac:dyDescent="0.35">
      <c r="A700" s="20" t="str">
        <f t="shared" si="61"/>
        <v/>
      </c>
      <c r="B700" s="20" t="str">
        <f>IFERROR(VLOOKUP($A700,Instellingen!$K$11:$L$22,2,0),"")</f>
        <v/>
      </c>
      <c r="C700" s="51"/>
      <c r="D700" s="52"/>
      <c r="E700" s="52"/>
      <c r="F700" s="53"/>
      <c r="G700" s="50"/>
      <c r="H700" s="50"/>
      <c r="I700" s="50"/>
      <c r="J700" s="38">
        <f t="shared" si="62"/>
        <v>0</v>
      </c>
      <c r="K700" s="38">
        <f t="shared" si="60"/>
        <v>0</v>
      </c>
      <c r="L700" s="38">
        <f t="shared" si="63"/>
        <v>0</v>
      </c>
      <c r="M700" s="38">
        <f t="shared" si="64"/>
        <v>0</v>
      </c>
      <c r="N700" s="38">
        <f t="shared" si="65"/>
        <v>0</v>
      </c>
      <c r="O700" s="38">
        <f>IF($F700=Instellingen!$I$11,ROUND(($J700-($J700/((100%+$F700)/100%))),2),0)</f>
        <v>0</v>
      </c>
      <c r="P700" s="38">
        <f>IF($F700=Instellingen!$I$12,ROUND(($J700-($J700/((100%+$F700)/100%))),2),0)</f>
        <v>0</v>
      </c>
      <c r="Q700" s="38">
        <f>IF($F700=Instellingen!$I$14,0,ROUND(($K700-($K700/((100%+$F700)/100%))),2))</f>
        <v>0</v>
      </c>
    </row>
    <row r="701" spans="1:17" x14ac:dyDescent="0.35">
      <c r="A701" s="20" t="str">
        <f t="shared" si="61"/>
        <v/>
      </c>
      <c r="B701" s="20" t="str">
        <f>IFERROR(VLOOKUP($A701,Instellingen!$K$11:$L$22,2,0),"")</f>
        <v/>
      </c>
      <c r="C701" s="51"/>
      <c r="D701" s="52"/>
      <c r="E701" s="52"/>
      <c r="F701" s="53"/>
      <c r="G701" s="50"/>
      <c r="H701" s="50"/>
      <c r="I701" s="50"/>
      <c r="J701" s="38">
        <f t="shared" si="62"/>
        <v>0</v>
      </c>
      <c r="K701" s="38">
        <f t="shared" si="60"/>
        <v>0</v>
      </c>
      <c r="L701" s="38">
        <f t="shared" si="63"/>
        <v>0</v>
      </c>
      <c r="M701" s="38">
        <f t="shared" si="64"/>
        <v>0</v>
      </c>
      <c r="N701" s="38">
        <f t="shared" si="65"/>
        <v>0</v>
      </c>
      <c r="O701" s="38">
        <f>IF($F701=Instellingen!$I$11,ROUND(($J701-($J701/((100%+$F701)/100%))),2),0)</f>
        <v>0</v>
      </c>
      <c r="P701" s="38">
        <f>IF($F701=Instellingen!$I$12,ROUND(($J701-($J701/((100%+$F701)/100%))),2),0)</f>
        <v>0</v>
      </c>
      <c r="Q701" s="38">
        <f>IF($F701=Instellingen!$I$14,0,ROUND(($K701-($K701/((100%+$F701)/100%))),2))</f>
        <v>0</v>
      </c>
    </row>
    <row r="702" spans="1:17" x14ac:dyDescent="0.35">
      <c r="A702" s="20" t="str">
        <f t="shared" si="61"/>
        <v/>
      </c>
      <c r="B702" s="20" t="str">
        <f>IFERROR(VLOOKUP($A702,Instellingen!$K$11:$L$22,2,0),"")</f>
        <v/>
      </c>
      <c r="C702" s="51"/>
      <c r="D702" s="52"/>
      <c r="E702" s="52"/>
      <c r="F702" s="53"/>
      <c r="G702" s="50"/>
      <c r="H702" s="50"/>
      <c r="I702" s="50"/>
      <c r="J702" s="38">
        <f t="shared" si="62"/>
        <v>0</v>
      </c>
      <c r="K702" s="38">
        <f t="shared" si="60"/>
        <v>0</v>
      </c>
      <c r="L702" s="38">
        <f t="shared" si="63"/>
        <v>0</v>
      </c>
      <c r="M702" s="38">
        <f t="shared" si="64"/>
        <v>0</v>
      </c>
      <c r="N702" s="38">
        <f t="shared" si="65"/>
        <v>0</v>
      </c>
      <c r="O702" s="38">
        <f>IF($F702=Instellingen!$I$11,ROUND(($J702-($J702/((100%+$F702)/100%))),2),0)</f>
        <v>0</v>
      </c>
      <c r="P702" s="38">
        <f>IF($F702=Instellingen!$I$12,ROUND(($J702-($J702/((100%+$F702)/100%))),2),0)</f>
        <v>0</v>
      </c>
      <c r="Q702" s="38">
        <f>IF($F702=Instellingen!$I$14,0,ROUND(($K702-($K702/((100%+$F702)/100%))),2))</f>
        <v>0</v>
      </c>
    </row>
    <row r="703" spans="1:17" x14ac:dyDescent="0.35">
      <c r="A703" s="20" t="str">
        <f t="shared" si="61"/>
        <v/>
      </c>
      <c r="B703" s="20" t="str">
        <f>IFERROR(VLOOKUP($A703,Instellingen!$K$11:$L$22,2,0),"")</f>
        <v/>
      </c>
      <c r="C703" s="51"/>
      <c r="D703" s="52"/>
      <c r="E703" s="52"/>
      <c r="F703" s="53"/>
      <c r="G703" s="50"/>
      <c r="H703" s="50"/>
      <c r="I703" s="50"/>
      <c r="J703" s="38">
        <f t="shared" si="62"/>
        <v>0</v>
      </c>
      <c r="K703" s="38">
        <f t="shared" si="60"/>
        <v>0</v>
      </c>
      <c r="L703" s="38">
        <f t="shared" si="63"/>
        <v>0</v>
      </c>
      <c r="M703" s="38">
        <f t="shared" si="64"/>
        <v>0</v>
      </c>
      <c r="N703" s="38">
        <f t="shared" si="65"/>
        <v>0</v>
      </c>
      <c r="O703" s="38">
        <f>IF($F703=Instellingen!$I$11,ROUND(($J703-($J703/((100%+$F703)/100%))),2),0)</f>
        <v>0</v>
      </c>
      <c r="P703" s="38">
        <f>IF($F703=Instellingen!$I$12,ROUND(($J703-($J703/((100%+$F703)/100%))),2),0)</f>
        <v>0</v>
      </c>
      <c r="Q703" s="38">
        <f>IF($F703=Instellingen!$I$14,0,ROUND(($K703-($K703/((100%+$F703)/100%))),2))</f>
        <v>0</v>
      </c>
    </row>
    <row r="704" spans="1:17" x14ac:dyDescent="0.35">
      <c r="A704" s="20" t="str">
        <f t="shared" si="61"/>
        <v/>
      </c>
      <c r="B704" s="20" t="str">
        <f>IFERROR(VLOOKUP($A704,Instellingen!$K$11:$L$22,2,0),"")</f>
        <v/>
      </c>
      <c r="C704" s="51"/>
      <c r="D704" s="52"/>
      <c r="E704" s="52"/>
      <c r="F704" s="53"/>
      <c r="G704" s="50"/>
      <c r="H704" s="50"/>
      <c r="I704" s="50"/>
      <c r="J704" s="38">
        <f t="shared" si="62"/>
        <v>0</v>
      </c>
      <c r="K704" s="38">
        <f t="shared" si="60"/>
        <v>0</v>
      </c>
      <c r="L704" s="38">
        <f t="shared" si="63"/>
        <v>0</v>
      </c>
      <c r="M704" s="38">
        <f t="shared" si="64"/>
        <v>0</v>
      </c>
      <c r="N704" s="38">
        <f t="shared" si="65"/>
        <v>0</v>
      </c>
      <c r="O704" s="38">
        <f>IF($F704=Instellingen!$I$11,ROUND(($J704-($J704/((100%+$F704)/100%))),2),0)</f>
        <v>0</v>
      </c>
      <c r="P704" s="38">
        <f>IF($F704=Instellingen!$I$12,ROUND(($J704-($J704/((100%+$F704)/100%))),2),0)</f>
        <v>0</v>
      </c>
      <c r="Q704" s="38">
        <f>IF($F704=Instellingen!$I$14,0,ROUND(($K704-($K704/((100%+$F704)/100%))),2))</f>
        <v>0</v>
      </c>
    </row>
    <row r="705" spans="1:17" x14ac:dyDescent="0.35">
      <c r="A705" s="20" t="str">
        <f t="shared" si="61"/>
        <v/>
      </c>
      <c r="B705" s="20" t="str">
        <f>IFERROR(VLOOKUP($A705,Instellingen!$K$11:$L$22,2,0),"")</f>
        <v/>
      </c>
      <c r="C705" s="51"/>
      <c r="D705" s="52"/>
      <c r="E705" s="52"/>
      <c r="F705" s="53"/>
      <c r="G705" s="50"/>
      <c r="H705" s="50"/>
      <c r="I705" s="50"/>
      <c r="J705" s="38">
        <f t="shared" si="62"/>
        <v>0</v>
      </c>
      <c r="K705" s="38">
        <f t="shared" si="60"/>
        <v>0</v>
      </c>
      <c r="L705" s="38">
        <f t="shared" si="63"/>
        <v>0</v>
      </c>
      <c r="M705" s="38">
        <f t="shared" si="64"/>
        <v>0</v>
      </c>
      <c r="N705" s="38">
        <f t="shared" si="65"/>
        <v>0</v>
      </c>
      <c r="O705" s="38">
        <f>IF($F705=Instellingen!$I$11,ROUND(($J705-($J705/((100%+$F705)/100%))),2),0)</f>
        <v>0</v>
      </c>
      <c r="P705" s="38">
        <f>IF($F705=Instellingen!$I$12,ROUND(($J705-($J705/((100%+$F705)/100%))),2),0)</f>
        <v>0</v>
      </c>
      <c r="Q705" s="38">
        <f>IF($F705=Instellingen!$I$14,0,ROUND(($K705-($K705/((100%+$F705)/100%))),2))</f>
        <v>0</v>
      </c>
    </row>
    <row r="706" spans="1:17" x14ac:dyDescent="0.35">
      <c r="A706" s="20" t="str">
        <f t="shared" si="61"/>
        <v/>
      </c>
      <c r="B706" s="20" t="str">
        <f>IFERROR(VLOOKUP($A706,Instellingen!$K$11:$L$22,2,0),"")</f>
        <v/>
      </c>
      <c r="C706" s="51"/>
      <c r="D706" s="52"/>
      <c r="E706" s="52"/>
      <c r="F706" s="53"/>
      <c r="G706" s="50"/>
      <c r="H706" s="50"/>
      <c r="I706" s="50"/>
      <c r="J706" s="38">
        <f t="shared" si="62"/>
        <v>0</v>
      </c>
      <c r="K706" s="38">
        <f t="shared" si="60"/>
        <v>0</v>
      </c>
      <c r="L706" s="38">
        <f t="shared" si="63"/>
        <v>0</v>
      </c>
      <c r="M706" s="38">
        <f t="shared" si="64"/>
        <v>0</v>
      </c>
      <c r="N706" s="38">
        <f t="shared" si="65"/>
        <v>0</v>
      </c>
      <c r="O706" s="38">
        <f>IF($F706=Instellingen!$I$11,ROUND(($J706-($J706/((100%+$F706)/100%))),2),0)</f>
        <v>0</v>
      </c>
      <c r="P706" s="38">
        <f>IF($F706=Instellingen!$I$12,ROUND(($J706-($J706/((100%+$F706)/100%))),2),0)</f>
        <v>0</v>
      </c>
      <c r="Q706" s="38">
        <f>IF($F706=Instellingen!$I$14,0,ROUND(($K706-($K706/((100%+$F706)/100%))),2))</f>
        <v>0</v>
      </c>
    </row>
    <row r="707" spans="1:17" x14ac:dyDescent="0.35">
      <c r="A707" s="20" t="str">
        <f t="shared" si="61"/>
        <v/>
      </c>
      <c r="B707" s="20" t="str">
        <f>IFERROR(VLOOKUP($A707,Instellingen!$K$11:$L$22,2,0),"")</f>
        <v/>
      </c>
      <c r="C707" s="51"/>
      <c r="D707" s="52"/>
      <c r="E707" s="52"/>
      <c r="F707" s="53"/>
      <c r="G707" s="50"/>
      <c r="H707" s="50"/>
      <c r="I707" s="50"/>
      <c r="J707" s="38">
        <f t="shared" si="62"/>
        <v>0</v>
      </c>
      <c r="K707" s="38">
        <f t="shared" si="60"/>
        <v>0</v>
      </c>
      <c r="L707" s="38">
        <f t="shared" si="63"/>
        <v>0</v>
      </c>
      <c r="M707" s="38">
        <f t="shared" si="64"/>
        <v>0</v>
      </c>
      <c r="N707" s="38">
        <f t="shared" si="65"/>
        <v>0</v>
      </c>
      <c r="O707" s="38">
        <f>IF($F707=Instellingen!$I$11,ROUND(($J707-($J707/((100%+$F707)/100%))),2),0)</f>
        <v>0</v>
      </c>
      <c r="P707" s="38">
        <f>IF($F707=Instellingen!$I$12,ROUND(($J707-($J707/((100%+$F707)/100%))),2),0)</f>
        <v>0</v>
      </c>
      <c r="Q707" s="38">
        <f>IF($F707=Instellingen!$I$14,0,ROUND(($K707-($K707/((100%+$F707)/100%))),2))</f>
        <v>0</v>
      </c>
    </row>
    <row r="708" spans="1:17" x14ac:dyDescent="0.35">
      <c r="A708" s="20" t="str">
        <f t="shared" si="61"/>
        <v/>
      </c>
      <c r="B708" s="20" t="str">
        <f>IFERROR(VLOOKUP($A708,Instellingen!$K$11:$L$22,2,0),"")</f>
        <v/>
      </c>
      <c r="C708" s="51"/>
      <c r="D708" s="52"/>
      <c r="E708" s="52"/>
      <c r="F708" s="53"/>
      <c r="G708" s="50"/>
      <c r="H708" s="50"/>
      <c r="I708" s="50"/>
      <c r="J708" s="38">
        <f t="shared" si="62"/>
        <v>0</v>
      </c>
      <c r="K708" s="38">
        <f t="shared" si="60"/>
        <v>0</v>
      </c>
      <c r="L708" s="38">
        <f t="shared" si="63"/>
        <v>0</v>
      </c>
      <c r="M708" s="38">
        <f t="shared" si="64"/>
        <v>0</v>
      </c>
      <c r="N708" s="38">
        <f t="shared" si="65"/>
        <v>0</v>
      </c>
      <c r="O708" s="38">
        <f>IF($F708=Instellingen!$I$11,ROUND(($J708-($J708/((100%+$F708)/100%))),2),0)</f>
        <v>0</v>
      </c>
      <c r="P708" s="38">
        <f>IF($F708=Instellingen!$I$12,ROUND(($J708-($J708/((100%+$F708)/100%))),2),0)</f>
        <v>0</v>
      </c>
      <c r="Q708" s="38">
        <f>IF($F708=Instellingen!$I$14,0,ROUND(($K708-($K708/((100%+$F708)/100%))),2))</f>
        <v>0</v>
      </c>
    </row>
    <row r="709" spans="1:17" x14ac:dyDescent="0.35">
      <c r="A709" s="20" t="str">
        <f t="shared" si="61"/>
        <v/>
      </c>
      <c r="B709" s="20" t="str">
        <f>IFERROR(VLOOKUP($A709,Instellingen!$K$11:$L$22,2,0),"")</f>
        <v/>
      </c>
      <c r="C709" s="51"/>
      <c r="D709" s="52"/>
      <c r="E709" s="52"/>
      <c r="F709" s="53"/>
      <c r="G709" s="50"/>
      <c r="H709" s="50"/>
      <c r="I709" s="50"/>
      <c r="J709" s="38">
        <f t="shared" si="62"/>
        <v>0</v>
      </c>
      <c r="K709" s="38">
        <f t="shared" si="60"/>
        <v>0</v>
      </c>
      <c r="L709" s="38">
        <f t="shared" si="63"/>
        <v>0</v>
      </c>
      <c r="M709" s="38">
        <f t="shared" si="64"/>
        <v>0</v>
      </c>
      <c r="N709" s="38">
        <f t="shared" si="65"/>
        <v>0</v>
      </c>
      <c r="O709" s="38">
        <f>IF($F709=Instellingen!$I$11,ROUND(($J709-($J709/((100%+$F709)/100%))),2),0)</f>
        <v>0</v>
      </c>
      <c r="P709" s="38">
        <f>IF($F709=Instellingen!$I$12,ROUND(($J709-($J709/((100%+$F709)/100%))),2),0)</f>
        <v>0</v>
      </c>
      <c r="Q709" s="38">
        <f>IF($F709=Instellingen!$I$14,0,ROUND(($K709-($K709/((100%+$F709)/100%))),2))</f>
        <v>0</v>
      </c>
    </row>
    <row r="710" spans="1:17" x14ac:dyDescent="0.35">
      <c r="A710" s="20" t="str">
        <f t="shared" si="61"/>
        <v/>
      </c>
      <c r="B710" s="20" t="str">
        <f>IFERROR(VLOOKUP($A710,Instellingen!$K$11:$L$22,2,0),"")</f>
        <v/>
      </c>
      <c r="C710" s="51"/>
      <c r="D710" s="52"/>
      <c r="E710" s="52"/>
      <c r="F710" s="53"/>
      <c r="G710" s="50"/>
      <c r="H710" s="50"/>
      <c r="I710" s="50"/>
      <c r="J710" s="38">
        <f t="shared" si="62"/>
        <v>0</v>
      </c>
      <c r="K710" s="38">
        <f t="shared" si="60"/>
        <v>0</v>
      </c>
      <c r="L710" s="38">
        <f t="shared" si="63"/>
        <v>0</v>
      </c>
      <c r="M710" s="38">
        <f t="shared" si="64"/>
        <v>0</v>
      </c>
      <c r="N710" s="38">
        <f t="shared" si="65"/>
        <v>0</v>
      </c>
      <c r="O710" s="38">
        <f>IF($F710=Instellingen!$I$11,ROUND(($J710-($J710/((100%+$F710)/100%))),2),0)</f>
        <v>0</v>
      </c>
      <c r="P710" s="38">
        <f>IF($F710=Instellingen!$I$12,ROUND(($J710-($J710/((100%+$F710)/100%))),2),0)</f>
        <v>0</v>
      </c>
      <c r="Q710" s="38">
        <f>IF($F710=Instellingen!$I$14,0,ROUND(($K710-($K710/((100%+$F710)/100%))),2))</f>
        <v>0</v>
      </c>
    </row>
    <row r="711" spans="1:17" x14ac:dyDescent="0.35">
      <c r="A711" s="20" t="str">
        <f t="shared" si="61"/>
        <v/>
      </c>
      <c r="B711" s="20" t="str">
        <f>IFERROR(VLOOKUP($A711,Instellingen!$K$11:$L$22,2,0),"")</f>
        <v/>
      </c>
      <c r="C711" s="51"/>
      <c r="D711" s="52"/>
      <c r="E711" s="52"/>
      <c r="F711" s="53"/>
      <c r="G711" s="50"/>
      <c r="H711" s="50"/>
      <c r="I711" s="50"/>
      <c r="J711" s="38">
        <f t="shared" si="62"/>
        <v>0</v>
      </c>
      <c r="K711" s="38">
        <f t="shared" ref="K711:K774" si="66">IF(OR($G711="Kosten",$G711="Investering"),$E711-$D711,0)</f>
        <v>0</v>
      </c>
      <c r="L711" s="38">
        <f t="shared" si="63"/>
        <v>0</v>
      </c>
      <c r="M711" s="38">
        <f t="shared" si="64"/>
        <v>0</v>
      </c>
      <c r="N711" s="38">
        <f t="shared" si="65"/>
        <v>0</v>
      </c>
      <c r="O711" s="38">
        <f>IF($F711=Instellingen!$I$11,ROUND(($J711-($J711/((100%+$F711)/100%))),2),0)</f>
        <v>0</v>
      </c>
      <c r="P711" s="38">
        <f>IF($F711=Instellingen!$I$12,ROUND(($J711-($J711/((100%+$F711)/100%))),2),0)</f>
        <v>0</v>
      </c>
      <c r="Q711" s="38">
        <f>IF($F711=Instellingen!$I$14,0,ROUND(($K711-($K711/((100%+$F711)/100%))),2))</f>
        <v>0</v>
      </c>
    </row>
    <row r="712" spans="1:17" x14ac:dyDescent="0.35">
      <c r="A712" s="20" t="str">
        <f t="shared" ref="A712:A775" si="67">IF($C712="","",PROPER(TEXT($C712,"mmmm")))</f>
        <v/>
      </c>
      <c r="B712" s="20" t="str">
        <f>IFERROR(VLOOKUP($A712,Instellingen!$K$11:$L$22,2,0),"")</f>
        <v/>
      </c>
      <c r="C712" s="51"/>
      <c r="D712" s="52"/>
      <c r="E712" s="52"/>
      <c r="F712" s="53"/>
      <c r="G712" s="50"/>
      <c r="H712" s="50"/>
      <c r="I712" s="50"/>
      <c r="J712" s="38">
        <f t="shared" ref="J712:J775" si="68">IF($G712="Omzet",$D712-$E712,0)</f>
        <v>0</v>
      </c>
      <c r="K712" s="38">
        <f t="shared" si="66"/>
        <v>0</v>
      </c>
      <c r="L712" s="38">
        <f t="shared" ref="L712:L775" si="69">IF(OR($G712="Omzet",$G712="Kosten",$G712="Investering"),0,$D712-$E712)</f>
        <v>0</v>
      </c>
      <c r="M712" s="38">
        <f t="shared" ref="M712:M775" si="70">J712-O712-P712</f>
        <v>0</v>
      </c>
      <c r="N712" s="38">
        <f t="shared" ref="N712:N775" si="71">K712-Q712</f>
        <v>0</v>
      </c>
      <c r="O712" s="38">
        <f>IF($F712=Instellingen!$I$11,ROUND(($J712-($J712/((100%+$F712)/100%))),2),0)</f>
        <v>0</v>
      </c>
      <c r="P712" s="38">
        <f>IF($F712=Instellingen!$I$12,ROUND(($J712-($J712/((100%+$F712)/100%))),2),0)</f>
        <v>0</v>
      </c>
      <c r="Q712" s="38">
        <f>IF($F712=Instellingen!$I$14,0,ROUND(($K712-($K712/((100%+$F712)/100%))),2))</f>
        <v>0</v>
      </c>
    </row>
    <row r="713" spans="1:17" x14ac:dyDescent="0.35">
      <c r="A713" s="20" t="str">
        <f t="shared" si="67"/>
        <v/>
      </c>
      <c r="B713" s="20" t="str">
        <f>IFERROR(VLOOKUP($A713,Instellingen!$K$11:$L$22,2,0),"")</f>
        <v/>
      </c>
      <c r="C713" s="51"/>
      <c r="D713" s="52"/>
      <c r="E713" s="52"/>
      <c r="F713" s="53"/>
      <c r="G713" s="50"/>
      <c r="H713" s="50"/>
      <c r="I713" s="50"/>
      <c r="J713" s="38">
        <f t="shared" si="68"/>
        <v>0</v>
      </c>
      <c r="K713" s="38">
        <f t="shared" si="66"/>
        <v>0</v>
      </c>
      <c r="L713" s="38">
        <f t="shared" si="69"/>
        <v>0</v>
      </c>
      <c r="M713" s="38">
        <f t="shared" si="70"/>
        <v>0</v>
      </c>
      <c r="N713" s="38">
        <f t="shared" si="71"/>
        <v>0</v>
      </c>
      <c r="O713" s="38">
        <f>IF($F713=Instellingen!$I$11,ROUND(($J713-($J713/((100%+$F713)/100%))),2),0)</f>
        <v>0</v>
      </c>
      <c r="P713" s="38">
        <f>IF($F713=Instellingen!$I$12,ROUND(($J713-($J713/((100%+$F713)/100%))),2),0)</f>
        <v>0</v>
      </c>
      <c r="Q713" s="38">
        <f>IF($F713=Instellingen!$I$14,0,ROUND(($K713-($K713/((100%+$F713)/100%))),2))</f>
        <v>0</v>
      </c>
    </row>
    <row r="714" spans="1:17" x14ac:dyDescent="0.35">
      <c r="A714" s="20" t="str">
        <f t="shared" si="67"/>
        <v/>
      </c>
      <c r="B714" s="20" t="str">
        <f>IFERROR(VLOOKUP($A714,Instellingen!$K$11:$L$22,2,0),"")</f>
        <v/>
      </c>
      <c r="C714" s="51"/>
      <c r="D714" s="52"/>
      <c r="E714" s="52"/>
      <c r="F714" s="53"/>
      <c r="G714" s="50"/>
      <c r="H714" s="50"/>
      <c r="I714" s="50"/>
      <c r="J714" s="38">
        <f t="shared" si="68"/>
        <v>0</v>
      </c>
      <c r="K714" s="38">
        <f t="shared" si="66"/>
        <v>0</v>
      </c>
      <c r="L714" s="38">
        <f t="shared" si="69"/>
        <v>0</v>
      </c>
      <c r="M714" s="38">
        <f t="shared" si="70"/>
        <v>0</v>
      </c>
      <c r="N714" s="38">
        <f t="shared" si="71"/>
        <v>0</v>
      </c>
      <c r="O714" s="38">
        <f>IF($F714=Instellingen!$I$11,ROUND(($J714-($J714/((100%+$F714)/100%))),2),0)</f>
        <v>0</v>
      </c>
      <c r="P714" s="38">
        <f>IF($F714=Instellingen!$I$12,ROUND(($J714-($J714/((100%+$F714)/100%))),2),0)</f>
        <v>0</v>
      </c>
      <c r="Q714" s="38">
        <f>IF($F714=Instellingen!$I$14,0,ROUND(($K714-($K714/((100%+$F714)/100%))),2))</f>
        <v>0</v>
      </c>
    </row>
    <row r="715" spans="1:17" x14ac:dyDescent="0.35">
      <c r="A715" s="20" t="str">
        <f t="shared" si="67"/>
        <v/>
      </c>
      <c r="B715" s="20" t="str">
        <f>IFERROR(VLOOKUP($A715,Instellingen!$K$11:$L$22,2,0),"")</f>
        <v/>
      </c>
      <c r="C715" s="51"/>
      <c r="D715" s="52"/>
      <c r="E715" s="52"/>
      <c r="F715" s="53"/>
      <c r="G715" s="50"/>
      <c r="H715" s="50"/>
      <c r="I715" s="50"/>
      <c r="J715" s="38">
        <f t="shared" si="68"/>
        <v>0</v>
      </c>
      <c r="K715" s="38">
        <f t="shared" si="66"/>
        <v>0</v>
      </c>
      <c r="L715" s="38">
        <f t="shared" si="69"/>
        <v>0</v>
      </c>
      <c r="M715" s="38">
        <f t="shared" si="70"/>
        <v>0</v>
      </c>
      <c r="N715" s="38">
        <f t="shared" si="71"/>
        <v>0</v>
      </c>
      <c r="O715" s="38">
        <f>IF($F715=Instellingen!$I$11,ROUND(($J715-($J715/((100%+$F715)/100%))),2),0)</f>
        <v>0</v>
      </c>
      <c r="P715" s="38">
        <f>IF($F715=Instellingen!$I$12,ROUND(($J715-($J715/((100%+$F715)/100%))),2),0)</f>
        <v>0</v>
      </c>
      <c r="Q715" s="38">
        <f>IF($F715=Instellingen!$I$14,0,ROUND(($K715-($K715/((100%+$F715)/100%))),2))</f>
        <v>0</v>
      </c>
    </row>
    <row r="716" spans="1:17" x14ac:dyDescent="0.35">
      <c r="A716" s="20" t="str">
        <f t="shared" si="67"/>
        <v/>
      </c>
      <c r="B716" s="20" t="str">
        <f>IFERROR(VLOOKUP($A716,Instellingen!$K$11:$L$22,2,0),"")</f>
        <v/>
      </c>
      <c r="C716" s="51"/>
      <c r="D716" s="52"/>
      <c r="E716" s="52"/>
      <c r="F716" s="53"/>
      <c r="G716" s="50"/>
      <c r="H716" s="50"/>
      <c r="I716" s="50"/>
      <c r="J716" s="38">
        <f t="shared" si="68"/>
        <v>0</v>
      </c>
      <c r="K716" s="38">
        <f t="shared" si="66"/>
        <v>0</v>
      </c>
      <c r="L716" s="38">
        <f t="shared" si="69"/>
        <v>0</v>
      </c>
      <c r="M716" s="38">
        <f t="shared" si="70"/>
        <v>0</v>
      </c>
      <c r="N716" s="38">
        <f t="shared" si="71"/>
        <v>0</v>
      </c>
      <c r="O716" s="38">
        <f>IF($F716=Instellingen!$I$11,ROUND(($J716-($J716/((100%+$F716)/100%))),2),0)</f>
        <v>0</v>
      </c>
      <c r="P716" s="38">
        <f>IF($F716=Instellingen!$I$12,ROUND(($J716-($J716/((100%+$F716)/100%))),2),0)</f>
        <v>0</v>
      </c>
      <c r="Q716" s="38">
        <f>IF($F716=Instellingen!$I$14,0,ROUND(($K716-($K716/((100%+$F716)/100%))),2))</f>
        <v>0</v>
      </c>
    </row>
    <row r="717" spans="1:17" x14ac:dyDescent="0.35">
      <c r="A717" s="20" t="str">
        <f t="shared" si="67"/>
        <v/>
      </c>
      <c r="B717" s="20" t="str">
        <f>IFERROR(VLOOKUP($A717,Instellingen!$K$11:$L$22,2,0),"")</f>
        <v/>
      </c>
      <c r="C717" s="51"/>
      <c r="D717" s="52"/>
      <c r="E717" s="52"/>
      <c r="F717" s="53"/>
      <c r="G717" s="50"/>
      <c r="H717" s="50"/>
      <c r="I717" s="50"/>
      <c r="J717" s="38">
        <f t="shared" si="68"/>
        <v>0</v>
      </c>
      <c r="K717" s="38">
        <f t="shared" si="66"/>
        <v>0</v>
      </c>
      <c r="L717" s="38">
        <f t="shared" si="69"/>
        <v>0</v>
      </c>
      <c r="M717" s="38">
        <f t="shared" si="70"/>
        <v>0</v>
      </c>
      <c r="N717" s="38">
        <f t="shared" si="71"/>
        <v>0</v>
      </c>
      <c r="O717" s="38">
        <f>IF($F717=Instellingen!$I$11,ROUND(($J717-($J717/((100%+$F717)/100%))),2),0)</f>
        <v>0</v>
      </c>
      <c r="P717" s="38">
        <f>IF($F717=Instellingen!$I$12,ROUND(($J717-($J717/((100%+$F717)/100%))),2),0)</f>
        <v>0</v>
      </c>
      <c r="Q717" s="38">
        <f>IF($F717=Instellingen!$I$14,0,ROUND(($K717-($K717/((100%+$F717)/100%))),2))</f>
        <v>0</v>
      </c>
    </row>
    <row r="718" spans="1:17" x14ac:dyDescent="0.35">
      <c r="A718" s="20" t="str">
        <f t="shared" si="67"/>
        <v/>
      </c>
      <c r="B718" s="20" t="str">
        <f>IFERROR(VLOOKUP($A718,Instellingen!$K$11:$L$22,2,0),"")</f>
        <v/>
      </c>
      <c r="C718" s="51"/>
      <c r="D718" s="52"/>
      <c r="E718" s="52"/>
      <c r="F718" s="53"/>
      <c r="G718" s="50"/>
      <c r="H718" s="50"/>
      <c r="I718" s="50"/>
      <c r="J718" s="38">
        <f t="shared" si="68"/>
        <v>0</v>
      </c>
      <c r="K718" s="38">
        <f t="shared" si="66"/>
        <v>0</v>
      </c>
      <c r="L718" s="38">
        <f t="shared" si="69"/>
        <v>0</v>
      </c>
      <c r="M718" s="38">
        <f t="shared" si="70"/>
        <v>0</v>
      </c>
      <c r="N718" s="38">
        <f t="shared" si="71"/>
        <v>0</v>
      </c>
      <c r="O718" s="38">
        <f>IF($F718=Instellingen!$I$11,ROUND(($J718-($J718/((100%+$F718)/100%))),2),0)</f>
        <v>0</v>
      </c>
      <c r="P718" s="38">
        <f>IF($F718=Instellingen!$I$12,ROUND(($J718-($J718/((100%+$F718)/100%))),2),0)</f>
        <v>0</v>
      </c>
      <c r="Q718" s="38">
        <f>IF($F718=Instellingen!$I$14,0,ROUND(($K718-($K718/((100%+$F718)/100%))),2))</f>
        <v>0</v>
      </c>
    </row>
    <row r="719" spans="1:17" x14ac:dyDescent="0.35">
      <c r="A719" s="20" t="str">
        <f t="shared" si="67"/>
        <v/>
      </c>
      <c r="B719" s="20" t="str">
        <f>IFERROR(VLOOKUP($A719,Instellingen!$K$11:$L$22,2,0),"")</f>
        <v/>
      </c>
      <c r="C719" s="51"/>
      <c r="D719" s="52"/>
      <c r="E719" s="52"/>
      <c r="F719" s="53"/>
      <c r="G719" s="50"/>
      <c r="H719" s="50"/>
      <c r="I719" s="50"/>
      <c r="J719" s="38">
        <f t="shared" si="68"/>
        <v>0</v>
      </c>
      <c r="K719" s="38">
        <f t="shared" si="66"/>
        <v>0</v>
      </c>
      <c r="L719" s="38">
        <f t="shared" si="69"/>
        <v>0</v>
      </c>
      <c r="M719" s="38">
        <f t="shared" si="70"/>
        <v>0</v>
      </c>
      <c r="N719" s="38">
        <f t="shared" si="71"/>
        <v>0</v>
      </c>
      <c r="O719" s="38">
        <f>IF($F719=Instellingen!$I$11,ROUND(($J719-($J719/((100%+$F719)/100%))),2),0)</f>
        <v>0</v>
      </c>
      <c r="P719" s="38">
        <f>IF($F719=Instellingen!$I$12,ROUND(($J719-($J719/((100%+$F719)/100%))),2),0)</f>
        <v>0</v>
      </c>
      <c r="Q719" s="38">
        <f>IF($F719=Instellingen!$I$14,0,ROUND(($K719-($K719/((100%+$F719)/100%))),2))</f>
        <v>0</v>
      </c>
    </row>
    <row r="720" spans="1:17" x14ac:dyDescent="0.35">
      <c r="A720" s="20" t="str">
        <f t="shared" si="67"/>
        <v/>
      </c>
      <c r="B720" s="20" t="str">
        <f>IFERROR(VLOOKUP($A720,Instellingen!$K$11:$L$22,2,0),"")</f>
        <v/>
      </c>
      <c r="C720" s="51"/>
      <c r="D720" s="52"/>
      <c r="E720" s="52"/>
      <c r="F720" s="53"/>
      <c r="G720" s="50"/>
      <c r="H720" s="50"/>
      <c r="I720" s="50"/>
      <c r="J720" s="38">
        <f t="shared" si="68"/>
        <v>0</v>
      </c>
      <c r="K720" s="38">
        <f t="shared" si="66"/>
        <v>0</v>
      </c>
      <c r="L720" s="38">
        <f t="shared" si="69"/>
        <v>0</v>
      </c>
      <c r="M720" s="38">
        <f t="shared" si="70"/>
        <v>0</v>
      </c>
      <c r="N720" s="38">
        <f t="shared" si="71"/>
        <v>0</v>
      </c>
      <c r="O720" s="38">
        <f>IF($F720=Instellingen!$I$11,ROUND(($J720-($J720/((100%+$F720)/100%))),2),0)</f>
        <v>0</v>
      </c>
      <c r="P720" s="38">
        <f>IF($F720=Instellingen!$I$12,ROUND(($J720-($J720/((100%+$F720)/100%))),2),0)</f>
        <v>0</v>
      </c>
      <c r="Q720" s="38">
        <f>IF($F720=Instellingen!$I$14,0,ROUND(($K720-($K720/((100%+$F720)/100%))),2))</f>
        <v>0</v>
      </c>
    </row>
    <row r="721" spans="1:17" x14ac:dyDescent="0.35">
      <c r="A721" s="20" t="str">
        <f t="shared" si="67"/>
        <v/>
      </c>
      <c r="B721" s="20" t="str">
        <f>IFERROR(VLOOKUP($A721,Instellingen!$K$11:$L$22,2,0),"")</f>
        <v/>
      </c>
      <c r="C721" s="51"/>
      <c r="D721" s="52"/>
      <c r="E721" s="52"/>
      <c r="F721" s="53"/>
      <c r="G721" s="50"/>
      <c r="H721" s="50"/>
      <c r="I721" s="50"/>
      <c r="J721" s="38">
        <f t="shared" si="68"/>
        <v>0</v>
      </c>
      <c r="K721" s="38">
        <f t="shared" si="66"/>
        <v>0</v>
      </c>
      <c r="L721" s="38">
        <f t="shared" si="69"/>
        <v>0</v>
      </c>
      <c r="M721" s="38">
        <f t="shared" si="70"/>
        <v>0</v>
      </c>
      <c r="N721" s="38">
        <f t="shared" si="71"/>
        <v>0</v>
      </c>
      <c r="O721" s="38">
        <f>IF($F721=Instellingen!$I$11,ROUND(($J721-($J721/((100%+$F721)/100%))),2),0)</f>
        <v>0</v>
      </c>
      <c r="P721" s="38">
        <f>IF($F721=Instellingen!$I$12,ROUND(($J721-($J721/((100%+$F721)/100%))),2),0)</f>
        <v>0</v>
      </c>
      <c r="Q721" s="38">
        <f>IF($F721=Instellingen!$I$14,0,ROUND(($K721-($K721/((100%+$F721)/100%))),2))</f>
        <v>0</v>
      </c>
    </row>
    <row r="722" spans="1:17" x14ac:dyDescent="0.35">
      <c r="A722" s="20" t="str">
        <f t="shared" si="67"/>
        <v/>
      </c>
      <c r="B722" s="20" t="str">
        <f>IFERROR(VLOOKUP($A722,Instellingen!$K$11:$L$22,2,0),"")</f>
        <v/>
      </c>
      <c r="C722" s="51"/>
      <c r="D722" s="52"/>
      <c r="E722" s="52"/>
      <c r="F722" s="53"/>
      <c r="G722" s="50"/>
      <c r="H722" s="50"/>
      <c r="I722" s="50"/>
      <c r="J722" s="38">
        <f t="shared" si="68"/>
        <v>0</v>
      </c>
      <c r="K722" s="38">
        <f t="shared" si="66"/>
        <v>0</v>
      </c>
      <c r="L722" s="38">
        <f t="shared" si="69"/>
        <v>0</v>
      </c>
      <c r="M722" s="38">
        <f t="shared" si="70"/>
        <v>0</v>
      </c>
      <c r="N722" s="38">
        <f t="shared" si="71"/>
        <v>0</v>
      </c>
      <c r="O722" s="38">
        <f>IF($F722=Instellingen!$I$11,ROUND(($J722-($J722/((100%+$F722)/100%))),2),0)</f>
        <v>0</v>
      </c>
      <c r="P722" s="38">
        <f>IF($F722=Instellingen!$I$12,ROUND(($J722-($J722/((100%+$F722)/100%))),2),0)</f>
        <v>0</v>
      </c>
      <c r="Q722" s="38">
        <f>IF($F722=Instellingen!$I$14,0,ROUND(($K722-($K722/((100%+$F722)/100%))),2))</f>
        <v>0</v>
      </c>
    </row>
    <row r="723" spans="1:17" x14ac:dyDescent="0.35">
      <c r="A723" s="20" t="str">
        <f t="shared" si="67"/>
        <v/>
      </c>
      <c r="B723" s="20" t="str">
        <f>IFERROR(VLOOKUP($A723,Instellingen!$K$11:$L$22,2,0),"")</f>
        <v/>
      </c>
      <c r="C723" s="51"/>
      <c r="D723" s="52"/>
      <c r="E723" s="52"/>
      <c r="F723" s="53"/>
      <c r="G723" s="50"/>
      <c r="H723" s="50"/>
      <c r="I723" s="50"/>
      <c r="J723" s="38">
        <f t="shared" si="68"/>
        <v>0</v>
      </c>
      <c r="K723" s="38">
        <f t="shared" si="66"/>
        <v>0</v>
      </c>
      <c r="L723" s="38">
        <f t="shared" si="69"/>
        <v>0</v>
      </c>
      <c r="M723" s="38">
        <f t="shared" si="70"/>
        <v>0</v>
      </c>
      <c r="N723" s="38">
        <f t="shared" si="71"/>
        <v>0</v>
      </c>
      <c r="O723" s="38">
        <f>IF($F723=Instellingen!$I$11,ROUND(($J723-($J723/((100%+$F723)/100%))),2),0)</f>
        <v>0</v>
      </c>
      <c r="P723" s="38">
        <f>IF($F723=Instellingen!$I$12,ROUND(($J723-($J723/((100%+$F723)/100%))),2),0)</f>
        <v>0</v>
      </c>
      <c r="Q723" s="38">
        <f>IF($F723=Instellingen!$I$14,0,ROUND(($K723-($K723/((100%+$F723)/100%))),2))</f>
        <v>0</v>
      </c>
    </row>
    <row r="724" spans="1:17" x14ac:dyDescent="0.35">
      <c r="A724" s="20" t="str">
        <f t="shared" si="67"/>
        <v/>
      </c>
      <c r="B724" s="20" t="str">
        <f>IFERROR(VLOOKUP($A724,Instellingen!$K$11:$L$22,2,0),"")</f>
        <v/>
      </c>
      <c r="C724" s="51"/>
      <c r="D724" s="52"/>
      <c r="E724" s="52"/>
      <c r="F724" s="53"/>
      <c r="G724" s="50"/>
      <c r="H724" s="50"/>
      <c r="I724" s="50"/>
      <c r="J724" s="38">
        <f t="shared" si="68"/>
        <v>0</v>
      </c>
      <c r="K724" s="38">
        <f t="shared" si="66"/>
        <v>0</v>
      </c>
      <c r="L724" s="38">
        <f t="shared" si="69"/>
        <v>0</v>
      </c>
      <c r="M724" s="38">
        <f t="shared" si="70"/>
        <v>0</v>
      </c>
      <c r="N724" s="38">
        <f t="shared" si="71"/>
        <v>0</v>
      </c>
      <c r="O724" s="38">
        <f>IF($F724=Instellingen!$I$11,ROUND(($J724-($J724/((100%+$F724)/100%))),2),0)</f>
        <v>0</v>
      </c>
      <c r="P724" s="38">
        <f>IF($F724=Instellingen!$I$12,ROUND(($J724-($J724/((100%+$F724)/100%))),2),0)</f>
        <v>0</v>
      </c>
      <c r="Q724" s="38">
        <f>IF($F724=Instellingen!$I$14,0,ROUND(($K724-($K724/((100%+$F724)/100%))),2))</f>
        <v>0</v>
      </c>
    </row>
    <row r="725" spans="1:17" x14ac:dyDescent="0.35">
      <c r="A725" s="20" t="str">
        <f t="shared" si="67"/>
        <v/>
      </c>
      <c r="B725" s="20" t="str">
        <f>IFERROR(VLOOKUP($A725,Instellingen!$K$11:$L$22,2,0),"")</f>
        <v/>
      </c>
      <c r="C725" s="51"/>
      <c r="D725" s="52"/>
      <c r="E725" s="52"/>
      <c r="F725" s="53"/>
      <c r="G725" s="50"/>
      <c r="H725" s="50"/>
      <c r="I725" s="50"/>
      <c r="J725" s="38">
        <f t="shared" si="68"/>
        <v>0</v>
      </c>
      <c r="K725" s="38">
        <f t="shared" si="66"/>
        <v>0</v>
      </c>
      <c r="L725" s="38">
        <f t="shared" si="69"/>
        <v>0</v>
      </c>
      <c r="M725" s="38">
        <f t="shared" si="70"/>
        <v>0</v>
      </c>
      <c r="N725" s="38">
        <f t="shared" si="71"/>
        <v>0</v>
      </c>
      <c r="O725" s="38">
        <f>IF($F725=Instellingen!$I$11,ROUND(($J725-($J725/((100%+$F725)/100%))),2),0)</f>
        <v>0</v>
      </c>
      <c r="P725" s="38">
        <f>IF($F725=Instellingen!$I$12,ROUND(($J725-($J725/((100%+$F725)/100%))),2),0)</f>
        <v>0</v>
      </c>
      <c r="Q725" s="38">
        <f>IF($F725=Instellingen!$I$14,0,ROUND(($K725-($K725/((100%+$F725)/100%))),2))</f>
        <v>0</v>
      </c>
    </row>
    <row r="726" spans="1:17" x14ac:dyDescent="0.35">
      <c r="A726" s="20" t="str">
        <f t="shared" si="67"/>
        <v/>
      </c>
      <c r="B726" s="20" t="str">
        <f>IFERROR(VLOOKUP($A726,Instellingen!$K$11:$L$22,2,0),"")</f>
        <v/>
      </c>
      <c r="C726" s="51"/>
      <c r="D726" s="52"/>
      <c r="E726" s="52"/>
      <c r="F726" s="53"/>
      <c r="G726" s="50"/>
      <c r="H726" s="50"/>
      <c r="I726" s="50"/>
      <c r="J726" s="38">
        <f t="shared" si="68"/>
        <v>0</v>
      </c>
      <c r="K726" s="38">
        <f t="shared" si="66"/>
        <v>0</v>
      </c>
      <c r="L726" s="38">
        <f t="shared" si="69"/>
        <v>0</v>
      </c>
      <c r="M726" s="38">
        <f t="shared" si="70"/>
        <v>0</v>
      </c>
      <c r="N726" s="38">
        <f t="shared" si="71"/>
        <v>0</v>
      </c>
      <c r="O726" s="38">
        <f>IF($F726=Instellingen!$I$11,ROUND(($J726-($J726/((100%+$F726)/100%))),2),0)</f>
        <v>0</v>
      </c>
      <c r="P726" s="38">
        <f>IF($F726=Instellingen!$I$12,ROUND(($J726-($J726/((100%+$F726)/100%))),2),0)</f>
        <v>0</v>
      </c>
      <c r="Q726" s="38">
        <f>IF($F726=Instellingen!$I$14,0,ROUND(($K726-($K726/((100%+$F726)/100%))),2))</f>
        <v>0</v>
      </c>
    </row>
    <row r="727" spans="1:17" x14ac:dyDescent="0.35">
      <c r="A727" s="20" t="str">
        <f t="shared" si="67"/>
        <v/>
      </c>
      <c r="B727" s="20" t="str">
        <f>IFERROR(VLOOKUP($A727,Instellingen!$K$11:$L$22,2,0),"")</f>
        <v/>
      </c>
      <c r="C727" s="51"/>
      <c r="D727" s="52"/>
      <c r="E727" s="52"/>
      <c r="F727" s="53"/>
      <c r="G727" s="50"/>
      <c r="H727" s="50"/>
      <c r="I727" s="50"/>
      <c r="J727" s="38">
        <f t="shared" si="68"/>
        <v>0</v>
      </c>
      <c r="K727" s="38">
        <f t="shared" si="66"/>
        <v>0</v>
      </c>
      <c r="L727" s="38">
        <f t="shared" si="69"/>
        <v>0</v>
      </c>
      <c r="M727" s="38">
        <f t="shared" si="70"/>
        <v>0</v>
      </c>
      <c r="N727" s="38">
        <f t="shared" si="71"/>
        <v>0</v>
      </c>
      <c r="O727" s="38">
        <f>IF($F727=Instellingen!$I$11,ROUND(($J727-($J727/((100%+$F727)/100%))),2),0)</f>
        <v>0</v>
      </c>
      <c r="P727" s="38">
        <f>IF($F727=Instellingen!$I$12,ROUND(($J727-($J727/((100%+$F727)/100%))),2),0)</f>
        <v>0</v>
      </c>
      <c r="Q727" s="38">
        <f>IF($F727=Instellingen!$I$14,0,ROUND(($K727-($K727/((100%+$F727)/100%))),2))</f>
        <v>0</v>
      </c>
    </row>
    <row r="728" spans="1:17" x14ac:dyDescent="0.35">
      <c r="A728" s="20" t="str">
        <f t="shared" si="67"/>
        <v/>
      </c>
      <c r="B728" s="20" t="str">
        <f>IFERROR(VLOOKUP($A728,Instellingen!$K$11:$L$22,2,0),"")</f>
        <v/>
      </c>
      <c r="C728" s="51"/>
      <c r="D728" s="52"/>
      <c r="E728" s="52"/>
      <c r="F728" s="53"/>
      <c r="G728" s="50"/>
      <c r="H728" s="50"/>
      <c r="I728" s="50"/>
      <c r="J728" s="38">
        <f t="shared" si="68"/>
        <v>0</v>
      </c>
      <c r="K728" s="38">
        <f t="shared" si="66"/>
        <v>0</v>
      </c>
      <c r="L728" s="38">
        <f t="shared" si="69"/>
        <v>0</v>
      </c>
      <c r="M728" s="38">
        <f t="shared" si="70"/>
        <v>0</v>
      </c>
      <c r="N728" s="38">
        <f t="shared" si="71"/>
        <v>0</v>
      </c>
      <c r="O728" s="38">
        <f>IF($F728=Instellingen!$I$11,ROUND(($J728-($J728/((100%+$F728)/100%))),2),0)</f>
        <v>0</v>
      </c>
      <c r="P728" s="38">
        <f>IF($F728=Instellingen!$I$12,ROUND(($J728-($J728/((100%+$F728)/100%))),2),0)</f>
        <v>0</v>
      </c>
      <c r="Q728" s="38">
        <f>IF($F728=Instellingen!$I$14,0,ROUND(($K728-($K728/((100%+$F728)/100%))),2))</f>
        <v>0</v>
      </c>
    </row>
    <row r="729" spans="1:17" x14ac:dyDescent="0.35">
      <c r="A729" s="20" t="str">
        <f t="shared" si="67"/>
        <v/>
      </c>
      <c r="B729" s="20" t="str">
        <f>IFERROR(VLOOKUP($A729,Instellingen!$K$11:$L$22,2,0),"")</f>
        <v/>
      </c>
      <c r="C729" s="51"/>
      <c r="D729" s="52"/>
      <c r="E729" s="52"/>
      <c r="F729" s="53"/>
      <c r="G729" s="50"/>
      <c r="H729" s="50"/>
      <c r="I729" s="50"/>
      <c r="J729" s="38">
        <f t="shared" si="68"/>
        <v>0</v>
      </c>
      <c r="K729" s="38">
        <f t="shared" si="66"/>
        <v>0</v>
      </c>
      <c r="L729" s="38">
        <f t="shared" si="69"/>
        <v>0</v>
      </c>
      <c r="M729" s="38">
        <f t="shared" si="70"/>
        <v>0</v>
      </c>
      <c r="N729" s="38">
        <f t="shared" si="71"/>
        <v>0</v>
      </c>
      <c r="O729" s="38">
        <f>IF($F729=Instellingen!$I$11,ROUND(($J729-($J729/((100%+$F729)/100%))),2),0)</f>
        <v>0</v>
      </c>
      <c r="P729" s="38">
        <f>IF($F729=Instellingen!$I$12,ROUND(($J729-($J729/((100%+$F729)/100%))),2),0)</f>
        <v>0</v>
      </c>
      <c r="Q729" s="38">
        <f>IF($F729=Instellingen!$I$14,0,ROUND(($K729-($K729/((100%+$F729)/100%))),2))</f>
        <v>0</v>
      </c>
    </row>
    <row r="730" spans="1:17" x14ac:dyDescent="0.35">
      <c r="A730" s="20" t="str">
        <f t="shared" si="67"/>
        <v/>
      </c>
      <c r="B730" s="20" t="str">
        <f>IFERROR(VLOOKUP($A730,Instellingen!$K$11:$L$22,2,0),"")</f>
        <v/>
      </c>
      <c r="C730" s="51"/>
      <c r="D730" s="52"/>
      <c r="E730" s="52"/>
      <c r="F730" s="53"/>
      <c r="G730" s="50"/>
      <c r="H730" s="50"/>
      <c r="I730" s="50"/>
      <c r="J730" s="38">
        <f t="shared" si="68"/>
        <v>0</v>
      </c>
      <c r="K730" s="38">
        <f t="shared" si="66"/>
        <v>0</v>
      </c>
      <c r="L730" s="38">
        <f t="shared" si="69"/>
        <v>0</v>
      </c>
      <c r="M730" s="38">
        <f t="shared" si="70"/>
        <v>0</v>
      </c>
      <c r="N730" s="38">
        <f t="shared" si="71"/>
        <v>0</v>
      </c>
      <c r="O730" s="38">
        <f>IF($F730=Instellingen!$I$11,ROUND(($J730-($J730/((100%+$F730)/100%))),2),0)</f>
        <v>0</v>
      </c>
      <c r="P730" s="38">
        <f>IF($F730=Instellingen!$I$12,ROUND(($J730-($J730/((100%+$F730)/100%))),2),0)</f>
        <v>0</v>
      </c>
      <c r="Q730" s="38">
        <f>IF($F730=Instellingen!$I$14,0,ROUND(($K730-($K730/((100%+$F730)/100%))),2))</f>
        <v>0</v>
      </c>
    </row>
    <row r="731" spans="1:17" x14ac:dyDescent="0.35">
      <c r="A731" s="20" t="str">
        <f t="shared" si="67"/>
        <v/>
      </c>
      <c r="B731" s="20" t="str">
        <f>IFERROR(VLOOKUP($A731,Instellingen!$K$11:$L$22,2,0),"")</f>
        <v/>
      </c>
      <c r="C731" s="51"/>
      <c r="D731" s="52"/>
      <c r="E731" s="52"/>
      <c r="F731" s="53"/>
      <c r="G731" s="50"/>
      <c r="H731" s="50"/>
      <c r="I731" s="50"/>
      <c r="J731" s="38">
        <f t="shared" si="68"/>
        <v>0</v>
      </c>
      <c r="K731" s="38">
        <f t="shared" si="66"/>
        <v>0</v>
      </c>
      <c r="L731" s="38">
        <f t="shared" si="69"/>
        <v>0</v>
      </c>
      <c r="M731" s="38">
        <f t="shared" si="70"/>
        <v>0</v>
      </c>
      <c r="N731" s="38">
        <f t="shared" si="71"/>
        <v>0</v>
      </c>
      <c r="O731" s="38">
        <f>IF($F731=Instellingen!$I$11,ROUND(($J731-($J731/((100%+$F731)/100%))),2),0)</f>
        <v>0</v>
      </c>
      <c r="P731" s="38">
        <f>IF($F731=Instellingen!$I$12,ROUND(($J731-($J731/((100%+$F731)/100%))),2),0)</f>
        <v>0</v>
      </c>
      <c r="Q731" s="38">
        <f>IF($F731=Instellingen!$I$14,0,ROUND(($K731-($K731/((100%+$F731)/100%))),2))</f>
        <v>0</v>
      </c>
    </row>
    <row r="732" spans="1:17" x14ac:dyDescent="0.35">
      <c r="A732" s="20" t="str">
        <f t="shared" si="67"/>
        <v/>
      </c>
      <c r="B732" s="20" t="str">
        <f>IFERROR(VLOOKUP($A732,Instellingen!$K$11:$L$22,2,0),"")</f>
        <v/>
      </c>
      <c r="C732" s="51"/>
      <c r="D732" s="52"/>
      <c r="E732" s="52"/>
      <c r="F732" s="53"/>
      <c r="G732" s="50"/>
      <c r="H732" s="50"/>
      <c r="I732" s="50"/>
      <c r="J732" s="38">
        <f t="shared" si="68"/>
        <v>0</v>
      </c>
      <c r="K732" s="38">
        <f t="shared" si="66"/>
        <v>0</v>
      </c>
      <c r="L732" s="38">
        <f t="shared" si="69"/>
        <v>0</v>
      </c>
      <c r="M732" s="38">
        <f t="shared" si="70"/>
        <v>0</v>
      </c>
      <c r="N732" s="38">
        <f t="shared" si="71"/>
        <v>0</v>
      </c>
      <c r="O732" s="38">
        <f>IF($F732=Instellingen!$I$11,ROUND(($J732-($J732/((100%+$F732)/100%))),2),0)</f>
        <v>0</v>
      </c>
      <c r="P732" s="38">
        <f>IF($F732=Instellingen!$I$12,ROUND(($J732-($J732/((100%+$F732)/100%))),2),0)</f>
        <v>0</v>
      </c>
      <c r="Q732" s="38">
        <f>IF($F732=Instellingen!$I$14,0,ROUND(($K732-($K732/((100%+$F732)/100%))),2))</f>
        <v>0</v>
      </c>
    </row>
    <row r="733" spans="1:17" x14ac:dyDescent="0.35">
      <c r="A733" s="20" t="str">
        <f t="shared" si="67"/>
        <v/>
      </c>
      <c r="B733" s="20" t="str">
        <f>IFERROR(VLOOKUP($A733,Instellingen!$K$11:$L$22,2,0),"")</f>
        <v/>
      </c>
      <c r="C733" s="51"/>
      <c r="D733" s="52"/>
      <c r="E733" s="52"/>
      <c r="F733" s="53"/>
      <c r="G733" s="50"/>
      <c r="H733" s="50"/>
      <c r="I733" s="50"/>
      <c r="J733" s="38">
        <f t="shared" si="68"/>
        <v>0</v>
      </c>
      <c r="K733" s="38">
        <f t="shared" si="66"/>
        <v>0</v>
      </c>
      <c r="L733" s="38">
        <f t="shared" si="69"/>
        <v>0</v>
      </c>
      <c r="M733" s="38">
        <f t="shared" si="70"/>
        <v>0</v>
      </c>
      <c r="N733" s="38">
        <f t="shared" si="71"/>
        <v>0</v>
      </c>
      <c r="O733" s="38">
        <f>IF($F733=Instellingen!$I$11,ROUND(($J733-($J733/((100%+$F733)/100%))),2),0)</f>
        <v>0</v>
      </c>
      <c r="P733" s="38">
        <f>IF($F733=Instellingen!$I$12,ROUND(($J733-($J733/((100%+$F733)/100%))),2),0)</f>
        <v>0</v>
      </c>
      <c r="Q733" s="38">
        <f>IF($F733=Instellingen!$I$14,0,ROUND(($K733-($K733/((100%+$F733)/100%))),2))</f>
        <v>0</v>
      </c>
    </row>
    <row r="734" spans="1:17" x14ac:dyDescent="0.35">
      <c r="A734" s="20" t="str">
        <f t="shared" si="67"/>
        <v/>
      </c>
      <c r="B734" s="20" t="str">
        <f>IFERROR(VLOOKUP($A734,Instellingen!$K$11:$L$22,2,0),"")</f>
        <v/>
      </c>
      <c r="C734" s="51"/>
      <c r="D734" s="52"/>
      <c r="E734" s="52"/>
      <c r="F734" s="53"/>
      <c r="G734" s="50"/>
      <c r="H734" s="50"/>
      <c r="I734" s="50"/>
      <c r="J734" s="38">
        <f t="shared" si="68"/>
        <v>0</v>
      </c>
      <c r="K734" s="38">
        <f t="shared" si="66"/>
        <v>0</v>
      </c>
      <c r="L734" s="38">
        <f t="shared" si="69"/>
        <v>0</v>
      </c>
      <c r="M734" s="38">
        <f t="shared" si="70"/>
        <v>0</v>
      </c>
      <c r="N734" s="38">
        <f t="shared" si="71"/>
        <v>0</v>
      </c>
      <c r="O734" s="38">
        <f>IF($F734=Instellingen!$I$11,ROUND(($J734-($J734/((100%+$F734)/100%))),2),0)</f>
        <v>0</v>
      </c>
      <c r="P734" s="38">
        <f>IF($F734=Instellingen!$I$12,ROUND(($J734-($J734/((100%+$F734)/100%))),2),0)</f>
        <v>0</v>
      </c>
      <c r="Q734" s="38">
        <f>IF($F734=Instellingen!$I$14,0,ROUND(($K734-($K734/((100%+$F734)/100%))),2))</f>
        <v>0</v>
      </c>
    </row>
    <row r="735" spans="1:17" x14ac:dyDescent="0.35">
      <c r="A735" s="20" t="str">
        <f t="shared" si="67"/>
        <v/>
      </c>
      <c r="B735" s="20" t="str">
        <f>IFERROR(VLOOKUP($A735,Instellingen!$K$11:$L$22,2,0),"")</f>
        <v/>
      </c>
      <c r="C735" s="51"/>
      <c r="D735" s="52"/>
      <c r="E735" s="52"/>
      <c r="F735" s="53"/>
      <c r="G735" s="50"/>
      <c r="H735" s="50"/>
      <c r="I735" s="50"/>
      <c r="J735" s="38">
        <f t="shared" si="68"/>
        <v>0</v>
      </c>
      <c r="K735" s="38">
        <f t="shared" si="66"/>
        <v>0</v>
      </c>
      <c r="L735" s="38">
        <f t="shared" si="69"/>
        <v>0</v>
      </c>
      <c r="M735" s="38">
        <f t="shared" si="70"/>
        <v>0</v>
      </c>
      <c r="N735" s="38">
        <f t="shared" si="71"/>
        <v>0</v>
      </c>
      <c r="O735" s="38">
        <f>IF($F735=Instellingen!$I$11,ROUND(($J735-($J735/((100%+$F735)/100%))),2),0)</f>
        <v>0</v>
      </c>
      <c r="P735" s="38">
        <f>IF($F735=Instellingen!$I$12,ROUND(($J735-($J735/((100%+$F735)/100%))),2),0)</f>
        <v>0</v>
      </c>
      <c r="Q735" s="38">
        <f>IF($F735=Instellingen!$I$14,0,ROUND(($K735-($K735/((100%+$F735)/100%))),2))</f>
        <v>0</v>
      </c>
    </row>
    <row r="736" spans="1:17" x14ac:dyDescent="0.35">
      <c r="A736" s="20" t="str">
        <f t="shared" si="67"/>
        <v/>
      </c>
      <c r="B736" s="20" t="str">
        <f>IFERROR(VLOOKUP($A736,Instellingen!$K$11:$L$22,2,0),"")</f>
        <v/>
      </c>
      <c r="C736" s="51"/>
      <c r="D736" s="52"/>
      <c r="E736" s="52"/>
      <c r="F736" s="53"/>
      <c r="G736" s="50"/>
      <c r="H736" s="50"/>
      <c r="I736" s="50"/>
      <c r="J736" s="38">
        <f t="shared" si="68"/>
        <v>0</v>
      </c>
      <c r="K736" s="38">
        <f t="shared" si="66"/>
        <v>0</v>
      </c>
      <c r="L736" s="38">
        <f t="shared" si="69"/>
        <v>0</v>
      </c>
      <c r="M736" s="38">
        <f t="shared" si="70"/>
        <v>0</v>
      </c>
      <c r="N736" s="38">
        <f t="shared" si="71"/>
        <v>0</v>
      </c>
      <c r="O736" s="38">
        <f>IF($F736=Instellingen!$I$11,ROUND(($J736-($J736/((100%+$F736)/100%))),2),0)</f>
        <v>0</v>
      </c>
      <c r="P736" s="38">
        <f>IF($F736=Instellingen!$I$12,ROUND(($J736-($J736/((100%+$F736)/100%))),2),0)</f>
        <v>0</v>
      </c>
      <c r="Q736" s="38">
        <f>IF($F736=Instellingen!$I$14,0,ROUND(($K736-($K736/((100%+$F736)/100%))),2))</f>
        <v>0</v>
      </c>
    </row>
    <row r="737" spans="1:17" x14ac:dyDescent="0.35">
      <c r="A737" s="20" t="str">
        <f t="shared" si="67"/>
        <v/>
      </c>
      <c r="B737" s="20" t="str">
        <f>IFERROR(VLOOKUP($A737,Instellingen!$K$11:$L$22,2,0),"")</f>
        <v/>
      </c>
      <c r="C737" s="51"/>
      <c r="D737" s="52"/>
      <c r="E737" s="52"/>
      <c r="F737" s="53"/>
      <c r="G737" s="50"/>
      <c r="H737" s="50"/>
      <c r="I737" s="50"/>
      <c r="J737" s="38">
        <f t="shared" si="68"/>
        <v>0</v>
      </c>
      <c r="K737" s="38">
        <f t="shared" si="66"/>
        <v>0</v>
      </c>
      <c r="L737" s="38">
        <f t="shared" si="69"/>
        <v>0</v>
      </c>
      <c r="M737" s="38">
        <f t="shared" si="70"/>
        <v>0</v>
      </c>
      <c r="N737" s="38">
        <f t="shared" si="71"/>
        <v>0</v>
      </c>
      <c r="O737" s="38">
        <f>IF($F737=Instellingen!$I$11,ROUND(($J737-($J737/((100%+$F737)/100%))),2),0)</f>
        <v>0</v>
      </c>
      <c r="P737" s="38">
        <f>IF($F737=Instellingen!$I$12,ROUND(($J737-($J737/((100%+$F737)/100%))),2),0)</f>
        <v>0</v>
      </c>
      <c r="Q737" s="38">
        <f>IF($F737=Instellingen!$I$14,0,ROUND(($K737-($K737/((100%+$F737)/100%))),2))</f>
        <v>0</v>
      </c>
    </row>
    <row r="738" spans="1:17" x14ac:dyDescent="0.35">
      <c r="A738" s="20" t="str">
        <f t="shared" si="67"/>
        <v/>
      </c>
      <c r="B738" s="20" t="str">
        <f>IFERROR(VLOOKUP($A738,Instellingen!$K$11:$L$22,2,0),"")</f>
        <v/>
      </c>
      <c r="C738" s="51"/>
      <c r="D738" s="52"/>
      <c r="E738" s="52"/>
      <c r="F738" s="53"/>
      <c r="G738" s="50"/>
      <c r="H738" s="50"/>
      <c r="I738" s="50"/>
      <c r="J738" s="38">
        <f t="shared" si="68"/>
        <v>0</v>
      </c>
      <c r="K738" s="38">
        <f t="shared" si="66"/>
        <v>0</v>
      </c>
      <c r="L738" s="38">
        <f t="shared" si="69"/>
        <v>0</v>
      </c>
      <c r="M738" s="38">
        <f t="shared" si="70"/>
        <v>0</v>
      </c>
      <c r="N738" s="38">
        <f t="shared" si="71"/>
        <v>0</v>
      </c>
      <c r="O738" s="38">
        <f>IF($F738=Instellingen!$I$11,ROUND(($J738-($J738/((100%+$F738)/100%))),2),0)</f>
        <v>0</v>
      </c>
      <c r="P738" s="38">
        <f>IF($F738=Instellingen!$I$12,ROUND(($J738-($J738/((100%+$F738)/100%))),2),0)</f>
        <v>0</v>
      </c>
      <c r="Q738" s="38">
        <f>IF($F738=Instellingen!$I$14,0,ROUND(($K738-($K738/((100%+$F738)/100%))),2))</f>
        <v>0</v>
      </c>
    </row>
    <row r="739" spans="1:17" x14ac:dyDescent="0.35">
      <c r="A739" s="20" t="str">
        <f t="shared" si="67"/>
        <v/>
      </c>
      <c r="B739" s="20" t="str">
        <f>IFERROR(VLOOKUP($A739,Instellingen!$K$11:$L$22,2,0),"")</f>
        <v/>
      </c>
      <c r="C739" s="51"/>
      <c r="D739" s="52"/>
      <c r="E739" s="52"/>
      <c r="F739" s="53"/>
      <c r="G739" s="50"/>
      <c r="H739" s="50"/>
      <c r="I739" s="50"/>
      <c r="J739" s="38">
        <f t="shared" si="68"/>
        <v>0</v>
      </c>
      <c r="K739" s="38">
        <f t="shared" si="66"/>
        <v>0</v>
      </c>
      <c r="L739" s="38">
        <f t="shared" si="69"/>
        <v>0</v>
      </c>
      <c r="M739" s="38">
        <f t="shared" si="70"/>
        <v>0</v>
      </c>
      <c r="N739" s="38">
        <f t="shared" si="71"/>
        <v>0</v>
      </c>
      <c r="O739" s="38">
        <f>IF($F739=Instellingen!$I$11,ROUND(($J739-($J739/((100%+$F739)/100%))),2),0)</f>
        <v>0</v>
      </c>
      <c r="P739" s="38">
        <f>IF($F739=Instellingen!$I$12,ROUND(($J739-($J739/((100%+$F739)/100%))),2),0)</f>
        <v>0</v>
      </c>
      <c r="Q739" s="38">
        <f>IF($F739=Instellingen!$I$14,0,ROUND(($K739-($K739/((100%+$F739)/100%))),2))</f>
        <v>0</v>
      </c>
    </row>
    <row r="740" spans="1:17" x14ac:dyDescent="0.35">
      <c r="A740" s="20" t="str">
        <f t="shared" si="67"/>
        <v/>
      </c>
      <c r="B740" s="20" t="str">
        <f>IFERROR(VLOOKUP($A740,Instellingen!$K$11:$L$22,2,0),"")</f>
        <v/>
      </c>
      <c r="C740" s="51"/>
      <c r="D740" s="52"/>
      <c r="E740" s="52"/>
      <c r="F740" s="53"/>
      <c r="G740" s="50"/>
      <c r="H740" s="50"/>
      <c r="I740" s="50"/>
      <c r="J740" s="38">
        <f t="shared" si="68"/>
        <v>0</v>
      </c>
      <c r="K740" s="38">
        <f t="shared" si="66"/>
        <v>0</v>
      </c>
      <c r="L740" s="38">
        <f t="shared" si="69"/>
        <v>0</v>
      </c>
      <c r="M740" s="38">
        <f t="shared" si="70"/>
        <v>0</v>
      </c>
      <c r="N740" s="38">
        <f t="shared" si="71"/>
        <v>0</v>
      </c>
      <c r="O740" s="38">
        <f>IF($F740=Instellingen!$I$11,ROUND(($J740-($J740/((100%+$F740)/100%))),2),0)</f>
        <v>0</v>
      </c>
      <c r="P740" s="38">
        <f>IF($F740=Instellingen!$I$12,ROUND(($J740-($J740/((100%+$F740)/100%))),2),0)</f>
        <v>0</v>
      </c>
      <c r="Q740" s="38">
        <f>IF($F740=Instellingen!$I$14,0,ROUND(($K740-($K740/((100%+$F740)/100%))),2))</f>
        <v>0</v>
      </c>
    </row>
    <row r="741" spans="1:17" x14ac:dyDescent="0.35">
      <c r="A741" s="20" t="str">
        <f t="shared" si="67"/>
        <v/>
      </c>
      <c r="B741" s="20" t="str">
        <f>IFERROR(VLOOKUP($A741,Instellingen!$K$11:$L$22,2,0),"")</f>
        <v/>
      </c>
      <c r="C741" s="51"/>
      <c r="D741" s="52"/>
      <c r="E741" s="52"/>
      <c r="F741" s="53"/>
      <c r="G741" s="50"/>
      <c r="H741" s="50"/>
      <c r="I741" s="50"/>
      <c r="J741" s="38">
        <f t="shared" si="68"/>
        <v>0</v>
      </c>
      <c r="K741" s="38">
        <f t="shared" si="66"/>
        <v>0</v>
      </c>
      <c r="L741" s="38">
        <f t="shared" si="69"/>
        <v>0</v>
      </c>
      <c r="M741" s="38">
        <f t="shared" si="70"/>
        <v>0</v>
      </c>
      <c r="N741" s="38">
        <f t="shared" si="71"/>
        <v>0</v>
      </c>
      <c r="O741" s="38">
        <f>IF($F741=Instellingen!$I$11,ROUND(($J741-($J741/((100%+$F741)/100%))),2),0)</f>
        <v>0</v>
      </c>
      <c r="P741" s="38">
        <f>IF($F741=Instellingen!$I$12,ROUND(($J741-($J741/((100%+$F741)/100%))),2),0)</f>
        <v>0</v>
      </c>
      <c r="Q741" s="38">
        <f>IF($F741=Instellingen!$I$14,0,ROUND(($K741-($K741/((100%+$F741)/100%))),2))</f>
        <v>0</v>
      </c>
    </row>
    <row r="742" spans="1:17" x14ac:dyDescent="0.35">
      <c r="A742" s="20" t="str">
        <f t="shared" si="67"/>
        <v/>
      </c>
      <c r="B742" s="20" t="str">
        <f>IFERROR(VLOOKUP($A742,Instellingen!$K$11:$L$22,2,0),"")</f>
        <v/>
      </c>
      <c r="C742" s="51"/>
      <c r="D742" s="52"/>
      <c r="E742" s="52"/>
      <c r="F742" s="53"/>
      <c r="G742" s="50"/>
      <c r="H742" s="50"/>
      <c r="I742" s="50"/>
      <c r="J742" s="38">
        <f t="shared" si="68"/>
        <v>0</v>
      </c>
      <c r="K742" s="38">
        <f t="shared" si="66"/>
        <v>0</v>
      </c>
      <c r="L742" s="38">
        <f t="shared" si="69"/>
        <v>0</v>
      </c>
      <c r="M742" s="38">
        <f t="shared" si="70"/>
        <v>0</v>
      </c>
      <c r="N742" s="38">
        <f t="shared" si="71"/>
        <v>0</v>
      </c>
      <c r="O742" s="38">
        <f>IF($F742=Instellingen!$I$11,ROUND(($J742-($J742/((100%+$F742)/100%))),2),0)</f>
        <v>0</v>
      </c>
      <c r="P742" s="38">
        <f>IF($F742=Instellingen!$I$12,ROUND(($J742-($J742/((100%+$F742)/100%))),2),0)</f>
        <v>0</v>
      </c>
      <c r="Q742" s="38">
        <f>IF($F742=Instellingen!$I$14,0,ROUND(($K742-($K742/((100%+$F742)/100%))),2))</f>
        <v>0</v>
      </c>
    </row>
    <row r="743" spans="1:17" x14ac:dyDescent="0.35">
      <c r="A743" s="20" t="str">
        <f t="shared" si="67"/>
        <v/>
      </c>
      <c r="B743" s="20" t="str">
        <f>IFERROR(VLOOKUP($A743,Instellingen!$K$11:$L$22,2,0),"")</f>
        <v/>
      </c>
      <c r="C743" s="51"/>
      <c r="D743" s="52"/>
      <c r="E743" s="52"/>
      <c r="F743" s="53"/>
      <c r="G743" s="50"/>
      <c r="H743" s="50"/>
      <c r="I743" s="50"/>
      <c r="J743" s="38">
        <f t="shared" si="68"/>
        <v>0</v>
      </c>
      <c r="K743" s="38">
        <f t="shared" si="66"/>
        <v>0</v>
      </c>
      <c r="L743" s="38">
        <f t="shared" si="69"/>
        <v>0</v>
      </c>
      <c r="M743" s="38">
        <f t="shared" si="70"/>
        <v>0</v>
      </c>
      <c r="N743" s="38">
        <f t="shared" si="71"/>
        <v>0</v>
      </c>
      <c r="O743" s="38">
        <f>IF($F743=Instellingen!$I$11,ROUND(($J743-($J743/((100%+$F743)/100%))),2),0)</f>
        <v>0</v>
      </c>
      <c r="P743" s="38">
        <f>IF($F743=Instellingen!$I$12,ROUND(($J743-($J743/((100%+$F743)/100%))),2),0)</f>
        <v>0</v>
      </c>
      <c r="Q743" s="38">
        <f>IF($F743=Instellingen!$I$14,0,ROUND(($K743-($K743/((100%+$F743)/100%))),2))</f>
        <v>0</v>
      </c>
    </row>
    <row r="744" spans="1:17" x14ac:dyDescent="0.35">
      <c r="A744" s="20" t="str">
        <f t="shared" si="67"/>
        <v/>
      </c>
      <c r="B744" s="20" t="str">
        <f>IFERROR(VLOOKUP($A744,Instellingen!$K$11:$L$22,2,0),"")</f>
        <v/>
      </c>
      <c r="C744" s="51"/>
      <c r="D744" s="52"/>
      <c r="E744" s="52"/>
      <c r="F744" s="53"/>
      <c r="G744" s="50"/>
      <c r="H744" s="50"/>
      <c r="I744" s="50"/>
      <c r="J744" s="38">
        <f t="shared" si="68"/>
        <v>0</v>
      </c>
      <c r="K744" s="38">
        <f t="shared" si="66"/>
        <v>0</v>
      </c>
      <c r="L744" s="38">
        <f t="shared" si="69"/>
        <v>0</v>
      </c>
      <c r="M744" s="38">
        <f t="shared" si="70"/>
        <v>0</v>
      </c>
      <c r="N744" s="38">
        <f t="shared" si="71"/>
        <v>0</v>
      </c>
      <c r="O744" s="38">
        <f>IF($F744=Instellingen!$I$11,ROUND(($J744-($J744/((100%+$F744)/100%))),2),0)</f>
        <v>0</v>
      </c>
      <c r="P744" s="38">
        <f>IF($F744=Instellingen!$I$12,ROUND(($J744-($J744/((100%+$F744)/100%))),2),0)</f>
        <v>0</v>
      </c>
      <c r="Q744" s="38">
        <f>IF($F744=Instellingen!$I$14,0,ROUND(($K744-($K744/((100%+$F744)/100%))),2))</f>
        <v>0</v>
      </c>
    </row>
    <row r="745" spans="1:17" x14ac:dyDescent="0.35">
      <c r="A745" s="20" t="str">
        <f t="shared" si="67"/>
        <v/>
      </c>
      <c r="B745" s="20" t="str">
        <f>IFERROR(VLOOKUP($A745,Instellingen!$K$11:$L$22,2,0),"")</f>
        <v/>
      </c>
      <c r="C745" s="51"/>
      <c r="D745" s="52"/>
      <c r="E745" s="52"/>
      <c r="F745" s="53"/>
      <c r="G745" s="50"/>
      <c r="H745" s="50"/>
      <c r="I745" s="50"/>
      <c r="J745" s="38">
        <f t="shared" si="68"/>
        <v>0</v>
      </c>
      <c r="K745" s="38">
        <f t="shared" si="66"/>
        <v>0</v>
      </c>
      <c r="L745" s="38">
        <f t="shared" si="69"/>
        <v>0</v>
      </c>
      <c r="M745" s="38">
        <f t="shared" si="70"/>
        <v>0</v>
      </c>
      <c r="N745" s="38">
        <f t="shared" si="71"/>
        <v>0</v>
      </c>
      <c r="O745" s="38">
        <f>IF($F745=Instellingen!$I$11,ROUND(($J745-($J745/((100%+$F745)/100%))),2),0)</f>
        <v>0</v>
      </c>
      <c r="P745" s="38">
        <f>IF($F745=Instellingen!$I$12,ROUND(($J745-($J745/((100%+$F745)/100%))),2),0)</f>
        <v>0</v>
      </c>
      <c r="Q745" s="38">
        <f>IF($F745=Instellingen!$I$14,0,ROUND(($K745-($K745/((100%+$F745)/100%))),2))</f>
        <v>0</v>
      </c>
    </row>
    <row r="746" spans="1:17" x14ac:dyDescent="0.35">
      <c r="A746" s="20" t="str">
        <f t="shared" si="67"/>
        <v/>
      </c>
      <c r="B746" s="20" t="str">
        <f>IFERROR(VLOOKUP($A746,Instellingen!$K$11:$L$22,2,0),"")</f>
        <v/>
      </c>
      <c r="C746" s="51"/>
      <c r="D746" s="52"/>
      <c r="E746" s="52"/>
      <c r="F746" s="53"/>
      <c r="G746" s="50"/>
      <c r="H746" s="50"/>
      <c r="I746" s="50"/>
      <c r="J746" s="38">
        <f t="shared" si="68"/>
        <v>0</v>
      </c>
      <c r="K746" s="38">
        <f t="shared" si="66"/>
        <v>0</v>
      </c>
      <c r="L746" s="38">
        <f t="shared" si="69"/>
        <v>0</v>
      </c>
      <c r="M746" s="38">
        <f t="shared" si="70"/>
        <v>0</v>
      </c>
      <c r="N746" s="38">
        <f t="shared" si="71"/>
        <v>0</v>
      </c>
      <c r="O746" s="38">
        <f>IF($F746=Instellingen!$I$11,ROUND(($J746-($J746/((100%+$F746)/100%))),2),0)</f>
        <v>0</v>
      </c>
      <c r="P746" s="38">
        <f>IF($F746=Instellingen!$I$12,ROUND(($J746-($J746/((100%+$F746)/100%))),2),0)</f>
        <v>0</v>
      </c>
      <c r="Q746" s="38">
        <f>IF($F746=Instellingen!$I$14,0,ROUND(($K746-($K746/((100%+$F746)/100%))),2))</f>
        <v>0</v>
      </c>
    </row>
    <row r="747" spans="1:17" x14ac:dyDescent="0.35">
      <c r="A747" s="20" t="str">
        <f t="shared" si="67"/>
        <v/>
      </c>
      <c r="B747" s="20" t="str">
        <f>IFERROR(VLOOKUP($A747,Instellingen!$K$11:$L$22,2,0),"")</f>
        <v/>
      </c>
      <c r="C747" s="51"/>
      <c r="D747" s="52"/>
      <c r="E747" s="52"/>
      <c r="F747" s="53"/>
      <c r="G747" s="50"/>
      <c r="H747" s="50"/>
      <c r="I747" s="50"/>
      <c r="J747" s="38">
        <f t="shared" si="68"/>
        <v>0</v>
      </c>
      <c r="K747" s="38">
        <f t="shared" si="66"/>
        <v>0</v>
      </c>
      <c r="L747" s="38">
        <f t="shared" si="69"/>
        <v>0</v>
      </c>
      <c r="M747" s="38">
        <f t="shared" si="70"/>
        <v>0</v>
      </c>
      <c r="N747" s="38">
        <f t="shared" si="71"/>
        <v>0</v>
      </c>
      <c r="O747" s="38">
        <f>IF($F747=Instellingen!$I$11,ROUND(($J747-($J747/((100%+$F747)/100%))),2),0)</f>
        <v>0</v>
      </c>
      <c r="P747" s="38">
        <f>IF($F747=Instellingen!$I$12,ROUND(($J747-($J747/((100%+$F747)/100%))),2),0)</f>
        <v>0</v>
      </c>
      <c r="Q747" s="38">
        <f>IF($F747=Instellingen!$I$14,0,ROUND(($K747-($K747/((100%+$F747)/100%))),2))</f>
        <v>0</v>
      </c>
    </row>
    <row r="748" spans="1:17" x14ac:dyDescent="0.35">
      <c r="A748" s="20" t="str">
        <f t="shared" si="67"/>
        <v/>
      </c>
      <c r="B748" s="20" t="str">
        <f>IFERROR(VLOOKUP($A748,Instellingen!$K$11:$L$22,2,0),"")</f>
        <v/>
      </c>
      <c r="C748" s="51"/>
      <c r="D748" s="52"/>
      <c r="E748" s="52"/>
      <c r="F748" s="53"/>
      <c r="G748" s="50"/>
      <c r="H748" s="50"/>
      <c r="I748" s="50"/>
      <c r="J748" s="38">
        <f t="shared" si="68"/>
        <v>0</v>
      </c>
      <c r="K748" s="38">
        <f t="shared" si="66"/>
        <v>0</v>
      </c>
      <c r="L748" s="38">
        <f t="shared" si="69"/>
        <v>0</v>
      </c>
      <c r="M748" s="38">
        <f t="shared" si="70"/>
        <v>0</v>
      </c>
      <c r="N748" s="38">
        <f t="shared" si="71"/>
        <v>0</v>
      </c>
      <c r="O748" s="38">
        <f>IF($F748=Instellingen!$I$11,ROUND(($J748-($J748/((100%+$F748)/100%))),2),0)</f>
        <v>0</v>
      </c>
      <c r="P748" s="38">
        <f>IF($F748=Instellingen!$I$12,ROUND(($J748-($J748/((100%+$F748)/100%))),2),0)</f>
        <v>0</v>
      </c>
      <c r="Q748" s="38">
        <f>IF($F748=Instellingen!$I$14,0,ROUND(($K748-($K748/((100%+$F748)/100%))),2))</f>
        <v>0</v>
      </c>
    </row>
    <row r="749" spans="1:17" x14ac:dyDescent="0.35">
      <c r="A749" s="20" t="str">
        <f t="shared" si="67"/>
        <v/>
      </c>
      <c r="B749" s="20" t="str">
        <f>IFERROR(VLOOKUP($A749,Instellingen!$K$11:$L$22,2,0),"")</f>
        <v/>
      </c>
      <c r="C749" s="51"/>
      <c r="D749" s="52"/>
      <c r="E749" s="52"/>
      <c r="F749" s="53"/>
      <c r="G749" s="50"/>
      <c r="H749" s="50"/>
      <c r="I749" s="50"/>
      <c r="J749" s="38">
        <f t="shared" si="68"/>
        <v>0</v>
      </c>
      <c r="K749" s="38">
        <f t="shared" si="66"/>
        <v>0</v>
      </c>
      <c r="L749" s="38">
        <f t="shared" si="69"/>
        <v>0</v>
      </c>
      <c r="M749" s="38">
        <f t="shared" si="70"/>
        <v>0</v>
      </c>
      <c r="N749" s="38">
        <f t="shared" si="71"/>
        <v>0</v>
      </c>
      <c r="O749" s="38">
        <f>IF($F749=Instellingen!$I$11,ROUND(($J749-($J749/((100%+$F749)/100%))),2),0)</f>
        <v>0</v>
      </c>
      <c r="P749" s="38">
        <f>IF($F749=Instellingen!$I$12,ROUND(($J749-($J749/((100%+$F749)/100%))),2),0)</f>
        <v>0</v>
      </c>
      <c r="Q749" s="38">
        <f>IF($F749=Instellingen!$I$14,0,ROUND(($K749-($K749/((100%+$F749)/100%))),2))</f>
        <v>0</v>
      </c>
    </row>
    <row r="750" spans="1:17" x14ac:dyDescent="0.35">
      <c r="A750" s="20" t="str">
        <f t="shared" si="67"/>
        <v/>
      </c>
      <c r="B750" s="20" t="str">
        <f>IFERROR(VLOOKUP($A750,Instellingen!$K$11:$L$22,2,0),"")</f>
        <v/>
      </c>
      <c r="C750" s="51"/>
      <c r="D750" s="52"/>
      <c r="E750" s="52"/>
      <c r="F750" s="53"/>
      <c r="G750" s="50"/>
      <c r="H750" s="50"/>
      <c r="I750" s="50"/>
      <c r="J750" s="38">
        <f t="shared" si="68"/>
        <v>0</v>
      </c>
      <c r="K750" s="38">
        <f t="shared" si="66"/>
        <v>0</v>
      </c>
      <c r="L750" s="38">
        <f t="shared" si="69"/>
        <v>0</v>
      </c>
      <c r="M750" s="38">
        <f t="shared" si="70"/>
        <v>0</v>
      </c>
      <c r="N750" s="38">
        <f t="shared" si="71"/>
        <v>0</v>
      </c>
      <c r="O750" s="38">
        <f>IF($F750=Instellingen!$I$11,ROUND(($J750-($J750/((100%+$F750)/100%))),2),0)</f>
        <v>0</v>
      </c>
      <c r="P750" s="38">
        <f>IF($F750=Instellingen!$I$12,ROUND(($J750-($J750/((100%+$F750)/100%))),2),0)</f>
        <v>0</v>
      </c>
      <c r="Q750" s="38">
        <f>IF($F750=Instellingen!$I$14,0,ROUND(($K750-($K750/((100%+$F750)/100%))),2))</f>
        <v>0</v>
      </c>
    </row>
    <row r="751" spans="1:17" x14ac:dyDescent="0.35">
      <c r="A751" s="20" t="str">
        <f t="shared" si="67"/>
        <v/>
      </c>
      <c r="B751" s="20" t="str">
        <f>IFERROR(VLOOKUP($A751,Instellingen!$K$11:$L$22,2,0),"")</f>
        <v/>
      </c>
      <c r="C751" s="51"/>
      <c r="D751" s="52"/>
      <c r="E751" s="52"/>
      <c r="F751" s="53"/>
      <c r="G751" s="50"/>
      <c r="H751" s="50"/>
      <c r="I751" s="50"/>
      <c r="J751" s="38">
        <f t="shared" si="68"/>
        <v>0</v>
      </c>
      <c r="K751" s="38">
        <f t="shared" si="66"/>
        <v>0</v>
      </c>
      <c r="L751" s="38">
        <f t="shared" si="69"/>
        <v>0</v>
      </c>
      <c r="M751" s="38">
        <f t="shared" si="70"/>
        <v>0</v>
      </c>
      <c r="N751" s="38">
        <f t="shared" si="71"/>
        <v>0</v>
      </c>
      <c r="O751" s="38">
        <f>IF($F751=Instellingen!$I$11,ROUND(($J751-($J751/((100%+$F751)/100%))),2),0)</f>
        <v>0</v>
      </c>
      <c r="P751" s="38">
        <f>IF($F751=Instellingen!$I$12,ROUND(($J751-($J751/((100%+$F751)/100%))),2),0)</f>
        <v>0</v>
      </c>
      <c r="Q751" s="38">
        <f>IF($F751=Instellingen!$I$14,0,ROUND(($K751-($K751/((100%+$F751)/100%))),2))</f>
        <v>0</v>
      </c>
    </row>
    <row r="752" spans="1:17" x14ac:dyDescent="0.35">
      <c r="A752" s="20" t="str">
        <f t="shared" si="67"/>
        <v/>
      </c>
      <c r="B752" s="20" t="str">
        <f>IFERROR(VLOOKUP($A752,Instellingen!$K$11:$L$22,2,0),"")</f>
        <v/>
      </c>
      <c r="C752" s="51"/>
      <c r="D752" s="52"/>
      <c r="E752" s="52"/>
      <c r="F752" s="53"/>
      <c r="G752" s="50"/>
      <c r="H752" s="50"/>
      <c r="I752" s="50"/>
      <c r="J752" s="38">
        <f t="shared" si="68"/>
        <v>0</v>
      </c>
      <c r="K752" s="38">
        <f t="shared" si="66"/>
        <v>0</v>
      </c>
      <c r="L752" s="38">
        <f t="shared" si="69"/>
        <v>0</v>
      </c>
      <c r="M752" s="38">
        <f t="shared" si="70"/>
        <v>0</v>
      </c>
      <c r="N752" s="38">
        <f t="shared" si="71"/>
        <v>0</v>
      </c>
      <c r="O752" s="38">
        <f>IF($F752=Instellingen!$I$11,ROUND(($J752-($J752/((100%+$F752)/100%))),2),0)</f>
        <v>0</v>
      </c>
      <c r="P752" s="38">
        <f>IF($F752=Instellingen!$I$12,ROUND(($J752-($J752/((100%+$F752)/100%))),2),0)</f>
        <v>0</v>
      </c>
      <c r="Q752" s="38">
        <f>IF($F752=Instellingen!$I$14,0,ROUND(($K752-($K752/((100%+$F752)/100%))),2))</f>
        <v>0</v>
      </c>
    </row>
    <row r="753" spans="1:17" x14ac:dyDescent="0.35">
      <c r="A753" s="20" t="str">
        <f t="shared" si="67"/>
        <v/>
      </c>
      <c r="B753" s="20" t="str">
        <f>IFERROR(VLOOKUP($A753,Instellingen!$K$11:$L$22,2,0),"")</f>
        <v/>
      </c>
      <c r="C753" s="51"/>
      <c r="D753" s="52"/>
      <c r="E753" s="52"/>
      <c r="F753" s="53"/>
      <c r="G753" s="50"/>
      <c r="H753" s="50"/>
      <c r="I753" s="50"/>
      <c r="J753" s="38">
        <f t="shared" si="68"/>
        <v>0</v>
      </c>
      <c r="K753" s="38">
        <f t="shared" si="66"/>
        <v>0</v>
      </c>
      <c r="L753" s="38">
        <f t="shared" si="69"/>
        <v>0</v>
      </c>
      <c r="M753" s="38">
        <f t="shared" si="70"/>
        <v>0</v>
      </c>
      <c r="N753" s="38">
        <f t="shared" si="71"/>
        <v>0</v>
      </c>
      <c r="O753" s="38">
        <f>IF($F753=Instellingen!$I$11,ROUND(($J753-($J753/((100%+$F753)/100%))),2),0)</f>
        <v>0</v>
      </c>
      <c r="P753" s="38">
        <f>IF($F753=Instellingen!$I$12,ROUND(($J753-($J753/((100%+$F753)/100%))),2),0)</f>
        <v>0</v>
      </c>
      <c r="Q753" s="38">
        <f>IF($F753=Instellingen!$I$14,0,ROUND(($K753-($K753/((100%+$F753)/100%))),2))</f>
        <v>0</v>
      </c>
    </row>
    <row r="754" spans="1:17" x14ac:dyDescent="0.35">
      <c r="A754" s="20" t="str">
        <f t="shared" si="67"/>
        <v/>
      </c>
      <c r="B754" s="20" t="str">
        <f>IFERROR(VLOOKUP($A754,Instellingen!$K$11:$L$22,2,0),"")</f>
        <v/>
      </c>
      <c r="C754" s="51"/>
      <c r="D754" s="52"/>
      <c r="E754" s="52"/>
      <c r="F754" s="53"/>
      <c r="G754" s="50"/>
      <c r="H754" s="50"/>
      <c r="I754" s="50"/>
      <c r="J754" s="38">
        <f t="shared" si="68"/>
        <v>0</v>
      </c>
      <c r="K754" s="38">
        <f t="shared" si="66"/>
        <v>0</v>
      </c>
      <c r="L754" s="38">
        <f t="shared" si="69"/>
        <v>0</v>
      </c>
      <c r="M754" s="38">
        <f t="shared" si="70"/>
        <v>0</v>
      </c>
      <c r="N754" s="38">
        <f t="shared" si="71"/>
        <v>0</v>
      </c>
      <c r="O754" s="38">
        <f>IF($F754=Instellingen!$I$11,ROUND(($J754-($J754/((100%+$F754)/100%))),2),0)</f>
        <v>0</v>
      </c>
      <c r="P754" s="38">
        <f>IF($F754=Instellingen!$I$12,ROUND(($J754-($J754/((100%+$F754)/100%))),2),0)</f>
        <v>0</v>
      </c>
      <c r="Q754" s="38">
        <f>IF($F754=Instellingen!$I$14,0,ROUND(($K754-($K754/((100%+$F754)/100%))),2))</f>
        <v>0</v>
      </c>
    </row>
    <row r="755" spans="1:17" x14ac:dyDescent="0.35">
      <c r="A755" s="20" t="str">
        <f t="shared" si="67"/>
        <v/>
      </c>
      <c r="B755" s="20" t="str">
        <f>IFERROR(VLOOKUP($A755,Instellingen!$K$11:$L$22,2,0),"")</f>
        <v/>
      </c>
      <c r="C755" s="51"/>
      <c r="D755" s="52"/>
      <c r="E755" s="52"/>
      <c r="F755" s="53"/>
      <c r="G755" s="50"/>
      <c r="H755" s="50"/>
      <c r="I755" s="50"/>
      <c r="J755" s="38">
        <f t="shared" si="68"/>
        <v>0</v>
      </c>
      <c r="K755" s="38">
        <f t="shared" si="66"/>
        <v>0</v>
      </c>
      <c r="L755" s="38">
        <f t="shared" si="69"/>
        <v>0</v>
      </c>
      <c r="M755" s="38">
        <f t="shared" si="70"/>
        <v>0</v>
      </c>
      <c r="N755" s="38">
        <f t="shared" si="71"/>
        <v>0</v>
      </c>
      <c r="O755" s="38">
        <f>IF($F755=Instellingen!$I$11,ROUND(($J755-($J755/((100%+$F755)/100%))),2),0)</f>
        <v>0</v>
      </c>
      <c r="P755" s="38">
        <f>IF($F755=Instellingen!$I$12,ROUND(($J755-($J755/((100%+$F755)/100%))),2),0)</f>
        <v>0</v>
      </c>
      <c r="Q755" s="38">
        <f>IF($F755=Instellingen!$I$14,0,ROUND(($K755-($K755/((100%+$F755)/100%))),2))</f>
        <v>0</v>
      </c>
    </row>
    <row r="756" spans="1:17" x14ac:dyDescent="0.35">
      <c r="A756" s="20" t="str">
        <f t="shared" si="67"/>
        <v/>
      </c>
      <c r="B756" s="20" t="str">
        <f>IFERROR(VLOOKUP($A756,Instellingen!$K$11:$L$22,2,0),"")</f>
        <v/>
      </c>
      <c r="C756" s="51"/>
      <c r="D756" s="52"/>
      <c r="E756" s="52"/>
      <c r="F756" s="53"/>
      <c r="G756" s="50"/>
      <c r="H756" s="50"/>
      <c r="I756" s="50"/>
      <c r="J756" s="38">
        <f t="shared" si="68"/>
        <v>0</v>
      </c>
      <c r="K756" s="38">
        <f t="shared" si="66"/>
        <v>0</v>
      </c>
      <c r="L756" s="38">
        <f t="shared" si="69"/>
        <v>0</v>
      </c>
      <c r="M756" s="38">
        <f t="shared" si="70"/>
        <v>0</v>
      </c>
      <c r="N756" s="38">
        <f t="shared" si="71"/>
        <v>0</v>
      </c>
      <c r="O756" s="38">
        <f>IF($F756=Instellingen!$I$11,ROUND(($J756-($J756/((100%+$F756)/100%))),2),0)</f>
        <v>0</v>
      </c>
      <c r="P756" s="38">
        <f>IF($F756=Instellingen!$I$12,ROUND(($J756-($J756/((100%+$F756)/100%))),2),0)</f>
        <v>0</v>
      </c>
      <c r="Q756" s="38">
        <f>IF($F756=Instellingen!$I$14,0,ROUND(($K756-($K756/((100%+$F756)/100%))),2))</f>
        <v>0</v>
      </c>
    </row>
    <row r="757" spans="1:17" x14ac:dyDescent="0.35">
      <c r="A757" s="20" t="str">
        <f t="shared" si="67"/>
        <v/>
      </c>
      <c r="B757" s="20" t="str">
        <f>IFERROR(VLOOKUP($A757,Instellingen!$K$11:$L$22,2,0),"")</f>
        <v/>
      </c>
      <c r="C757" s="51"/>
      <c r="D757" s="52"/>
      <c r="E757" s="52"/>
      <c r="F757" s="53"/>
      <c r="G757" s="50"/>
      <c r="H757" s="50"/>
      <c r="I757" s="50"/>
      <c r="J757" s="38">
        <f t="shared" si="68"/>
        <v>0</v>
      </c>
      <c r="K757" s="38">
        <f t="shared" si="66"/>
        <v>0</v>
      </c>
      <c r="L757" s="38">
        <f t="shared" si="69"/>
        <v>0</v>
      </c>
      <c r="M757" s="38">
        <f t="shared" si="70"/>
        <v>0</v>
      </c>
      <c r="N757" s="38">
        <f t="shared" si="71"/>
        <v>0</v>
      </c>
      <c r="O757" s="38">
        <f>IF($F757=Instellingen!$I$11,ROUND(($J757-($J757/((100%+$F757)/100%))),2),0)</f>
        <v>0</v>
      </c>
      <c r="P757" s="38">
        <f>IF($F757=Instellingen!$I$12,ROUND(($J757-($J757/((100%+$F757)/100%))),2),0)</f>
        <v>0</v>
      </c>
      <c r="Q757" s="38">
        <f>IF($F757=Instellingen!$I$14,0,ROUND(($K757-($K757/((100%+$F757)/100%))),2))</f>
        <v>0</v>
      </c>
    </row>
    <row r="758" spans="1:17" x14ac:dyDescent="0.35">
      <c r="A758" s="20" t="str">
        <f t="shared" si="67"/>
        <v/>
      </c>
      <c r="B758" s="20" t="str">
        <f>IFERROR(VLOOKUP($A758,Instellingen!$K$11:$L$22,2,0),"")</f>
        <v/>
      </c>
      <c r="C758" s="51"/>
      <c r="D758" s="52"/>
      <c r="E758" s="52"/>
      <c r="F758" s="53"/>
      <c r="G758" s="50"/>
      <c r="H758" s="50"/>
      <c r="I758" s="50"/>
      <c r="J758" s="38">
        <f t="shared" si="68"/>
        <v>0</v>
      </c>
      <c r="K758" s="38">
        <f t="shared" si="66"/>
        <v>0</v>
      </c>
      <c r="L758" s="38">
        <f t="shared" si="69"/>
        <v>0</v>
      </c>
      <c r="M758" s="38">
        <f t="shared" si="70"/>
        <v>0</v>
      </c>
      <c r="N758" s="38">
        <f t="shared" si="71"/>
        <v>0</v>
      </c>
      <c r="O758" s="38">
        <f>IF($F758=Instellingen!$I$11,ROUND(($J758-($J758/((100%+$F758)/100%))),2),0)</f>
        <v>0</v>
      </c>
      <c r="P758" s="38">
        <f>IF($F758=Instellingen!$I$12,ROUND(($J758-($J758/((100%+$F758)/100%))),2),0)</f>
        <v>0</v>
      </c>
      <c r="Q758" s="38">
        <f>IF($F758=Instellingen!$I$14,0,ROUND(($K758-($K758/((100%+$F758)/100%))),2))</f>
        <v>0</v>
      </c>
    </row>
    <row r="759" spans="1:17" x14ac:dyDescent="0.35">
      <c r="A759" s="20" t="str">
        <f t="shared" si="67"/>
        <v/>
      </c>
      <c r="B759" s="20" t="str">
        <f>IFERROR(VLOOKUP($A759,Instellingen!$K$11:$L$22,2,0),"")</f>
        <v/>
      </c>
      <c r="C759" s="51"/>
      <c r="D759" s="52"/>
      <c r="E759" s="52"/>
      <c r="F759" s="53"/>
      <c r="G759" s="50"/>
      <c r="H759" s="50"/>
      <c r="I759" s="50"/>
      <c r="J759" s="38">
        <f t="shared" si="68"/>
        <v>0</v>
      </c>
      <c r="K759" s="38">
        <f t="shared" si="66"/>
        <v>0</v>
      </c>
      <c r="L759" s="38">
        <f t="shared" si="69"/>
        <v>0</v>
      </c>
      <c r="M759" s="38">
        <f t="shared" si="70"/>
        <v>0</v>
      </c>
      <c r="N759" s="38">
        <f t="shared" si="71"/>
        <v>0</v>
      </c>
      <c r="O759" s="38">
        <f>IF($F759=Instellingen!$I$11,ROUND(($J759-($J759/((100%+$F759)/100%))),2),0)</f>
        <v>0</v>
      </c>
      <c r="P759" s="38">
        <f>IF($F759=Instellingen!$I$12,ROUND(($J759-($J759/((100%+$F759)/100%))),2),0)</f>
        <v>0</v>
      </c>
      <c r="Q759" s="38">
        <f>IF($F759=Instellingen!$I$14,0,ROUND(($K759-($K759/((100%+$F759)/100%))),2))</f>
        <v>0</v>
      </c>
    </row>
    <row r="760" spans="1:17" x14ac:dyDescent="0.35">
      <c r="A760" s="20" t="str">
        <f t="shared" si="67"/>
        <v/>
      </c>
      <c r="B760" s="20" t="str">
        <f>IFERROR(VLOOKUP($A760,Instellingen!$K$11:$L$22,2,0),"")</f>
        <v/>
      </c>
      <c r="C760" s="51"/>
      <c r="D760" s="52"/>
      <c r="E760" s="52"/>
      <c r="F760" s="53"/>
      <c r="G760" s="50"/>
      <c r="H760" s="50"/>
      <c r="I760" s="50"/>
      <c r="J760" s="38">
        <f t="shared" si="68"/>
        <v>0</v>
      </c>
      <c r="K760" s="38">
        <f t="shared" si="66"/>
        <v>0</v>
      </c>
      <c r="L760" s="38">
        <f t="shared" si="69"/>
        <v>0</v>
      </c>
      <c r="M760" s="38">
        <f t="shared" si="70"/>
        <v>0</v>
      </c>
      <c r="N760" s="38">
        <f t="shared" si="71"/>
        <v>0</v>
      </c>
      <c r="O760" s="38">
        <f>IF($F760=Instellingen!$I$11,ROUND(($J760-($J760/((100%+$F760)/100%))),2),0)</f>
        <v>0</v>
      </c>
      <c r="P760" s="38">
        <f>IF($F760=Instellingen!$I$12,ROUND(($J760-($J760/((100%+$F760)/100%))),2),0)</f>
        <v>0</v>
      </c>
      <c r="Q760" s="38">
        <f>IF($F760=Instellingen!$I$14,0,ROUND(($K760-($K760/((100%+$F760)/100%))),2))</f>
        <v>0</v>
      </c>
    </row>
    <row r="761" spans="1:17" x14ac:dyDescent="0.35">
      <c r="A761" s="20" t="str">
        <f t="shared" si="67"/>
        <v/>
      </c>
      <c r="B761" s="20" t="str">
        <f>IFERROR(VLOOKUP($A761,Instellingen!$K$11:$L$22,2,0),"")</f>
        <v/>
      </c>
      <c r="C761" s="51"/>
      <c r="D761" s="52"/>
      <c r="E761" s="52"/>
      <c r="F761" s="53"/>
      <c r="G761" s="50"/>
      <c r="H761" s="50"/>
      <c r="I761" s="50"/>
      <c r="J761" s="38">
        <f t="shared" si="68"/>
        <v>0</v>
      </c>
      <c r="K761" s="38">
        <f t="shared" si="66"/>
        <v>0</v>
      </c>
      <c r="L761" s="38">
        <f t="shared" si="69"/>
        <v>0</v>
      </c>
      <c r="M761" s="38">
        <f t="shared" si="70"/>
        <v>0</v>
      </c>
      <c r="N761" s="38">
        <f t="shared" si="71"/>
        <v>0</v>
      </c>
      <c r="O761" s="38">
        <f>IF($F761=Instellingen!$I$11,ROUND(($J761-($J761/((100%+$F761)/100%))),2),0)</f>
        <v>0</v>
      </c>
      <c r="P761" s="38">
        <f>IF($F761=Instellingen!$I$12,ROUND(($J761-($J761/((100%+$F761)/100%))),2),0)</f>
        <v>0</v>
      </c>
      <c r="Q761" s="38">
        <f>IF($F761=Instellingen!$I$14,0,ROUND(($K761-($K761/((100%+$F761)/100%))),2))</f>
        <v>0</v>
      </c>
    </row>
    <row r="762" spans="1:17" x14ac:dyDescent="0.35">
      <c r="A762" s="20" t="str">
        <f t="shared" si="67"/>
        <v/>
      </c>
      <c r="B762" s="20" t="str">
        <f>IFERROR(VLOOKUP($A762,Instellingen!$K$11:$L$22,2,0),"")</f>
        <v/>
      </c>
      <c r="C762" s="51"/>
      <c r="D762" s="52"/>
      <c r="E762" s="52"/>
      <c r="F762" s="53"/>
      <c r="G762" s="50"/>
      <c r="H762" s="50"/>
      <c r="I762" s="50"/>
      <c r="J762" s="38">
        <f t="shared" si="68"/>
        <v>0</v>
      </c>
      <c r="K762" s="38">
        <f t="shared" si="66"/>
        <v>0</v>
      </c>
      <c r="L762" s="38">
        <f t="shared" si="69"/>
        <v>0</v>
      </c>
      <c r="M762" s="38">
        <f t="shared" si="70"/>
        <v>0</v>
      </c>
      <c r="N762" s="38">
        <f t="shared" si="71"/>
        <v>0</v>
      </c>
      <c r="O762" s="38">
        <f>IF($F762=Instellingen!$I$11,ROUND(($J762-($J762/((100%+$F762)/100%))),2),0)</f>
        <v>0</v>
      </c>
      <c r="P762" s="38">
        <f>IF($F762=Instellingen!$I$12,ROUND(($J762-($J762/((100%+$F762)/100%))),2),0)</f>
        <v>0</v>
      </c>
      <c r="Q762" s="38">
        <f>IF($F762=Instellingen!$I$14,0,ROUND(($K762-($K762/((100%+$F762)/100%))),2))</f>
        <v>0</v>
      </c>
    </row>
    <row r="763" spans="1:17" x14ac:dyDescent="0.35">
      <c r="A763" s="20" t="str">
        <f t="shared" si="67"/>
        <v/>
      </c>
      <c r="B763" s="20" t="str">
        <f>IFERROR(VLOOKUP($A763,Instellingen!$K$11:$L$22,2,0),"")</f>
        <v/>
      </c>
      <c r="C763" s="51"/>
      <c r="D763" s="52"/>
      <c r="E763" s="52"/>
      <c r="F763" s="53"/>
      <c r="G763" s="50"/>
      <c r="H763" s="50"/>
      <c r="I763" s="50"/>
      <c r="J763" s="38">
        <f t="shared" si="68"/>
        <v>0</v>
      </c>
      <c r="K763" s="38">
        <f t="shared" si="66"/>
        <v>0</v>
      </c>
      <c r="L763" s="38">
        <f t="shared" si="69"/>
        <v>0</v>
      </c>
      <c r="M763" s="38">
        <f t="shared" si="70"/>
        <v>0</v>
      </c>
      <c r="N763" s="38">
        <f t="shared" si="71"/>
        <v>0</v>
      </c>
      <c r="O763" s="38">
        <f>IF($F763=Instellingen!$I$11,ROUND(($J763-($J763/((100%+$F763)/100%))),2),0)</f>
        <v>0</v>
      </c>
      <c r="P763" s="38">
        <f>IF($F763=Instellingen!$I$12,ROUND(($J763-($J763/((100%+$F763)/100%))),2),0)</f>
        <v>0</v>
      </c>
      <c r="Q763" s="38">
        <f>IF($F763=Instellingen!$I$14,0,ROUND(($K763-($K763/((100%+$F763)/100%))),2))</f>
        <v>0</v>
      </c>
    </row>
    <row r="764" spans="1:17" x14ac:dyDescent="0.35">
      <c r="A764" s="20" t="str">
        <f t="shared" si="67"/>
        <v/>
      </c>
      <c r="B764" s="20" t="str">
        <f>IFERROR(VLOOKUP($A764,Instellingen!$K$11:$L$22,2,0),"")</f>
        <v/>
      </c>
      <c r="C764" s="51"/>
      <c r="D764" s="52"/>
      <c r="E764" s="52"/>
      <c r="F764" s="53"/>
      <c r="G764" s="50"/>
      <c r="H764" s="50"/>
      <c r="I764" s="50"/>
      <c r="J764" s="38">
        <f t="shared" si="68"/>
        <v>0</v>
      </c>
      <c r="K764" s="38">
        <f t="shared" si="66"/>
        <v>0</v>
      </c>
      <c r="L764" s="38">
        <f t="shared" si="69"/>
        <v>0</v>
      </c>
      <c r="M764" s="38">
        <f t="shared" si="70"/>
        <v>0</v>
      </c>
      <c r="N764" s="38">
        <f t="shared" si="71"/>
        <v>0</v>
      </c>
      <c r="O764" s="38">
        <f>IF($F764=Instellingen!$I$11,ROUND(($J764-($J764/((100%+$F764)/100%))),2),0)</f>
        <v>0</v>
      </c>
      <c r="P764" s="38">
        <f>IF($F764=Instellingen!$I$12,ROUND(($J764-($J764/((100%+$F764)/100%))),2),0)</f>
        <v>0</v>
      </c>
      <c r="Q764" s="38">
        <f>IF($F764=Instellingen!$I$14,0,ROUND(($K764-($K764/((100%+$F764)/100%))),2))</f>
        <v>0</v>
      </c>
    </row>
    <row r="765" spans="1:17" x14ac:dyDescent="0.35">
      <c r="A765" s="20" t="str">
        <f t="shared" si="67"/>
        <v/>
      </c>
      <c r="B765" s="20" t="str">
        <f>IFERROR(VLOOKUP($A765,Instellingen!$K$11:$L$22,2,0),"")</f>
        <v/>
      </c>
      <c r="C765" s="51"/>
      <c r="D765" s="52"/>
      <c r="E765" s="52"/>
      <c r="F765" s="53"/>
      <c r="G765" s="50"/>
      <c r="H765" s="50"/>
      <c r="I765" s="50"/>
      <c r="J765" s="38">
        <f t="shared" si="68"/>
        <v>0</v>
      </c>
      <c r="K765" s="38">
        <f t="shared" si="66"/>
        <v>0</v>
      </c>
      <c r="L765" s="38">
        <f t="shared" si="69"/>
        <v>0</v>
      </c>
      <c r="M765" s="38">
        <f t="shared" si="70"/>
        <v>0</v>
      </c>
      <c r="N765" s="38">
        <f t="shared" si="71"/>
        <v>0</v>
      </c>
      <c r="O765" s="38">
        <f>IF($F765=Instellingen!$I$11,ROUND(($J765-($J765/((100%+$F765)/100%))),2),0)</f>
        <v>0</v>
      </c>
      <c r="P765" s="38">
        <f>IF($F765=Instellingen!$I$12,ROUND(($J765-($J765/((100%+$F765)/100%))),2),0)</f>
        <v>0</v>
      </c>
      <c r="Q765" s="38">
        <f>IF($F765=Instellingen!$I$14,0,ROUND(($K765-($K765/((100%+$F765)/100%))),2))</f>
        <v>0</v>
      </c>
    </row>
    <row r="766" spans="1:17" x14ac:dyDescent="0.35">
      <c r="A766" s="20" t="str">
        <f t="shared" si="67"/>
        <v/>
      </c>
      <c r="B766" s="20" t="str">
        <f>IFERROR(VLOOKUP($A766,Instellingen!$K$11:$L$22,2,0),"")</f>
        <v/>
      </c>
      <c r="C766" s="51"/>
      <c r="D766" s="52"/>
      <c r="E766" s="52"/>
      <c r="F766" s="53"/>
      <c r="G766" s="50"/>
      <c r="H766" s="50"/>
      <c r="I766" s="50"/>
      <c r="J766" s="38">
        <f t="shared" si="68"/>
        <v>0</v>
      </c>
      <c r="K766" s="38">
        <f t="shared" si="66"/>
        <v>0</v>
      </c>
      <c r="L766" s="38">
        <f t="shared" si="69"/>
        <v>0</v>
      </c>
      <c r="M766" s="38">
        <f t="shared" si="70"/>
        <v>0</v>
      </c>
      <c r="N766" s="38">
        <f t="shared" si="71"/>
        <v>0</v>
      </c>
      <c r="O766" s="38">
        <f>IF($F766=Instellingen!$I$11,ROUND(($J766-($J766/((100%+$F766)/100%))),2),0)</f>
        <v>0</v>
      </c>
      <c r="P766" s="38">
        <f>IF($F766=Instellingen!$I$12,ROUND(($J766-($J766/((100%+$F766)/100%))),2),0)</f>
        <v>0</v>
      </c>
      <c r="Q766" s="38">
        <f>IF($F766=Instellingen!$I$14,0,ROUND(($K766-($K766/((100%+$F766)/100%))),2))</f>
        <v>0</v>
      </c>
    </row>
    <row r="767" spans="1:17" x14ac:dyDescent="0.35">
      <c r="A767" s="20" t="str">
        <f t="shared" si="67"/>
        <v/>
      </c>
      <c r="B767" s="20" t="str">
        <f>IFERROR(VLOOKUP($A767,Instellingen!$K$11:$L$22,2,0),"")</f>
        <v/>
      </c>
      <c r="C767" s="51"/>
      <c r="D767" s="52"/>
      <c r="E767" s="52"/>
      <c r="F767" s="53"/>
      <c r="G767" s="50"/>
      <c r="H767" s="50"/>
      <c r="I767" s="50"/>
      <c r="J767" s="38">
        <f t="shared" si="68"/>
        <v>0</v>
      </c>
      <c r="K767" s="38">
        <f t="shared" si="66"/>
        <v>0</v>
      </c>
      <c r="L767" s="38">
        <f t="shared" si="69"/>
        <v>0</v>
      </c>
      <c r="M767" s="38">
        <f t="shared" si="70"/>
        <v>0</v>
      </c>
      <c r="N767" s="38">
        <f t="shared" si="71"/>
        <v>0</v>
      </c>
      <c r="O767" s="38">
        <f>IF($F767=Instellingen!$I$11,ROUND(($J767-($J767/((100%+$F767)/100%))),2),0)</f>
        <v>0</v>
      </c>
      <c r="P767" s="38">
        <f>IF($F767=Instellingen!$I$12,ROUND(($J767-($J767/((100%+$F767)/100%))),2),0)</f>
        <v>0</v>
      </c>
      <c r="Q767" s="38">
        <f>IF($F767=Instellingen!$I$14,0,ROUND(($K767-($K767/((100%+$F767)/100%))),2))</f>
        <v>0</v>
      </c>
    </row>
    <row r="768" spans="1:17" x14ac:dyDescent="0.35">
      <c r="A768" s="20" t="str">
        <f t="shared" si="67"/>
        <v/>
      </c>
      <c r="B768" s="20" t="str">
        <f>IFERROR(VLOOKUP($A768,Instellingen!$K$11:$L$22,2,0),"")</f>
        <v/>
      </c>
      <c r="C768" s="51"/>
      <c r="D768" s="52"/>
      <c r="E768" s="52"/>
      <c r="F768" s="53"/>
      <c r="G768" s="50"/>
      <c r="H768" s="50"/>
      <c r="I768" s="50"/>
      <c r="J768" s="38">
        <f t="shared" si="68"/>
        <v>0</v>
      </c>
      <c r="K768" s="38">
        <f t="shared" si="66"/>
        <v>0</v>
      </c>
      <c r="L768" s="38">
        <f t="shared" si="69"/>
        <v>0</v>
      </c>
      <c r="M768" s="38">
        <f t="shared" si="70"/>
        <v>0</v>
      </c>
      <c r="N768" s="38">
        <f t="shared" si="71"/>
        <v>0</v>
      </c>
      <c r="O768" s="38">
        <f>IF($F768=Instellingen!$I$11,ROUND(($J768-($J768/((100%+$F768)/100%))),2),0)</f>
        <v>0</v>
      </c>
      <c r="P768" s="38">
        <f>IF($F768=Instellingen!$I$12,ROUND(($J768-($J768/((100%+$F768)/100%))),2),0)</f>
        <v>0</v>
      </c>
      <c r="Q768" s="38">
        <f>IF($F768=Instellingen!$I$14,0,ROUND(($K768-($K768/((100%+$F768)/100%))),2))</f>
        <v>0</v>
      </c>
    </row>
    <row r="769" spans="1:17" x14ac:dyDescent="0.35">
      <c r="A769" s="20" t="str">
        <f t="shared" si="67"/>
        <v/>
      </c>
      <c r="B769" s="20" t="str">
        <f>IFERROR(VLOOKUP($A769,Instellingen!$K$11:$L$22,2,0),"")</f>
        <v/>
      </c>
      <c r="C769" s="51"/>
      <c r="D769" s="52"/>
      <c r="E769" s="52"/>
      <c r="F769" s="53"/>
      <c r="G769" s="50"/>
      <c r="H769" s="50"/>
      <c r="I769" s="50"/>
      <c r="J769" s="38">
        <f t="shared" si="68"/>
        <v>0</v>
      </c>
      <c r="K769" s="38">
        <f t="shared" si="66"/>
        <v>0</v>
      </c>
      <c r="L769" s="38">
        <f t="shared" si="69"/>
        <v>0</v>
      </c>
      <c r="M769" s="38">
        <f t="shared" si="70"/>
        <v>0</v>
      </c>
      <c r="N769" s="38">
        <f t="shared" si="71"/>
        <v>0</v>
      </c>
      <c r="O769" s="38">
        <f>IF($F769=Instellingen!$I$11,ROUND(($J769-($J769/((100%+$F769)/100%))),2),0)</f>
        <v>0</v>
      </c>
      <c r="P769" s="38">
        <f>IF($F769=Instellingen!$I$12,ROUND(($J769-($J769/((100%+$F769)/100%))),2),0)</f>
        <v>0</v>
      </c>
      <c r="Q769" s="38">
        <f>IF($F769=Instellingen!$I$14,0,ROUND(($K769-($K769/((100%+$F769)/100%))),2))</f>
        <v>0</v>
      </c>
    </row>
    <row r="770" spans="1:17" x14ac:dyDescent="0.35">
      <c r="A770" s="20" t="str">
        <f t="shared" si="67"/>
        <v/>
      </c>
      <c r="B770" s="20" t="str">
        <f>IFERROR(VLOOKUP($A770,Instellingen!$K$11:$L$22,2,0),"")</f>
        <v/>
      </c>
      <c r="C770" s="51"/>
      <c r="D770" s="52"/>
      <c r="E770" s="52"/>
      <c r="F770" s="53"/>
      <c r="G770" s="50"/>
      <c r="H770" s="50"/>
      <c r="I770" s="50"/>
      <c r="J770" s="38">
        <f t="shared" si="68"/>
        <v>0</v>
      </c>
      <c r="K770" s="38">
        <f t="shared" si="66"/>
        <v>0</v>
      </c>
      <c r="L770" s="38">
        <f t="shared" si="69"/>
        <v>0</v>
      </c>
      <c r="M770" s="38">
        <f t="shared" si="70"/>
        <v>0</v>
      </c>
      <c r="N770" s="38">
        <f t="shared" si="71"/>
        <v>0</v>
      </c>
      <c r="O770" s="38">
        <f>IF($F770=Instellingen!$I$11,ROUND(($J770-($J770/((100%+$F770)/100%))),2),0)</f>
        <v>0</v>
      </c>
      <c r="P770" s="38">
        <f>IF($F770=Instellingen!$I$12,ROUND(($J770-($J770/((100%+$F770)/100%))),2),0)</f>
        <v>0</v>
      </c>
      <c r="Q770" s="38">
        <f>IF($F770=Instellingen!$I$14,0,ROUND(($K770-($K770/((100%+$F770)/100%))),2))</f>
        <v>0</v>
      </c>
    </row>
    <row r="771" spans="1:17" x14ac:dyDescent="0.35">
      <c r="A771" s="20" t="str">
        <f t="shared" si="67"/>
        <v/>
      </c>
      <c r="B771" s="20" t="str">
        <f>IFERROR(VLOOKUP($A771,Instellingen!$K$11:$L$22,2,0),"")</f>
        <v/>
      </c>
      <c r="C771" s="51"/>
      <c r="D771" s="52"/>
      <c r="E771" s="52"/>
      <c r="F771" s="53"/>
      <c r="G771" s="50"/>
      <c r="H771" s="50"/>
      <c r="I771" s="50"/>
      <c r="J771" s="38">
        <f t="shared" si="68"/>
        <v>0</v>
      </c>
      <c r="K771" s="38">
        <f t="shared" si="66"/>
        <v>0</v>
      </c>
      <c r="L771" s="38">
        <f t="shared" si="69"/>
        <v>0</v>
      </c>
      <c r="M771" s="38">
        <f t="shared" si="70"/>
        <v>0</v>
      </c>
      <c r="N771" s="38">
        <f t="shared" si="71"/>
        <v>0</v>
      </c>
      <c r="O771" s="38">
        <f>IF($F771=Instellingen!$I$11,ROUND(($J771-($J771/((100%+$F771)/100%))),2),0)</f>
        <v>0</v>
      </c>
      <c r="P771" s="38">
        <f>IF($F771=Instellingen!$I$12,ROUND(($J771-($J771/((100%+$F771)/100%))),2),0)</f>
        <v>0</v>
      </c>
      <c r="Q771" s="38">
        <f>IF($F771=Instellingen!$I$14,0,ROUND(($K771-($K771/((100%+$F771)/100%))),2))</f>
        <v>0</v>
      </c>
    </row>
    <row r="772" spans="1:17" x14ac:dyDescent="0.35">
      <c r="A772" s="20" t="str">
        <f t="shared" si="67"/>
        <v/>
      </c>
      <c r="B772" s="20" t="str">
        <f>IFERROR(VLOOKUP($A772,Instellingen!$K$11:$L$22,2,0),"")</f>
        <v/>
      </c>
      <c r="C772" s="51"/>
      <c r="D772" s="52"/>
      <c r="E772" s="52"/>
      <c r="F772" s="53"/>
      <c r="G772" s="50"/>
      <c r="H772" s="50"/>
      <c r="I772" s="50"/>
      <c r="J772" s="38">
        <f t="shared" si="68"/>
        <v>0</v>
      </c>
      <c r="K772" s="38">
        <f t="shared" si="66"/>
        <v>0</v>
      </c>
      <c r="L772" s="38">
        <f t="shared" si="69"/>
        <v>0</v>
      </c>
      <c r="M772" s="38">
        <f t="shared" si="70"/>
        <v>0</v>
      </c>
      <c r="N772" s="38">
        <f t="shared" si="71"/>
        <v>0</v>
      </c>
      <c r="O772" s="38">
        <f>IF($F772=Instellingen!$I$11,ROUND(($J772-($J772/((100%+$F772)/100%))),2),0)</f>
        <v>0</v>
      </c>
      <c r="P772" s="38">
        <f>IF($F772=Instellingen!$I$12,ROUND(($J772-($J772/((100%+$F772)/100%))),2),0)</f>
        <v>0</v>
      </c>
      <c r="Q772" s="38">
        <f>IF($F772=Instellingen!$I$14,0,ROUND(($K772-($K772/((100%+$F772)/100%))),2))</f>
        <v>0</v>
      </c>
    </row>
    <row r="773" spans="1:17" x14ac:dyDescent="0.35">
      <c r="A773" s="20" t="str">
        <f t="shared" si="67"/>
        <v/>
      </c>
      <c r="B773" s="20" t="str">
        <f>IFERROR(VLOOKUP($A773,Instellingen!$K$11:$L$22,2,0),"")</f>
        <v/>
      </c>
      <c r="C773" s="51"/>
      <c r="D773" s="52"/>
      <c r="E773" s="52"/>
      <c r="F773" s="53"/>
      <c r="G773" s="50"/>
      <c r="H773" s="50"/>
      <c r="I773" s="50"/>
      <c r="J773" s="38">
        <f t="shared" si="68"/>
        <v>0</v>
      </c>
      <c r="K773" s="38">
        <f t="shared" si="66"/>
        <v>0</v>
      </c>
      <c r="L773" s="38">
        <f t="shared" si="69"/>
        <v>0</v>
      </c>
      <c r="M773" s="38">
        <f t="shared" si="70"/>
        <v>0</v>
      </c>
      <c r="N773" s="38">
        <f t="shared" si="71"/>
        <v>0</v>
      </c>
      <c r="O773" s="38">
        <f>IF($F773=Instellingen!$I$11,ROUND(($J773-($J773/((100%+$F773)/100%))),2),0)</f>
        <v>0</v>
      </c>
      <c r="P773" s="38">
        <f>IF($F773=Instellingen!$I$12,ROUND(($J773-($J773/((100%+$F773)/100%))),2),0)</f>
        <v>0</v>
      </c>
      <c r="Q773" s="38">
        <f>IF($F773=Instellingen!$I$14,0,ROUND(($K773-($K773/((100%+$F773)/100%))),2))</f>
        <v>0</v>
      </c>
    </row>
    <row r="774" spans="1:17" x14ac:dyDescent="0.35">
      <c r="A774" s="20" t="str">
        <f t="shared" si="67"/>
        <v/>
      </c>
      <c r="B774" s="20" t="str">
        <f>IFERROR(VLOOKUP($A774,Instellingen!$K$11:$L$22,2,0),"")</f>
        <v/>
      </c>
      <c r="C774" s="51"/>
      <c r="D774" s="52"/>
      <c r="E774" s="52"/>
      <c r="F774" s="53"/>
      <c r="G774" s="50"/>
      <c r="H774" s="50"/>
      <c r="I774" s="50"/>
      <c r="J774" s="38">
        <f t="shared" si="68"/>
        <v>0</v>
      </c>
      <c r="K774" s="38">
        <f t="shared" si="66"/>
        <v>0</v>
      </c>
      <c r="L774" s="38">
        <f t="shared" si="69"/>
        <v>0</v>
      </c>
      <c r="M774" s="38">
        <f t="shared" si="70"/>
        <v>0</v>
      </c>
      <c r="N774" s="38">
        <f t="shared" si="71"/>
        <v>0</v>
      </c>
      <c r="O774" s="38">
        <f>IF($F774=Instellingen!$I$11,ROUND(($J774-($J774/((100%+$F774)/100%))),2),0)</f>
        <v>0</v>
      </c>
      <c r="P774" s="38">
        <f>IF($F774=Instellingen!$I$12,ROUND(($J774-($J774/((100%+$F774)/100%))),2),0)</f>
        <v>0</v>
      </c>
      <c r="Q774" s="38">
        <f>IF($F774=Instellingen!$I$14,0,ROUND(($K774-($K774/((100%+$F774)/100%))),2))</f>
        <v>0</v>
      </c>
    </row>
    <row r="775" spans="1:17" x14ac:dyDescent="0.35">
      <c r="A775" s="20" t="str">
        <f t="shared" si="67"/>
        <v/>
      </c>
      <c r="B775" s="20" t="str">
        <f>IFERROR(VLOOKUP($A775,Instellingen!$K$11:$L$22,2,0),"")</f>
        <v/>
      </c>
      <c r="C775" s="51"/>
      <c r="D775" s="52"/>
      <c r="E775" s="52"/>
      <c r="F775" s="53"/>
      <c r="G775" s="50"/>
      <c r="H775" s="50"/>
      <c r="I775" s="50"/>
      <c r="J775" s="38">
        <f t="shared" si="68"/>
        <v>0</v>
      </c>
      <c r="K775" s="38">
        <f t="shared" ref="K775:K800" si="72">IF(OR($G775="Kosten",$G775="Investering"),$E775-$D775,0)</f>
        <v>0</v>
      </c>
      <c r="L775" s="38">
        <f t="shared" si="69"/>
        <v>0</v>
      </c>
      <c r="M775" s="38">
        <f t="shared" si="70"/>
        <v>0</v>
      </c>
      <c r="N775" s="38">
        <f t="shared" si="71"/>
        <v>0</v>
      </c>
      <c r="O775" s="38">
        <f>IF($F775=Instellingen!$I$11,ROUND(($J775-($J775/((100%+$F775)/100%))),2),0)</f>
        <v>0</v>
      </c>
      <c r="P775" s="38">
        <f>IF($F775=Instellingen!$I$12,ROUND(($J775-($J775/((100%+$F775)/100%))),2),0)</f>
        <v>0</v>
      </c>
      <c r="Q775" s="38">
        <f>IF($F775=Instellingen!$I$14,0,ROUND(($K775-($K775/((100%+$F775)/100%))),2))</f>
        <v>0</v>
      </c>
    </row>
    <row r="776" spans="1:17" x14ac:dyDescent="0.35">
      <c r="A776" s="20" t="str">
        <f t="shared" ref="A776:A800" si="73">IF($C776="","",PROPER(TEXT($C776,"mmmm")))</f>
        <v/>
      </c>
      <c r="B776" s="20" t="str">
        <f>IFERROR(VLOOKUP($A776,Instellingen!$K$11:$L$22,2,0),"")</f>
        <v/>
      </c>
      <c r="C776" s="51"/>
      <c r="D776" s="52"/>
      <c r="E776" s="52"/>
      <c r="F776" s="53"/>
      <c r="G776" s="50"/>
      <c r="H776" s="50"/>
      <c r="I776" s="50"/>
      <c r="J776" s="38">
        <f t="shared" ref="J776:J800" si="74">IF($G776="Omzet",$D776-$E776,0)</f>
        <v>0</v>
      </c>
      <c r="K776" s="38">
        <f t="shared" si="72"/>
        <v>0</v>
      </c>
      <c r="L776" s="38">
        <f t="shared" ref="L776:L800" si="75">IF(OR($G776="Omzet",$G776="Kosten",$G776="Investering"),0,$D776-$E776)</f>
        <v>0</v>
      </c>
      <c r="M776" s="38">
        <f t="shared" ref="M776:M800" si="76">J776-O776-P776</f>
        <v>0</v>
      </c>
      <c r="N776" s="38">
        <f t="shared" ref="N776:N800" si="77">K776-Q776</f>
        <v>0</v>
      </c>
      <c r="O776" s="38">
        <f>IF($F776=Instellingen!$I$11,ROUND(($J776-($J776/((100%+$F776)/100%))),2),0)</f>
        <v>0</v>
      </c>
      <c r="P776" s="38">
        <f>IF($F776=Instellingen!$I$12,ROUND(($J776-($J776/((100%+$F776)/100%))),2),0)</f>
        <v>0</v>
      </c>
      <c r="Q776" s="38">
        <f>IF($F776=Instellingen!$I$14,0,ROUND(($K776-($K776/((100%+$F776)/100%))),2))</f>
        <v>0</v>
      </c>
    </row>
    <row r="777" spans="1:17" x14ac:dyDescent="0.35">
      <c r="A777" s="20" t="str">
        <f t="shared" si="73"/>
        <v/>
      </c>
      <c r="B777" s="20" t="str">
        <f>IFERROR(VLOOKUP($A777,Instellingen!$K$11:$L$22,2,0),"")</f>
        <v/>
      </c>
      <c r="C777" s="51"/>
      <c r="D777" s="52"/>
      <c r="E777" s="52"/>
      <c r="F777" s="53"/>
      <c r="G777" s="50"/>
      <c r="H777" s="50"/>
      <c r="I777" s="50"/>
      <c r="J777" s="38">
        <f t="shared" si="74"/>
        <v>0</v>
      </c>
      <c r="K777" s="38">
        <f t="shared" si="72"/>
        <v>0</v>
      </c>
      <c r="L777" s="38">
        <f t="shared" si="75"/>
        <v>0</v>
      </c>
      <c r="M777" s="38">
        <f t="shared" si="76"/>
        <v>0</v>
      </c>
      <c r="N777" s="38">
        <f t="shared" si="77"/>
        <v>0</v>
      </c>
      <c r="O777" s="38">
        <f>IF($F777=Instellingen!$I$11,ROUND(($J777-($J777/((100%+$F777)/100%))),2),0)</f>
        <v>0</v>
      </c>
      <c r="P777" s="38">
        <f>IF($F777=Instellingen!$I$12,ROUND(($J777-($J777/((100%+$F777)/100%))),2),0)</f>
        <v>0</v>
      </c>
      <c r="Q777" s="38">
        <f>IF($F777=Instellingen!$I$14,0,ROUND(($K777-($K777/((100%+$F777)/100%))),2))</f>
        <v>0</v>
      </c>
    </row>
    <row r="778" spans="1:17" x14ac:dyDescent="0.35">
      <c r="A778" s="20" t="str">
        <f t="shared" si="73"/>
        <v/>
      </c>
      <c r="B778" s="20" t="str">
        <f>IFERROR(VLOOKUP($A778,Instellingen!$K$11:$L$22,2,0),"")</f>
        <v/>
      </c>
      <c r="C778" s="51"/>
      <c r="D778" s="52"/>
      <c r="E778" s="52"/>
      <c r="F778" s="53"/>
      <c r="G778" s="50"/>
      <c r="H778" s="50"/>
      <c r="I778" s="50"/>
      <c r="J778" s="38">
        <f t="shared" si="74"/>
        <v>0</v>
      </c>
      <c r="K778" s="38">
        <f t="shared" si="72"/>
        <v>0</v>
      </c>
      <c r="L778" s="38">
        <f t="shared" si="75"/>
        <v>0</v>
      </c>
      <c r="M778" s="38">
        <f t="shared" si="76"/>
        <v>0</v>
      </c>
      <c r="N778" s="38">
        <f t="shared" si="77"/>
        <v>0</v>
      </c>
      <c r="O778" s="38">
        <f>IF($F778=Instellingen!$I$11,ROUND(($J778-($J778/((100%+$F778)/100%))),2),0)</f>
        <v>0</v>
      </c>
      <c r="P778" s="38">
        <f>IF($F778=Instellingen!$I$12,ROUND(($J778-($J778/((100%+$F778)/100%))),2),0)</f>
        <v>0</v>
      </c>
      <c r="Q778" s="38">
        <f>IF($F778=Instellingen!$I$14,0,ROUND(($K778-($K778/((100%+$F778)/100%))),2))</f>
        <v>0</v>
      </c>
    </row>
    <row r="779" spans="1:17" x14ac:dyDescent="0.35">
      <c r="A779" s="20" t="str">
        <f t="shared" si="73"/>
        <v/>
      </c>
      <c r="B779" s="20" t="str">
        <f>IFERROR(VLOOKUP($A779,Instellingen!$K$11:$L$22,2,0),"")</f>
        <v/>
      </c>
      <c r="C779" s="51"/>
      <c r="D779" s="52"/>
      <c r="E779" s="52"/>
      <c r="F779" s="53"/>
      <c r="G779" s="50"/>
      <c r="H779" s="50"/>
      <c r="I779" s="50"/>
      <c r="J779" s="38">
        <f t="shared" si="74"/>
        <v>0</v>
      </c>
      <c r="K779" s="38">
        <f t="shared" si="72"/>
        <v>0</v>
      </c>
      <c r="L779" s="38">
        <f t="shared" si="75"/>
        <v>0</v>
      </c>
      <c r="M779" s="38">
        <f t="shared" si="76"/>
        <v>0</v>
      </c>
      <c r="N779" s="38">
        <f t="shared" si="77"/>
        <v>0</v>
      </c>
      <c r="O779" s="38">
        <f>IF($F779=Instellingen!$I$11,ROUND(($J779-($J779/((100%+$F779)/100%))),2),0)</f>
        <v>0</v>
      </c>
      <c r="P779" s="38">
        <f>IF($F779=Instellingen!$I$12,ROUND(($J779-($J779/((100%+$F779)/100%))),2),0)</f>
        <v>0</v>
      </c>
      <c r="Q779" s="38">
        <f>IF($F779=Instellingen!$I$14,0,ROUND(($K779-($K779/((100%+$F779)/100%))),2))</f>
        <v>0</v>
      </c>
    </row>
    <row r="780" spans="1:17" x14ac:dyDescent="0.35">
      <c r="A780" s="20" t="str">
        <f t="shared" si="73"/>
        <v/>
      </c>
      <c r="B780" s="20" t="str">
        <f>IFERROR(VLOOKUP($A780,Instellingen!$K$11:$L$22,2,0),"")</f>
        <v/>
      </c>
      <c r="C780" s="51"/>
      <c r="D780" s="52"/>
      <c r="E780" s="52"/>
      <c r="F780" s="53"/>
      <c r="G780" s="50"/>
      <c r="H780" s="50"/>
      <c r="I780" s="50"/>
      <c r="J780" s="38">
        <f t="shared" si="74"/>
        <v>0</v>
      </c>
      <c r="K780" s="38">
        <f t="shared" si="72"/>
        <v>0</v>
      </c>
      <c r="L780" s="38">
        <f t="shared" si="75"/>
        <v>0</v>
      </c>
      <c r="M780" s="38">
        <f t="shared" si="76"/>
        <v>0</v>
      </c>
      <c r="N780" s="38">
        <f t="shared" si="77"/>
        <v>0</v>
      </c>
      <c r="O780" s="38">
        <f>IF($F780=Instellingen!$I$11,ROUND(($J780-($J780/((100%+$F780)/100%))),2),0)</f>
        <v>0</v>
      </c>
      <c r="P780" s="38">
        <f>IF($F780=Instellingen!$I$12,ROUND(($J780-($J780/((100%+$F780)/100%))),2),0)</f>
        <v>0</v>
      </c>
      <c r="Q780" s="38">
        <f>IF($F780=Instellingen!$I$14,0,ROUND(($K780-($K780/((100%+$F780)/100%))),2))</f>
        <v>0</v>
      </c>
    </row>
    <row r="781" spans="1:17" x14ac:dyDescent="0.35">
      <c r="A781" s="20" t="str">
        <f t="shared" si="73"/>
        <v/>
      </c>
      <c r="B781" s="20" t="str">
        <f>IFERROR(VLOOKUP($A781,Instellingen!$K$11:$L$22,2,0),"")</f>
        <v/>
      </c>
      <c r="C781" s="51"/>
      <c r="D781" s="52"/>
      <c r="E781" s="52"/>
      <c r="F781" s="53"/>
      <c r="G781" s="50"/>
      <c r="H781" s="50"/>
      <c r="I781" s="50"/>
      <c r="J781" s="38">
        <f t="shared" si="74"/>
        <v>0</v>
      </c>
      <c r="K781" s="38">
        <f t="shared" si="72"/>
        <v>0</v>
      </c>
      <c r="L781" s="38">
        <f t="shared" si="75"/>
        <v>0</v>
      </c>
      <c r="M781" s="38">
        <f t="shared" si="76"/>
        <v>0</v>
      </c>
      <c r="N781" s="38">
        <f t="shared" si="77"/>
        <v>0</v>
      </c>
      <c r="O781" s="38">
        <f>IF($F781=Instellingen!$I$11,ROUND(($J781-($J781/((100%+$F781)/100%))),2),0)</f>
        <v>0</v>
      </c>
      <c r="P781" s="38">
        <f>IF($F781=Instellingen!$I$12,ROUND(($J781-($J781/((100%+$F781)/100%))),2),0)</f>
        <v>0</v>
      </c>
      <c r="Q781" s="38">
        <f>IF($F781=Instellingen!$I$14,0,ROUND(($K781-($K781/((100%+$F781)/100%))),2))</f>
        <v>0</v>
      </c>
    </row>
    <row r="782" spans="1:17" x14ac:dyDescent="0.35">
      <c r="A782" s="20" t="str">
        <f t="shared" si="73"/>
        <v/>
      </c>
      <c r="B782" s="20" t="str">
        <f>IFERROR(VLOOKUP($A782,Instellingen!$K$11:$L$22,2,0),"")</f>
        <v/>
      </c>
      <c r="C782" s="51"/>
      <c r="D782" s="52"/>
      <c r="E782" s="52"/>
      <c r="F782" s="53"/>
      <c r="G782" s="50"/>
      <c r="H782" s="50"/>
      <c r="I782" s="50"/>
      <c r="J782" s="38">
        <f t="shared" si="74"/>
        <v>0</v>
      </c>
      <c r="K782" s="38">
        <f t="shared" si="72"/>
        <v>0</v>
      </c>
      <c r="L782" s="38">
        <f t="shared" si="75"/>
        <v>0</v>
      </c>
      <c r="M782" s="38">
        <f t="shared" si="76"/>
        <v>0</v>
      </c>
      <c r="N782" s="38">
        <f t="shared" si="77"/>
        <v>0</v>
      </c>
      <c r="O782" s="38">
        <f>IF($F782=Instellingen!$I$11,ROUND(($J782-($J782/((100%+$F782)/100%))),2),0)</f>
        <v>0</v>
      </c>
      <c r="P782" s="38">
        <f>IF($F782=Instellingen!$I$12,ROUND(($J782-($J782/((100%+$F782)/100%))),2),0)</f>
        <v>0</v>
      </c>
      <c r="Q782" s="38">
        <f>IF($F782=Instellingen!$I$14,0,ROUND(($K782-($K782/((100%+$F782)/100%))),2))</f>
        <v>0</v>
      </c>
    </row>
    <row r="783" spans="1:17" x14ac:dyDescent="0.35">
      <c r="A783" s="20" t="str">
        <f t="shared" si="73"/>
        <v/>
      </c>
      <c r="B783" s="20" t="str">
        <f>IFERROR(VLOOKUP($A783,Instellingen!$K$11:$L$22,2,0),"")</f>
        <v/>
      </c>
      <c r="C783" s="51"/>
      <c r="D783" s="52"/>
      <c r="E783" s="52"/>
      <c r="F783" s="53"/>
      <c r="G783" s="50"/>
      <c r="H783" s="50"/>
      <c r="I783" s="50"/>
      <c r="J783" s="38">
        <f t="shared" si="74"/>
        <v>0</v>
      </c>
      <c r="K783" s="38">
        <f t="shared" si="72"/>
        <v>0</v>
      </c>
      <c r="L783" s="38">
        <f t="shared" si="75"/>
        <v>0</v>
      </c>
      <c r="M783" s="38">
        <f t="shared" si="76"/>
        <v>0</v>
      </c>
      <c r="N783" s="38">
        <f t="shared" si="77"/>
        <v>0</v>
      </c>
      <c r="O783" s="38">
        <f>IF($F783=Instellingen!$I$11,ROUND(($J783-($J783/((100%+$F783)/100%))),2),0)</f>
        <v>0</v>
      </c>
      <c r="P783" s="38">
        <f>IF($F783=Instellingen!$I$12,ROUND(($J783-($J783/((100%+$F783)/100%))),2),0)</f>
        <v>0</v>
      </c>
      <c r="Q783" s="38">
        <f>IF($F783=Instellingen!$I$14,0,ROUND(($K783-($K783/((100%+$F783)/100%))),2))</f>
        <v>0</v>
      </c>
    </row>
    <row r="784" spans="1:17" x14ac:dyDescent="0.35">
      <c r="A784" s="20" t="str">
        <f t="shared" si="73"/>
        <v/>
      </c>
      <c r="B784" s="20" t="str">
        <f>IFERROR(VLOOKUP($A784,Instellingen!$K$11:$L$22,2,0),"")</f>
        <v/>
      </c>
      <c r="C784" s="51"/>
      <c r="D784" s="52"/>
      <c r="E784" s="52"/>
      <c r="F784" s="53"/>
      <c r="G784" s="50"/>
      <c r="H784" s="50"/>
      <c r="I784" s="50"/>
      <c r="J784" s="38">
        <f t="shared" si="74"/>
        <v>0</v>
      </c>
      <c r="K784" s="38">
        <f t="shared" si="72"/>
        <v>0</v>
      </c>
      <c r="L784" s="38">
        <f t="shared" si="75"/>
        <v>0</v>
      </c>
      <c r="M784" s="38">
        <f t="shared" si="76"/>
        <v>0</v>
      </c>
      <c r="N784" s="38">
        <f t="shared" si="77"/>
        <v>0</v>
      </c>
      <c r="O784" s="38">
        <f>IF($F784=Instellingen!$I$11,ROUND(($J784-($J784/((100%+$F784)/100%))),2),0)</f>
        <v>0</v>
      </c>
      <c r="P784" s="38">
        <f>IF($F784=Instellingen!$I$12,ROUND(($J784-($J784/((100%+$F784)/100%))),2),0)</f>
        <v>0</v>
      </c>
      <c r="Q784" s="38">
        <f>IF($F784=Instellingen!$I$14,0,ROUND(($K784-($K784/((100%+$F784)/100%))),2))</f>
        <v>0</v>
      </c>
    </row>
    <row r="785" spans="1:17" x14ac:dyDescent="0.35">
      <c r="A785" s="20" t="str">
        <f t="shared" si="73"/>
        <v/>
      </c>
      <c r="B785" s="20" t="str">
        <f>IFERROR(VLOOKUP($A785,Instellingen!$K$11:$L$22,2,0),"")</f>
        <v/>
      </c>
      <c r="C785" s="51"/>
      <c r="D785" s="52"/>
      <c r="E785" s="52"/>
      <c r="F785" s="53"/>
      <c r="G785" s="50"/>
      <c r="H785" s="50"/>
      <c r="I785" s="50"/>
      <c r="J785" s="38">
        <f t="shared" si="74"/>
        <v>0</v>
      </c>
      <c r="K785" s="38">
        <f t="shared" si="72"/>
        <v>0</v>
      </c>
      <c r="L785" s="38">
        <f t="shared" si="75"/>
        <v>0</v>
      </c>
      <c r="M785" s="38">
        <f t="shared" si="76"/>
        <v>0</v>
      </c>
      <c r="N785" s="38">
        <f t="shared" si="77"/>
        <v>0</v>
      </c>
      <c r="O785" s="38">
        <f>IF($F785=Instellingen!$I$11,ROUND(($J785-($J785/((100%+$F785)/100%))),2),0)</f>
        <v>0</v>
      </c>
      <c r="P785" s="38">
        <f>IF($F785=Instellingen!$I$12,ROUND(($J785-($J785/((100%+$F785)/100%))),2),0)</f>
        <v>0</v>
      </c>
      <c r="Q785" s="38">
        <f>IF($F785=Instellingen!$I$14,0,ROUND(($K785-($K785/((100%+$F785)/100%))),2))</f>
        <v>0</v>
      </c>
    </row>
    <row r="786" spans="1:17" x14ac:dyDescent="0.35">
      <c r="A786" s="20" t="str">
        <f t="shared" si="73"/>
        <v/>
      </c>
      <c r="B786" s="20" t="str">
        <f>IFERROR(VLOOKUP($A786,Instellingen!$K$11:$L$22,2,0),"")</f>
        <v/>
      </c>
      <c r="C786" s="51"/>
      <c r="D786" s="52"/>
      <c r="E786" s="52"/>
      <c r="F786" s="53"/>
      <c r="G786" s="50"/>
      <c r="H786" s="50"/>
      <c r="I786" s="50"/>
      <c r="J786" s="38">
        <f t="shared" si="74"/>
        <v>0</v>
      </c>
      <c r="K786" s="38">
        <f t="shared" si="72"/>
        <v>0</v>
      </c>
      <c r="L786" s="38">
        <f t="shared" si="75"/>
        <v>0</v>
      </c>
      <c r="M786" s="38">
        <f t="shared" si="76"/>
        <v>0</v>
      </c>
      <c r="N786" s="38">
        <f t="shared" si="77"/>
        <v>0</v>
      </c>
      <c r="O786" s="38">
        <f>IF($F786=Instellingen!$I$11,ROUND(($J786-($J786/((100%+$F786)/100%))),2),0)</f>
        <v>0</v>
      </c>
      <c r="P786" s="38">
        <f>IF($F786=Instellingen!$I$12,ROUND(($J786-($J786/((100%+$F786)/100%))),2),0)</f>
        <v>0</v>
      </c>
      <c r="Q786" s="38">
        <f>IF($F786=Instellingen!$I$14,0,ROUND(($K786-($K786/((100%+$F786)/100%))),2))</f>
        <v>0</v>
      </c>
    </row>
    <row r="787" spans="1:17" x14ac:dyDescent="0.35">
      <c r="A787" s="20" t="str">
        <f t="shared" si="73"/>
        <v/>
      </c>
      <c r="B787" s="20" t="str">
        <f>IFERROR(VLOOKUP($A787,Instellingen!$K$11:$L$22,2,0),"")</f>
        <v/>
      </c>
      <c r="C787" s="51"/>
      <c r="D787" s="52"/>
      <c r="E787" s="52"/>
      <c r="F787" s="53"/>
      <c r="G787" s="50"/>
      <c r="H787" s="50"/>
      <c r="I787" s="50"/>
      <c r="J787" s="38">
        <f t="shared" si="74"/>
        <v>0</v>
      </c>
      <c r="K787" s="38">
        <f t="shared" si="72"/>
        <v>0</v>
      </c>
      <c r="L787" s="38">
        <f t="shared" si="75"/>
        <v>0</v>
      </c>
      <c r="M787" s="38">
        <f t="shared" si="76"/>
        <v>0</v>
      </c>
      <c r="N787" s="38">
        <f t="shared" si="77"/>
        <v>0</v>
      </c>
      <c r="O787" s="38">
        <f>IF($F787=Instellingen!$I$11,ROUND(($J787-($J787/((100%+$F787)/100%))),2),0)</f>
        <v>0</v>
      </c>
      <c r="P787" s="38">
        <f>IF($F787=Instellingen!$I$12,ROUND(($J787-($J787/((100%+$F787)/100%))),2),0)</f>
        <v>0</v>
      </c>
      <c r="Q787" s="38">
        <f>IF($F787=Instellingen!$I$14,0,ROUND(($K787-($K787/((100%+$F787)/100%))),2))</f>
        <v>0</v>
      </c>
    </row>
    <row r="788" spans="1:17" x14ac:dyDescent="0.35">
      <c r="A788" s="20" t="str">
        <f t="shared" si="73"/>
        <v/>
      </c>
      <c r="B788" s="20" t="str">
        <f>IFERROR(VLOOKUP($A788,Instellingen!$K$11:$L$22,2,0),"")</f>
        <v/>
      </c>
      <c r="C788" s="51"/>
      <c r="D788" s="52"/>
      <c r="E788" s="52"/>
      <c r="F788" s="53"/>
      <c r="G788" s="50"/>
      <c r="H788" s="50"/>
      <c r="I788" s="50"/>
      <c r="J788" s="38">
        <f t="shared" si="74"/>
        <v>0</v>
      </c>
      <c r="K788" s="38">
        <f t="shared" si="72"/>
        <v>0</v>
      </c>
      <c r="L788" s="38">
        <f t="shared" si="75"/>
        <v>0</v>
      </c>
      <c r="M788" s="38">
        <f t="shared" si="76"/>
        <v>0</v>
      </c>
      <c r="N788" s="38">
        <f t="shared" si="77"/>
        <v>0</v>
      </c>
      <c r="O788" s="38">
        <f>IF($F788=Instellingen!$I$11,ROUND(($J788-($J788/((100%+$F788)/100%))),2),0)</f>
        <v>0</v>
      </c>
      <c r="P788" s="38">
        <f>IF($F788=Instellingen!$I$12,ROUND(($J788-($J788/((100%+$F788)/100%))),2),0)</f>
        <v>0</v>
      </c>
      <c r="Q788" s="38">
        <f>IF($F788=Instellingen!$I$14,0,ROUND(($K788-($K788/((100%+$F788)/100%))),2))</f>
        <v>0</v>
      </c>
    </row>
    <row r="789" spans="1:17" x14ac:dyDescent="0.35">
      <c r="A789" s="20" t="str">
        <f t="shared" si="73"/>
        <v/>
      </c>
      <c r="B789" s="20" t="str">
        <f>IFERROR(VLOOKUP($A789,Instellingen!$K$11:$L$22,2,0),"")</f>
        <v/>
      </c>
      <c r="C789" s="51"/>
      <c r="D789" s="52"/>
      <c r="E789" s="52"/>
      <c r="F789" s="53"/>
      <c r="G789" s="50"/>
      <c r="H789" s="50"/>
      <c r="I789" s="50"/>
      <c r="J789" s="38">
        <f t="shared" si="74"/>
        <v>0</v>
      </c>
      <c r="K789" s="38">
        <f t="shared" si="72"/>
        <v>0</v>
      </c>
      <c r="L789" s="38">
        <f t="shared" si="75"/>
        <v>0</v>
      </c>
      <c r="M789" s="38">
        <f t="shared" si="76"/>
        <v>0</v>
      </c>
      <c r="N789" s="38">
        <f t="shared" si="77"/>
        <v>0</v>
      </c>
      <c r="O789" s="38">
        <f>IF($F789=Instellingen!$I$11,ROUND(($J789-($J789/((100%+$F789)/100%))),2),0)</f>
        <v>0</v>
      </c>
      <c r="P789" s="38">
        <f>IF($F789=Instellingen!$I$12,ROUND(($J789-($J789/((100%+$F789)/100%))),2),0)</f>
        <v>0</v>
      </c>
      <c r="Q789" s="38">
        <f>IF($F789=Instellingen!$I$14,0,ROUND(($K789-($K789/((100%+$F789)/100%))),2))</f>
        <v>0</v>
      </c>
    </row>
    <row r="790" spans="1:17" x14ac:dyDescent="0.35">
      <c r="A790" s="20" t="str">
        <f t="shared" si="73"/>
        <v/>
      </c>
      <c r="B790" s="20" t="str">
        <f>IFERROR(VLOOKUP($A790,Instellingen!$K$11:$L$22,2,0),"")</f>
        <v/>
      </c>
      <c r="C790" s="51"/>
      <c r="D790" s="52"/>
      <c r="E790" s="52"/>
      <c r="F790" s="53"/>
      <c r="G790" s="50"/>
      <c r="H790" s="50"/>
      <c r="I790" s="50"/>
      <c r="J790" s="38">
        <f t="shared" si="74"/>
        <v>0</v>
      </c>
      <c r="K790" s="38">
        <f t="shared" si="72"/>
        <v>0</v>
      </c>
      <c r="L790" s="38">
        <f t="shared" si="75"/>
        <v>0</v>
      </c>
      <c r="M790" s="38">
        <f t="shared" si="76"/>
        <v>0</v>
      </c>
      <c r="N790" s="38">
        <f t="shared" si="77"/>
        <v>0</v>
      </c>
      <c r="O790" s="38">
        <f>IF($F790=Instellingen!$I$11,ROUND(($J790-($J790/((100%+$F790)/100%))),2),0)</f>
        <v>0</v>
      </c>
      <c r="P790" s="38">
        <f>IF($F790=Instellingen!$I$12,ROUND(($J790-($J790/((100%+$F790)/100%))),2),0)</f>
        <v>0</v>
      </c>
      <c r="Q790" s="38">
        <f>IF($F790=Instellingen!$I$14,0,ROUND(($K790-($K790/((100%+$F790)/100%))),2))</f>
        <v>0</v>
      </c>
    </row>
    <row r="791" spans="1:17" x14ac:dyDescent="0.35">
      <c r="A791" s="20" t="str">
        <f t="shared" si="73"/>
        <v/>
      </c>
      <c r="B791" s="20" t="str">
        <f>IFERROR(VLOOKUP($A791,Instellingen!$K$11:$L$22,2,0),"")</f>
        <v/>
      </c>
      <c r="C791" s="51"/>
      <c r="D791" s="52"/>
      <c r="E791" s="52"/>
      <c r="F791" s="53"/>
      <c r="G791" s="50"/>
      <c r="H791" s="50"/>
      <c r="I791" s="50"/>
      <c r="J791" s="38">
        <f t="shared" si="74"/>
        <v>0</v>
      </c>
      <c r="K791" s="38">
        <f t="shared" si="72"/>
        <v>0</v>
      </c>
      <c r="L791" s="38">
        <f t="shared" si="75"/>
        <v>0</v>
      </c>
      <c r="M791" s="38">
        <f t="shared" si="76"/>
        <v>0</v>
      </c>
      <c r="N791" s="38">
        <f t="shared" si="77"/>
        <v>0</v>
      </c>
      <c r="O791" s="38">
        <f>IF($F791=Instellingen!$I$11,ROUND(($J791-($J791/((100%+$F791)/100%))),2),0)</f>
        <v>0</v>
      </c>
      <c r="P791" s="38">
        <f>IF($F791=Instellingen!$I$12,ROUND(($J791-($J791/((100%+$F791)/100%))),2),0)</f>
        <v>0</v>
      </c>
      <c r="Q791" s="38">
        <f>IF($F791=Instellingen!$I$14,0,ROUND(($K791-($K791/((100%+$F791)/100%))),2))</f>
        <v>0</v>
      </c>
    </row>
    <row r="792" spans="1:17" x14ac:dyDescent="0.35">
      <c r="A792" s="20" t="str">
        <f t="shared" si="73"/>
        <v/>
      </c>
      <c r="B792" s="20" t="str">
        <f>IFERROR(VLOOKUP($A792,Instellingen!$K$11:$L$22,2,0),"")</f>
        <v/>
      </c>
      <c r="C792" s="51"/>
      <c r="D792" s="52"/>
      <c r="E792" s="52"/>
      <c r="F792" s="53"/>
      <c r="G792" s="50"/>
      <c r="H792" s="50"/>
      <c r="I792" s="50"/>
      <c r="J792" s="38">
        <f t="shared" si="74"/>
        <v>0</v>
      </c>
      <c r="K792" s="38">
        <f t="shared" si="72"/>
        <v>0</v>
      </c>
      <c r="L792" s="38">
        <f t="shared" si="75"/>
        <v>0</v>
      </c>
      <c r="M792" s="38">
        <f t="shared" si="76"/>
        <v>0</v>
      </c>
      <c r="N792" s="38">
        <f t="shared" si="77"/>
        <v>0</v>
      </c>
      <c r="O792" s="38">
        <f>IF($F792=Instellingen!$I$11,ROUND(($J792-($J792/((100%+$F792)/100%))),2),0)</f>
        <v>0</v>
      </c>
      <c r="P792" s="38">
        <f>IF($F792=Instellingen!$I$12,ROUND(($J792-($J792/((100%+$F792)/100%))),2),0)</f>
        <v>0</v>
      </c>
      <c r="Q792" s="38">
        <f>IF($F792=Instellingen!$I$14,0,ROUND(($K792-($K792/((100%+$F792)/100%))),2))</f>
        <v>0</v>
      </c>
    </row>
    <row r="793" spans="1:17" x14ac:dyDescent="0.35">
      <c r="A793" s="20" t="str">
        <f t="shared" si="73"/>
        <v/>
      </c>
      <c r="B793" s="20" t="str">
        <f>IFERROR(VLOOKUP($A793,Instellingen!$K$11:$L$22,2,0),"")</f>
        <v/>
      </c>
      <c r="C793" s="51"/>
      <c r="D793" s="52"/>
      <c r="E793" s="52"/>
      <c r="F793" s="53"/>
      <c r="G793" s="50"/>
      <c r="H793" s="50"/>
      <c r="I793" s="50"/>
      <c r="J793" s="38">
        <f t="shared" si="74"/>
        <v>0</v>
      </c>
      <c r="K793" s="38">
        <f t="shared" si="72"/>
        <v>0</v>
      </c>
      <c r="L793" s="38">
        <f t="shared" si="75"/>
        <v>0</v>
      </c>
      <c r="M793" s="38">
        <f t="shared" si="76"/>
        <v>0</v>
      </c>
      <c r="N793" s="38">
        <f t="shared" si="77"/>
        <v>0</v>
      </c>
      <c r="O793" s="38">
        <f>IF($F793=Instellingen!$I$11,ROUND(($J793-($J793/((100%+$F793)/100%))),2),0)</f>
        <v>0</v>
      </c>
      <c r="P793" s="38">
        <f>IF($F793=Instellingen!$I$12,ROUND(($J793-($J793/((100%+$F793)/100%))),2),0)</f>
        <v>0</v>
      </c>
      <c r="Q793" s="38">
        <f>IF($F793=Instellingen!$I$14,0,ROUND(($K793-($K793/((100%+$F793)/100%))),2))</f>
        <v>0</v>
      </c>
    </row>
    <row r="794" spans="1:17" x14ac:dyDescent="0.35">
      <c r="A794" s="20" t="str">
        <f t="shared" si="73"/>
        <v/>
      </c>
      <c r="B794" s="20" t="str">
        <f>IFERROR(VLOOKUP($A794,Instellingen!$K$11:$L$22,2,0),"")</f>
        <v/>
      </c>
      <c r="C794" s="51"/>
      <c r="D794" s="52"/>
      <c r="E794" s="52"/>
      <c r="F794" s="53"/>
      <c r="G794" s="50"/>
      <c r="H794" s="50"/>
      <c r="I794" s="50"/>
      <c r="J794" s="38">
        <f t="shared" si="74"/>
        <v>0</v>
      </c>
      <c r="K794" s="38">
        <f t="shared" si="72"/>
        <v>0</v>
      </c>
      <c r="L794" s="38">
        <f t="shared" si="75"/>
        <v>0</v>
      </c>
      <c r="M794" s="38">
        <f t="shared" si="76"/>
        <v>0</v>
      </c>
      <c r="N794" s="38">
        <f t="shared" si="77"/>
        <v>0</v>
      </c>
      <c r="O794" s="38">
        <f>IF($F794=Instellingen!$I$11,ROUND(($J794-($J794/((100%+$F794)/100%))),2),0)</f>
        <v>0</v>
      </c>
      <c r="P794" s="38">
        <f>IF($F794=Instellingen!$I$12,ROUND(($J794-($J794/((100%+$F794)/100%))),2),0)</f>
        <v>0</v>
      </c>
      <c r="Q794" s="38">
        <f>IF($F794=Instellingen!$I$14,0,ROUND(($K794-($K794/((100%+$F794)/100%))),2))</f>
        <v>0</v>
      </c>
    </row>
    <row r="795" spans="1:17" x14ac:dyDescent="0.35">
      <c r="A795" s="20" t="str">
        <f t="shared" si="73"/>
        <v/>
      </c>
      <c r="B795" s="20" t="str">
        <f>IFERROR(VLOOKUP($A795,Instellingen!$K$11:$L$22,2,0),"")</f>
        <v/>
      </c>
      <c r="C795" s="51"/>
      <c r="D795" s="52"/>
      <c r="E795" s="52"/>
      <c r="F795" s="53"/>
      <c r="G795" s="50"/>
      <c r="H795" s="50"/>
      <c r="I795" s="50"/>
      <c r="J795" s="38">
        <f t="shared" si="74"/>
        <v>0</v>
      </c>
      <c r="K795" s="38">
        <f t="shared" si="72"/>
        <v>0</v>
      </c>
      <c r="L795" s="38">
        <f t="shared" si="75"/>
        <v>0</v>
      </c>
      <c r="M795" s="38">
        <f t="shared" si="76"/>
        <v>0</v>
      </c>
      <c r="N795" s="38">
        <f t="shared" si="77"/>
        <v>0</v>
      </c>
      <c r="O795" s="38">
        <f>IF($F795=Instellingen!$I$11,ROUND(($J795-($J795/((100%+$F795)/100%))),2),0)</f>
        <v>0</v>
      </c>
      <c r="P795" s="38">
        <f>IF($F795=Instellingen!$I$12,ROUND(($J795-($J795/((100%+$F795)/100%))),2),0)</f>
        <v>0</v>
      </c>
      <c r="Q795" s="38">
        <f>IF($F795=Instellingen!$I$14,0,ROUND(($K795-($K795/((100%+$F795)/100%))),2))</f>
        <v>0</v>
      </c>
    </row>
    <row r="796" spans="1:17" x14ac:dyDescent="0.35">
      <c r="A796" s="20" t="str">
        <f t="shared" si="73"/>
        <v/>
      </c>
      <c r="B796" s="20" t="str">
        <f>IFERROR(VLOOKUP($A796,Instellingen!$K$11:$L$22,2,0),"")</f>
        <v/>
      </c>
      <c r="C796" s="51"/>
      <c r="D796" s="52"/>
      <c r="E796" s="52"/>
      <c r="F796" s="53"/>
      <c r="G796" s="50"/>
      <c r="H796" s="50"/>
      <c r="I796" s="50"/>
      <c r="J796" s="38">
        <f t="shared" si="74"/>
        <v>0</v>
      </c>
      <c r="K796" s="38">
        <f t="shared" si="72"/>
        <v>0</v>
      </c>
      <c r="L796" s="38">
        <f t="shared" si="75"/>
        <v>0</v>
      </c>
      <c r="M796" s="38">
        <f t="shared" si="76"/>
        <v>0</v>
      </c>
      <c r="N796" s="38">
        <f t="shared" si="77"/>
        <v>0</v>
      </c>
      <c r="O796" s="38">
        <f>IF($F796=Instellingen!$I$11,ROUND(($J796-($J796/((100%+$F796)/100%))),2),0)</f>
        <v>0</v>
      </c>
      <c r="P796" s="38">
        <f>IF($F796=Instellingen!$I$12,ROUND(($J796-($J796/((100%+$F796)/100%))),2),0)</f>
        <v>0</v>
      </c>
      <c r="Q796" s="38">
        <f>IF($F796=Instellingen!$I$14,0,ROUND(($K796-($K796/((100%+$F796)/100%))),2))</f>
        <v>0</v>
      </c>
    </row>
    <row r="797" spans="1:17" x14ac:dyDescent="0.35">
      <c r="A797" s="20" t="str">
        <f t="shared" si="73"/>
        <v/>
      </c>
      <c r="B797" s="20" t="str">
        <f>IFERROR(VLOOKUP($A797,Instellingen!$K$11:$L$22,2,0),"")</f>
        <v/>
      </c>
      <c r="C797" s="51"/>
      <c r="D797" s="52"/>
      <c r="E797" s="52"/>
      <c r="F797" s="53"/>
      <c r="G797" s="50"/>
      <c r="H797" s="50"/>
      <c r="I797" s="50"/>
      <c r="J797" s="38">
        <f t="shared" si="74"/>
        <v>0</v>
      </c>
      <c r="K797" s="38">
        <f t="shared" si="72"/>
        <v>0</v>
      </c>
      <c r="L797" s="38">
        <f t="shared" si="75"/>
        <v>0</v>
      </c>
      <c r="M797" s="38">
        <f t="shared" si="76"/>
        <v>0</v>
      </c>
      <c r="N797" s="38">
        <f t="shared" si="77"/>
        <v>0</v>
      </c>
      <c r="O797" s="38">
        <f>IF($F797=Instellingen!$I$11,ROUND(($J797-($J797/((100%+$F797)/100%))),2),0)</f>
        <v>0</v>
      </c>
      <c r="P797" s="38">
        <f>IF($F797=Instellingen!$I$12,ROUND(($J797-($J797/((100%+$F797)/100%))),2),0)</f>
        <v>0</v>
      </c>
      <c r="Q797" s="38">
        <f>IF($F797=Instellingen!$I$14,0,ROUND(($K797-($K797/((100%+$F797)/100%))),2))</f>
        <v>0</v>
      </c>
    </row>
    <row r="798" spans="1:17" x14ac:dyDescent="0.35">
      <c r="A798" s="20" t="str">
        <f t="shared" si="73"/>
        <v/>
      </c>
      <c r="B798" s="20" t="str">
        <f>IFERROR(VLOOKUP($A798,Instellingen!$K$11:$L$22,2,0),"")</f>
        <v/>
      </c>
      <c r="C798" s="51"/>
      <c r="D798" s="52"/>
      <c r="E798" s="52"/>
      <c r="F798" s="53"/>
      <c r="G798" s="50"/>
      <c r="H798" s="50"/>
      <c r="I798" s="50"/>
      <c r="J798" s="38">
        <f t="shared" si="74"/>
        <v>0</v>
      </c>
      <c r="K798" s="38">
        <f t="shared" si="72"/>
        <v>0</v>
      </c>
      <c r="L798" s="38">
        <f t="shared" si="75"/>
        <v>0</v>
      </c>
      <c r="M798" s="38">
        <f t="shared" si="76"/>
        <v>0</v>
      </c>
      <c r="N798" s="38">
        <f t="shared" si="77"/>
        <v>0</v>
      </c>
      <c r="O798" s="38">
        <f>IF($F798=Instellingen!$I$11,ROUND(($J798-($J798/((100%+$F798)/100%))),2),0)</f>
        <v>0</v>
      </c>
      <c r="P798" s="38">
        <f>IF($F798=Instellingen!$I$12,ROUND(($J798-($J798/((100%+$F798)/100%))),2),0)</f>
        <v>0</v>
      </c>
      <c r="Q798" s="38">
        <f>IF($F798=Instellingen!$I$14,0,ROUND(($K798-($K798/((100%+$F798)/100%))),2))</f>
        <v>0</v>
      </c>
    </row>
    <row r="799" spans="1:17" x14ac:dyDescent="0.35">
      <c r="A799" s="20" t="str">
        <f t="shared" si="73"/>
        <v/>
      </c>
      <c r="B799" s="20" t="str">
        <f>IFERROR(VLOOKUP($A799,Instellingen!$K$11:$L$22,2,0),"")</f>
        <v/>
      </c>
      <c r="C799" s="51"/>
      <c r="D799" s="52"/>
      <c r="E799" s="52"/>
      <c r="F799" s="53"/>
      <c r="G799" s="50"/>
      <c r="H799" s="50"/>
      <c r="I799" s="50"/>
      <c r="J799" s="38">
        <f t="shared" si="74"/>
        <v>0</v>
      </c>
      <c r="K799" s="38">
        <f t="shared" si="72"/>
        <v>0</v>
      </c>
      <c r="L799" s="38">
        <f t="shared" si="75"/>
        <v>0</v>
      </c>
      <c r="M799" s="38">
        <f t="shared" si="76"/>
        <v>0</v>
      </c>
      <c r="N799" s="38">
        <f t="shared" si="77"/>
        <v>0</v>
      </c>
      <c r="O799" s="38">
        <f>IF($F799=Instellingen!$I$11,ROUND(($J799-($J799/((100%+$F799)/100%))),2),0)</f>
        <v>0</v>
      </c>
      <c r="P799" s="38">
        <f>IF($F799=Instellingen!$I$12,ROUND(($J799-($J799/((100%+$F799)/100%))),2),0)</f>
        <v>0</v>
      </c>
      <c r="Q799" s="38">
        <f>IF($F799=Instellingen!$I$14,0,ROUND(($K799-($K799/((100%+$F799)/100%))),2))</f>
        <v>0</v>
      </c>
    </row>
    <row r="800" spans="1:17" x14ac:dyDescent="0.35">
      <c r="A800" s="20" t="str">
        <f t="shared" si="73"/>
        <v/>
      </c>
      <c r="B800" s="20" t="str">
        <f>IFERROR(VLOOKUP($A800,Instellingen!$K$11:$L$22,2,0),"")</f>
        <v/>
      </c>
      <c r="C800" s="51"/>
      <c r="D800" s="52"/>
      <c r="E800" s="52"/>
      <c r="F800" s="53"/>
      <c r="G800" s="50"/>
      <c r="H800" s="50"/>
      <c r="I800" s="50"/>
      <c r="J800" s="38">
        <f t="shared" si="74"/>
        <v>0</v>
      </c>
      <c r="K800" s="38">
        <f t="shared" si="72"/>
        <v>0</v>
      </c>
      <c r="L800" s="38">
        <f t="shared" si="75"/>
        <v>0</v>
      </c>
      <c r="M800" s="38">
        <f t="shared" si="76"/>
        <v>0</v>
      </c>
      <c r="N800" s="38">
        <f t="shared" si="77"/>
        <v>0</v>
      </c>
      <c r="O800" s="38">
        <f>IF($F800=Instellingen!$I$11,ROUND(($J800-($J800/((100%+$F800)/100%))),2),0)</f>
        <v>0</v>
      </c>
      <c r="P800" s="38">
        <f>IF($F800=Instellingen!$I$12,ROUND(($J800-($J800/((100%+$F800)/100%))),2),0)</f>
        <v>0</v>
      </c>
      <c r="Q800" s="38">
        <f>IF($F800=Instellingen!$I$14,0,ROUND(($K800-($K800/((100%+$F800)/100%))),2))</f>
        <v>0</v>
      </c>
    </row>
    <row r="801" spans="1:17" ht="5" customHeight="1" x14ac:dyDescent="0.35"/>
    <row r="802" spans="1:17" ht="17" x14ac:dyDescent="0.4">
      <c r="A802" s="75" t="s">
        <v>88</v>
      </c>
      <c r="B802" s="60"/>
      <c r="C802" s="61"/>
      <c r="D802" s="60"/>
      <c r="E802" s="6"/>
      <c r="F802" s="6"/>
      <c r="G802" s="6"/>
      <c r="H802" s="60"/>
      <c r="I802" s="60"/>
      <c r="J802" s="4"/>
      <c r="K802" s="4"/>
      <c r="L802" s="4"/>
      <c r="M802" s="4"/>
      <c r="N802" s="4"/>
      <c r="O802" s="4"/>
      <c r="P802" s="4"/>
      <c r="Q802" s="4"/>
    </row>
    <row r="803" spans="1:17" ht="5" customHeight="1" x14ac:dyDescent="0.35">
      <c r="C803"/>
      <c r="F803"/>
    </row>
    <row r="804" spans="1:17" x14ac:dyDescent="0.35">
      <c r="A804" s="28"/>
      <c r="B804" s="28"/>
      <c r="C804" s="81"/>
      <c r="D804" s="28"/>
      <c r="E804" s="28"/>
      <c r="F804" s="82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</row>
  </sheetData>
  <sheetProtection algorithmName="SHA-512" hashValue="QJ9CVK0SDhhM0yEfSypfE58cCGY9M84hgh175U3auJj8XBx8ci+UpBAqVgxo7OvDa4s8BeBreQkwSnqr6ITmbw==" saltValue="1/HjYw0sZ0eb9O2Mo/6cDA==" spinCount="100000" sheet="1" objects="1" scenarios="1" autoFilter="0"/>
  <autoFilter ref="A6:Q6" xr:uid="{63DB4E51-2A31-4AF8-9377-F92D0A9B7F84}"/>
  <dataValidations count="6">
    <dataValidation type="list" allowBlank="1" showInputMessage="1" showErrorMessage="1" errorTitle="Fout" error="Kies uit lijst" sqref="G7:G800" xr:uid="{EEA24352-62C6-4A24-95E7-109CF3F96963}">
      <formula1>lijstCategorie</formula1>
    </dataValidation>
    <dataValidation type="list" allowBlank="1" showInputMessage="1" showErrorMessage="1" errorTitle="Fout" error="Kies uit lijst" sqref="F7:F800" xr:uid="{BC5337D6-1A32-449F-B3C8-2D07B1B0BFE5}">
      <formula1>lijstBTWtarief</formula1>
    </dataValidation>
    <dataValidation type="decimal" operator="greaterThan" allowBlank="1" showInputMessage="1" showErrorMessage="1" promptTitle="Bedrag" prompt="Vul het bedrag van de boekdatum inclusief BTW in" sqref="E19:E800" xr:uid="{A5A54C45-4500-4599-95A8-3F6CE9EC07CD}">
      <formula1>0</formula1>
    </dataValidation>
    <dataValidation type="date" operator="lessThanOrEqual" allowBlank="1" showInputMessage="1" showErrorMessage="1" errorTitle="Fout " error="Vul boekdatum uit het verleden in" sqref="C7:C800" xr:uid="{BE1330A6-7A28-44DF-A8B6-420510FC0705}">
      <formula1>TODAY()</formula1>
    </dataValidation>
    <dataValidation type="decimal" operator="greaterThan" allowBlank="1" showInputMessage="1" showErrorMessage="1" sqref="D19:D800 D7:E18" xr:uid="{125AEBBA-D979-4DEC-A07D-B66E1F600A04}">
      <formula1>0</formula1>
    </dataValidation>
    <dataValidation type="list" allowBlank="1" showInputMessage="1" showErrorMessage="1" errorTitle="Fout" error="Kies uit lijst" sqref="H7:H800" xr:uid="{14A5B0F4-9F95-467D-9122-5D4E2EB7F200}">
      <formula1>INDIRECT(G7)</formula1>
    </dataValidation>
  </dataValidations>
  <hyperlinks>
    <hyperlink ref="D3" r:id="rId1" display="Banksaldo check" xr:uid="{1CC95202-54FA-4B67-B0D8-5CD9D6519CB7}"/>
  </hyperlinks>
  <printOptions horizontalCentered="1"/>
  <pageMargins left="0.31496062992125984" right="0.31496062992125984" top="0.74803149606299213" bottom="0.74803149606299213" header="0.31496062992125984" footer="0.31496062992125984"/>
  <pageSetup paperSize="9" scale="52" fitToHeight="0" orientation="landscape" horizontalDpi="0" verticalDpi="0" r:id="rId2"/>
  <headerFooter>
    <oddFooter>&amp;C&amp;N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4B3F7-044D-43D0-B361-3CA4C651129F}">
  <sheetPr codeName="Blad8">
    <pageSetUpPr fitToPage="1"/>
  </sheetPr>
  <dimension ref="A1:Q804"/>
  <sheetViews>
    <sheetView topLeftCell="A6" zoomScale="87" zoomScaleNormal="87" workbookViewId="0">
      <selection activeCell="C7" sqref="C7"/>
    </sheetView>
  </sheetViews>
  <sheetFormatPr defaultRowHeight="14.5" x14ac:dyDescent="0.35"/>
  <cols>
    <col min="1" max="2" width="10.81640625" customWidth="1"/>
    <col min="3" max="3" width="13.81640625" style="9" customWidth="1"/>
    <col min="4" max="5" width="13.81640625" customWidth="1"/>
    <col min="6" max="6" width="13.81640625" style="2" customWidth="1"/>
    <col min="7" max="7" width="23.36328125" customWidth="1"/>
    <col min="8" max="8" width="24.90625" bestFit="1" customWidth="1"/>
    <col min="9" max="9" width="43.36328125" bestFit="1" customWidth="1"/>
    <col min="10" max="10" width="12.81640625" customWidth="1"/>
    <col min="11" max="11" width="13.453125" customWidth="1"/>
    <col min="12" max="12" width="14.81640625" customWidth="1"/>
    <col min="13" max="17" width="12.81640625" customWidth="1"/>
  </cols>
  <sheetData>
    <row r="1" spans="1:17" ht="14.5" customHeight="1" x14ac:dyDescent="0.35"/>
    <row r="2" spans="1:17" ht="14.5" customHeight="1" x14ac:dyDescent="0.35">
      <c r="F2"/>
    </row>
    <row r="3" spans="1:17" ht="14.5" customHeight="1" x14ac:dyDescent="0.35">
      <c r="G3" s="10" t="s">
        <v>69</v>
      </c>
      <c r="H3" s="37">
        <f>SUM($D$7:$D$800)
-SUM($E$7:$E$800)</f>
        <v>0</v>
      </c>
    </row>
    <row r="4" spans="1:17" ht="17" x14ac:dyDescent="0.4">
      <c r="A4" s="40"/>
      <c r="B4" s="40" t="s">
        <v>52</v>
      </c>
      <c r="C4" s="41"/>
      <c r="D4" s="40"/>
      <c r="E4" s="42" t="s">
        <v>5</v>
      </c>
      <c r="F4" s="42"/>
      <c r="G4" s="45" t="str">
        <f>Instellingen!$F$4</f>
        <v>&lt;VUL JAAR IN&gt;</v>
      </c>
      <c r="H4" s="40"/>
      <c r="I4" s="40"/>
      <c r="J4" s="40"/>
      <c r="K4" s="40"/>
      <c r="L4" s="40"/>
      <c r="M4" s="40"/>
      <c r="N4" s="40"/>
      <c r="O4" s="40"/>
      <c r="P4" s="40"/>
      <c r="Q4" s="40"/>
    </row>
    <row r="5" spans="1:17" x14ac:dyDescent="0.35">
      <c r="J5" s="63"/>
      <c r="K5" s="63"/>
    </row>
    <row r="6" spans="1:17" s="12" customFormat="1" ht="41" customHeight="1" x14ac:dyDescent="0.45">
      <c r="A6" s="18" t="s">
        <v>22</v>
      </c>
      <c r="B6" s="18" t="s">
        <v>26</v>
      </c>
      <c r="C6" s="21" t="s">
        <v>70</v>
      </c>
      <c r="D6" s="91" t="s">
        <v>72</v>
      </c>
      <c r="E6" s="91" t="s">
        <v>73</v>
      </c>
      <c r="F6" s="22" t="s">
        <v>96</v>
      </c>
      <c r="G6" s="23" t="s">
        <v>65</v>
      </c>
      <c r="H6" s="22" t="s">
        <v>66</v>
      </c>
      <c r="I6" s="22" t="s">
        <v>67</v>
      </c>
      <c r="J6" s="92" t="s">
        <v>97</v>
      </c>
      <c r="K6" s="44" t="s">
        <v>98</v>
      </c>
      <c r="L6" s="44" t="s">
        <v>74</v>
      </c>
      <c r="M6" s="91" t="s">
        <v>99</v>
      </c>
      <c r="N6" s="22" t="s">
        <v>100</v>
      </c>
      <c r="O6" s="93" t="s">
        <v>101</v>
      </c>
      <c r="P6" s="93" t="s">
        <v>102</v>
      </c>
      <c r="Q6" s="93" t="s">
        <v>103</v>
      </c>
    </row>
    <row r="7" spans="1:17" x14ac:dyDescent="0.35">
      <c r="A7" s="20" t="str">
        <f>IF($C7="","",PROPER(TEXT($C7,"mmmm")))</f>
        <v/>
      </c>
      <c r="B7" s="20" t="str">
        <f>IFERROR(VLOOKUP($A7,Instellingen!$K$11:$L$22,2,0),"")</f>
        <v/>
      </c>
      <c r="C7" s="51"/>
      <c r="D7" s="52"/>
      <c r="E7" s="52"/>
      <c r="F7" s="53"/>
      <c r="G7" s="50"/>
      <c r="H7" s="50"/>
      <c r="I7" s="54"/>
      <c r="J7" s="38">
        <f>IF($G7="Omzet",$D7-$E7,0)</f>
        <v>0</v>
      </c>
      <c r="K7" s="38">
        <f t="shared" ref="K7:K70" si="0">IF(OR($G7="Kosten",$G7="Investering"),$E7-$D7,0)</f>
        <v>0</v>
      </c>
      <c r="L7" s="38">
        <f>IF(OR($G7="Omzet",$G7="Kosten",$G7="Investering"),0,$D7-$E7)</f>
        <v>0</v>
      </c>
      <c r="M7" s="38">
        <f>J7-O7-P7</f>
        <v>0</v>
      </c>
      <c r="N7" s="38">
        <f>K7-Q7</f>
        <v>0</v>
      </c>
      <c r="O7" s="38">
        <f>IF($F7=Instellingen!$I$11,ROUND(($J7-($J7/((100%+$F7)/100%))),2),0)</f>
        <v>0</v>
      </c>
      <c r="P7" s="38">
        <f>IF($F7=Instellingen!$I$12,ROUND(($J7-($J7/((100%+$F7)/100%))),2),0)</f>
        <v>0</v>
      </c>
      <c r="Q7" s="38">
        <f>IF($F7=Instellingen!$I$14,0,ROUND(($K7-($K7/((100%+$F7)/100%))),2))</f>
        <v>0</v>
      </c>
    </row>
    <row r="8" spans="1:17" x14ac:dyDescent="0.35">
      <c r="A8" s="20" t="str">
        <f t="shared" ref="A8:A71" si="1">IF($C8="","",PROPER(TEXT($C8,"mmmm")))</f>
        <v/>
      </c>
      <c r="B8" s="20" t="str">
        <f>IFERROR(VLOOKUP($A8,Instellingen!$K$11:$L$22,2,0),"")</f>
        <v/>
      </c>
      <c r="C8" s="51"/>
      <c r="D8" s="52"/>
      <c r="E8" s="52"/>
      <c r="F8" s="53"/>
      <c r="G8" s="50"/>
      <c r="H8" s="50"/>
      <c r="I8" s="50"/>
      <c r="J8" s="38">
        <f t="shared" ref="J8:J71" si="2">IF($G8="Omzet",$D8-$E8,0)</f>
        <v>0</v>
      </c>
      <c r="K8" s="38">
        <f t="shared" si="0"/>
        <v>0</v>
      </c>
      <c r="L8" s="38">
        <f t="shared" ref="L8:L71" si="3">IF(OR($G8="Omzet",$G8="Kosten",$G8="Investering"),0,$D8-$E8)</f>
        <v>0</v>
      </c>
      <c r="M8" s="38">
        <f t="shared" ref="M8:M71" si="4">J8-O8-P8</f>
        <v>0</v>
      </c>
      <c r="N8" s="38">
        <f t="shared" ref="N8:N71" si="5">K8-Q8</f>
        <v>0</v>
      </c>
      <c r="O8" s="38">
        <f>IF($F8=Instellingen!$I$11,ROUND(($J8-($J8/((100%+$F8)/100%))),2),0)</f>
        <v>0</v>
      </c>
      <c r="P8" s="38">
        <f>IF($F8=Instellingen!$I$12,ROUND(($J8-($J8/((100%+$F8)/100%))),2),0)</f>
        <v>0</v>
      </c>
      <c r="Q8" s="38">
        <f>IF($F8=Instellingen!$I$14,0,ROUND(($K8-($K8/((100%+$F8)/100%))),2))</f>
        <v>0</v>
      </c>
    </row>
    <row r="9" spans="1:17" x14ac:dyDescent="0.35">
      <c r="A9" s="20" t="str">
        <f t="shared" si="1"/>
        <v/>
      </c>
      <c r="B9" s="20" t="str">
        <f>IFERROR(VLOOKUP($A9,Instellingen!$K$11:$L$22,2,0),"")</f>
        <v/>
      </c>
      <c r="C9" s="51"/>
      <c r="D9" s="52"/>
      <c r="E9" s="52"/>
      <c r="F9" s="53"/>
      <c r="G9" s="50"/>
      <c r="H9" s="50"/>
      <c r="I9" s="50"/>
      <c r="J9" s="38">
        <f t="shared" si="2"/>
        <v>0</v>
      </c>
      <c r="K9" s="38">
        <f t="shared" si="0"/>
        <v>0</v>
      </c>
      <c r="L9" s="38">
        <f t="shared" si="3"/>
        <v>0</v>
      </c>
      <c r="M9" s="38">
        <f t="shared" si="4"/>
        <v>0</v>
      </c>
      <c r="N9" s="38">
        <f t="shared" si="5"/>
        <v>0</v>
      </c>
      <c r="O9" s="38">
        <f>IF($F9=Instellingen!$I$11,ROUND(($J9-($J9/((100%+$F9)/100%))),2),0)</f>
        <v>0</v>
      </c>
      <c r="P9" s="38">
        <f>IF($F9=Instellingen!$I$12,ROUND(($J9-($J9/((100%+$F9)/100%))),2),0)</f>
        <v>0</v>
      </c>
      <c r="Q9" s="38">
        <f>IF($F9=Instellingen!$I$14,0,ROUND(($K9-($K9/((100%+$F9)/100%))),2))</f>
        <v>0</v>
      </c>
    </row>
    <row r="10" spans="1:17" x14ac:dyDescent="0.35">
      <c r="A10" s="20" t="str">
        <f t="shared" si="1"/>
        <v/>
      </c>
      <c r="B10" s="20" t="str">
        <f>IFERROR(VLOOKUP($A10,Instellingen!$K$11:$L$22,2,0),"")</f>
        <v/>
      </c>
      <c r="C10" s="51"/>
      <c r="D10" s="52"/>
      <c r="E10" s="52"/>
      <c r="F10" s="53"/>
      <c r="G10" s="50"/>
      <c r="H10" s="50"/>
      <c r="I10" s="50"/>
      <c r="J10" s="38">
        <f t="shared" si="2"/>
        <v>0</v>
      </c>
      <c r="K10" s="38">
        <f t="shared" si="0"/>
        <v>0</v>
      </c>
      <c r="L10" s="38">
        <f t="shared" si="3"/>
        <v>0</v>
      </c>
      <c r="M10" s="38">
        <f t="shared" si="4"/>
        <v>0</v>
      </c>
      <c r="N10" s="38">
        <f t="shared" si="5"/>
        <v>0</v>
      </c>
      <c r="O10" s="38">
        <f>IF($F10=Instellingen!$I$11,ROUND(($J10-($J10/((100%+$F10)/100%))),2),0)</f>
        <v>0</v>
      </c>
      <c r="P10" s="38">
        <f>IF($F10=Instellingen!$I$12,ROUND(($J10-($J10/((100%+$F10)/100%))),2),0)</f>
        <v>0</v>
      </c>
      <c r="Q10" s="38">
        <f>IF($F10=Instellingen!$I$14,0,ROUND(($K10-($K10/((100%+$F10)/100%))),2))</f>
        <v>0</v>
      </c>
    </row>
    <row r="11" spans="1:17" x14ac:dyDescent="0.35">
      <c r="A11" s="20" t="str">
        <f t="shared" si="1"/>
        <v/>
      </c>
      <c r="B11" s="20" t="str">
        <f>IFERROR(VLOOKUP($A11,Instellingen!$K$11:$L$22,2,0),"")</f>
        <v/>
      </c>
      <c r="C11" s="51"/>
      <c r="D11" s="52"/>
      <c r="E11" s="52"/>
      <c r="F11" s="53"/>
      <c r="G11" s="50"/>
      <c r="H11" s="50"/>
      <c r="I11" s="50"/>
      <c r="J11" s="38">
        <f t="shared" si="2"/>
        <v>0</v>
      </c>
      <c r="K11" s="38">
        <f t="shared" si="0"/>
        <v>0</v>
      </c>
      <c r="L11" s="38">
        <f t="shared" si="3"/>
        <v>0</v>
      </c>
      <c r="M11" s="38">
        <f t="shared" si="4"/>
        <v>0</v>
      </c>
      <c r="N11" s="38">
        <f t="shared" si="5"/>
        <v>0</v>
      </c>
      <c r="O11" s="38">
        <f>IF($F11=Instellingen!$I$11,ROUND(($J11-($J11/((100%+$F11)/100%))),2),0)</f>
        <v>0</v>
      </c>
      <c r="P11" s="38">
        <f>IF($F11=Instellingen!$I$12,ROUND(($J11-($J11/((100%+$F11)/100%))),2),0)</f>
        <v>0</v>
      </c>
      <c r="Q11" s="38">
        <f>IF($F11=Instellingen!$I$14,0,ROUND(($K11-($K11/((100%+$F11)/100%))),2))</f>
        <v>0</v>
      </c>
    </row>
    <row r="12" spans="1:17" x14ac:dyDescent="0.35">
      <c r="A12" s="20" t="str">
        <f t="shared" si="1"/>
        <v/>
      </c>
      <c r="B12" s="20" t="str">
        <f>IFERROR(VLOOKUP($A12,Instellingen!$K$11:$L$22,2,0),"")</f>
        <v/>
      </c>
      <c r="C12" s="51"/>
      <c r="D12" s="52"/>
      <c r="E12" s="52"/>
      <c r="F12" s="53"/>
      <c r="G12" s="50"/>
      <c r="H12" s="50"/>
      <c r="I12" s="50"/>
      <c r="J12" s="38">
        <f t="shared" si="2"/>
        <v>0</v>
      </c>
      <c r="K12" s="38">
        <f t="shared" si="0"/>
        <v>0</v>
      </c>
      <c r="L12" s="38">
        <f t="shared" si="3"/>
        <v>0</v>
      </c>
      <c r="M12" s="38">
        <f t="shared" si="4"/>
        <v>0</v>
      </c>
      <c r="N12" s="38">
        <f t="shared" si="5"/>
        <v>0</v>
      </c>
      <c r="O12" s="38">
        <f>IF($F12=Instellingen!$I$11,ROUND(($J12-($J12/((100%+$F12)/100%))),2),0)</f>
        <v>0</v>
      </c>
      <c r="P12" s="38">
        <f>IF($F12=Instellingen!$I$12,ROUND(($J12-($J12/((100%+$F12)/100%))),2),0)</f>
        <v>0</v>
      </c>
      <c r="Q12" s="38">
        <f>IF($F12=Instellingen!$I$14,0,ROUND(($K12-($K12/((100%+$F12)/100%))),2))</f>
        <v>0</v>
      </c>
    </row>
    <row r="13" spans="1:17" x14ac:dyDescent="0.35">
      <c r="A13" s="20" t="str">
        <f t="shared" si="1"/>
        <v/>
      </c>
      <c r="B13" s="20" t="str">
        <f>IFERROR(VLOOKUP($A13,Instellingen!$K$11:$L$22,2,0),"")</f>
        <v/>
      </c>
      <c r="C13" s="51"/>
      <c r="D13" s="52"/>
      <c r="E13" s="52"/>
      <c r="F13" s="53"/>
      <c r="G13" s="50"/>
      <c r="H13" s="50"/>
      <c r="I13" s="50"/>
      <c r="J13" s="38">
        <f t="shared" si="2"/>
        <v>0</v>
      </c>
      <c r="K13" s="38">
        <f t="shared" si="0"/>
        <v>0</v>
      </c>
      <c r="L13" s="38">
        <f t="shared" si="3"/>
        <v>0</v>
      </c>
      <c r="M13" s="38">
        <f t="shared" si="4"/>
        <v>0</v>
      </c>
      <c r="N13" s="38">
        <f t="shared" si="5"/>
        <v>0</v>
      </c>
      <c r="O13" s="38">
        <f>IF($F13=Instellingen!$I$11,ROUND(($J13-($J13/((100%+$F13)/100%))),2),0)</f>
        <v>0</v>
      </c>
      <c r="P13" s="38">
        <f>IF($F13=Instellingen!$I$12,ROUND(($J13-($J13/((100%+$F13)/100%))),2),0)</f>
        <v>0</v>
      </c>
      <c r="Q13" s="38">
        <f>IF($F13=Instellingen!$I$14,0,ROUND(($K13-($K13/((100%+$F13)/100%))),2))</f>
        <v>0</v>
      </c>
    </row>
    <row r="14" spans="1:17" x14ac:dyDescent="0.35">
      <c r="A14" s="20" t="str">
        <f t="shared" si="1"/>
        <v/>
      </c>
      <c r="B14" s="20" t="str">
        <f>IFERROR(VLOOKUP($A14,Instellingen!$K$11:$L$22,2,0),"")</f>
        <v/>
      </c>
      <c r="C14" s="51"/>
      <c r="D14" s="52"/>
      <c r="E14" s="52"/>
      <c r="F14" s="53"/>
      <c r="G14" s="50"/>
      <c r="H14" s="50"/>
      <c r="I14" s="50"/>
      <c r="J14" s="38">
        <f t="shared" si="2"/>
        <v>0</v>
      </c>
      <c r="K14" s="38">
        <f t="shared" si="0"/>
        <v>0</v>
      </c>
      <c r="L14" s="38">
        <f t="shared" si="3"/>
        <v>0</v>
      </c>
      <c r="M14" s="38">
        <f t="shared" si="4"/>
        <v>0</v>
      </c>
      <c r="N14" s="38">
        <f t="shared" si="5"/>
        <v>0</v>
      </c>
      <c r="O14" s="38">
        <f>IF($F14=Instellingen!$I$11,ROUND(($J14-($J14/((100%+$F14)/100%))),2),0)</f>
        <v>0</v>
      </c>
      <c r="P14" s="38">
        <f>IF($F14=Instellingen!$I$12,ROUND(($J14-($J14/((100%+$F14)/100%))),2),0)</f>
        <v>0</v>
      </c>
      <c r="Q14" s="38">
        <f>IF($F14=Instellingen!$I$14,0,ROUND(($K14-($K14/((100%+$F14)/100%))),2))</f>
        <v>0</v>
      </c>
    </row>
    <row r="15" spans="1:17" x14ac:dyDescent="0.35">
      <c r="A15" s="20" t="str">
        <f t="shared" si="1"/>
        <v/>
      </c>
      <c r="B15" s="20" t="str">
        <f>IFERROR(VLOOKUP($A15,Instellingen!$K$11:$L$22,2,0),"")</f>
        <v/>
      </c>
      <c r="C15" s="51"/>
      <c r="D15" s="52"/>
      <c r="E15" s="52"/>
      <c r="F15" s="53"/>
      <c r="G15" s="50"/>
      <c r="H15" s="50"/>
      <c r="I15" s="50"/>
      <c r="J15" s="38">
        <f t="shared" si="2"/>
        <v>0</v>
      </c>
      <c r="K15" s="38">
        <f t="shared" si="0"/>
        <v>0</v>
      </c>
      <c r="L15" s="38">
        <f t="shared" si="3"/>
        <v>0</v>
      </c>
      <c r="M15" s="38">
        <f t="shared" si="4"/>
        <v>0</v>
      </c>
      <c r="N15" s="38">
        <f t="shared" si="5"/>
        <v>0</v>
      </c>
      <c r="O15" s="38">
        <f>IF($F15=Instellingen!$I$11,ROUND(($J15-($J15/((100%+$F15)/100%))),2),0)</f>
        <v>0</v>
      </c>
      <c r="P15" s="38">
        <f>IF($F15=Instellingen!$I$12,ROUND(($J15-($J15/((100%+$F15)/100%))),2),0)</f>
        <v>0</v>
      </c>
      <c r="Q15" s="38">
        <f>IF($F15=Instellingen!$I$14,0,ROUND(($K15-($K15/((100%+$F15)/100%))),2))</f>
        <v>0</v>
      </c>
    </row>
    <row r="16" spans="1:17" x14ac:dyDescent="0.35">
      <c r="A16" s="20" t="str">
        <f t="shared" si="1"/>
        <v/>
      </c>
      <c r="B16" s="20" t="str">
        <f>IFERROR(VLOOKUP($A16,Instellingen!$K$11:$L$22,2,0),"")</f>
        <v/>
      </c>
      <c r="C16" s="51"/>
      <c r="D16" s="52"/>
      <c r="E16" s="52"/>
      <c r="F16" s="53"/>
      <c r="G16" s="50"/>
      <c r="H16" s="50"/>
      <c r="I16" s="50"/>
      <c r="J16" s="38">
        <f t="shared" si="2"/>
        <v>0</v>
      </c>
      <c r="K16" s="38">
        <f t="shared" si="0"/>
        <v>0</v>
      </c>
      <c r="L16" s="38">
        <f t="shared" si="3"/>
        <v>0</v>
      </c>
      <c r="M16" s="38">
        <f t="shared" si="4"/>
        <v>0</v>
      </c>
      <c r="N16" s="38">
        <f t="shared" si="5"/>
        <v>0</v>
      </c>
      <c r="O16" s="38">
        <f>IF($F16=Instellingen!$I$11,ROUND(($J16-($J16/((100%+$F16)/100%))),2),0)</f>
        <v>0</v>
      </c>
      <c r="P16" s="38">
        <f>IF($F16=Instellingen!$I$12,ROUND(($J16-($J16/((100%+$F16)/100%))),2),0)</f>
        <v>0</v>
      </c>
      <c r="Q16" s="38">
        <f>IF($F16=Instellingen!$I$14,0,ROUND(($K16-($K16/((100%+$F16)/100%))),2))</f>
        <v>0</v>
      </c>
    </row>
    <row r="17" spans="1:17" x14ac:dyDescent="0.35">
      <c r="A17" s="20" t="str">
        <f t="shared" si="1"/>
        <v/>
      </c>
      <c r="B17" s="20" t="str">
        <f>IFERROR(VLOOKUP($A17,Instellingen!$K$11:$L$22,2,0),"")</f>
        <v/>
      </c>
      <c r="C17" s="51"/>
      <c r="D17" s="52"/>
      <c r="E17" s="52"/>
      <c r="F17" s="53"/>
      <c r="G17" s="50"/>
      <c r="H17" s="50"/>
      <c r="I17" s="50"/>
      <c r="J17" s="38">
        <f t="shared" si="2"/>
        <v>0</v>
      </c>
      <c r="K17" s="38">
        <f t="shared" si="0"/>
        <v>0</v>
      </c>
      <c r="L17" s="38">
        <f t="shared" si="3"/>
        <v>0</v>
      </c>
      <c r="M17" s="38">
        <f t="shared" si="4"/>
        <v>0</v>
      </c>
      <c r="N17" s="38">
        <f t="shared" si="5"/>
        <v>0</v>
      </c>
      <c r="O17" s="38">
        <f>IF($F17=Instellingen!$I$11,ROUND(($J17-($J17/((100%+$F17)/100%))),2),0)</f>
        <v>0</v>
      </c>
      <c r="P17" s="38">
        <f>IF($F17=Instellingen!$I$12,ROUND(($J17-($J17/((100%+$F17)/100%))),2),0)</f>
        <v>0</v>
      </c>
      <c r="Q17" s="38">
        <f>IF($F17=Instellingen!$I$14,0,ROUND(($K17-($K17/((100%+$F17)/100%))),2))</f>
        <v>0</v>
      </c>
    </row>
    <row r="18" spans="1:17" x14ac:dyDescent="0.35">
      <c r="A18" s="20" t="str">
        <f t="shared" si="1"/>
        <v/>
      </c>
      <c r="B18" s="20" t="str">
        <f>IFERROR(VLOOKUP($A18,Instellingen!$K$11:$L$22,2,0),"")</f>
        <v/>
      </c>
      <c r="C18" s="51"/>
      <c r="D18" s="52"/>
      <c r="E18" s="52"/>
      <c r="F18" s="53"/>
      <c r="G18" s="50"/>
      <c r="H18" s="50"/>
      <c r="I18" s="50"/>
      <c r="J18" s="38">
        <f t="shared" si="2"/>
        <v>0</v>
      </c>
      <c r="K18" s="38">
        <f t="shared" si="0"/>
        <v>0</v>
      </c>
      <c r="L18" s="38">
        <f t="shared" si="3"/>
        <v>0</v>
      </c>
      <c r="M18" s="38">
        <f t="shared" si="4"/>
        <v>0</v>
      </c>
      <c r="N18" s="38">
        <f t="shared" si="5"/>
        <v>0</v>
      </c>
      <c r="O18" s="38">
        <f>IF($F18=Instellingen!$I$11,ROUND(($J18-($J18/((100%+$F18)/100%))),2),0)</f>
        <v>0</v>
      </c>
      <c r="P18" s="38">
        <f>IF($F18=Instellingen!$I$12,ROUND(($J18-($J18/((100%+$F18)/100%))),2),0)</f>
        <v>0</v>
      </c>
      <c r="Q18" s="38">
        <f>IF($F18=Instellingen!$I$14,0,ROUND(($K18-($K18/((100%+$F18)/100%))),2))</f>
        <v>0</v>
      </c>
    </row>
    <row r="19" spans="1:17" x14ac:dyDescent="0.35">
      <c r="A19" s="20" t="str">
        <f t="shared" si="1"/>
        <v/>
      </c>
      <c r="B19" s="20" t="str">
        <f>IFERROR(VLOOKUP($A19,Instellingen!$K$11:$L$22,2,0),"")</f>
        <v/>
      </c>
      <c r="C19" s="51"/>
      <c r="D19" s="52"/>
      <c r="E19" s="52"/>
      <c r="F19" s="53"/>
      <c r="G19" s="50"/>
      <c r="H19" s="50"/>
      <c r="I19" s="50"/>
      <c r="J19" s="38">
        <f t="shared" si="2"/>
        <v>0</v>
      </c>
      <c r="K19" s="38">
        <f t="shared" si="0"/>
        <v>0</v>
      </c>
      <c r="L19" s="38">
        <f t="shared" si="3"/>
        <v>0</v>
      </c>
      <c r="M19" s="38">
        <f t="shared" si="4"/>
        <v>0</v>
      </c>
      <c r="N19" s="38">
        <f t="shared" si="5"/>
        <v>0</v>
      </c>
      <c r="O19" s="38">
        <f>IF($F19=Instellingen!$I$11,ROUND(($J19-($J19/((100%+$F19)/100%))),2),0)</f>
        <v>0</v>
      </c>
      <c r="P19" s="38">
        <f>IF($F19=Instellingen!$I$12,ROUND(($J19-($J19/((100%+$F19)/100%))),2),0)</f>
        <v>0</v>
      </c>
      <c r="Q19" s="38">
        <f>IF($F19=Instellingen!$I$14,0,ROUND(($K19-($K19/((100%+$F19)/100%))),2))</f>
        <v>0</v>
      </c>
    </row>
    <row r="20" spans="1:17" x14ac:dyDescent="0.35">
      <c r="A20" s="20" t="str">
        <f t="shared" si="1"/>
        <v/>
      </c>
      <c r="B20" s="20" t="str">
        <f>IFERROR(VLOOKUP($A20,Instellingen!$K$11:$L$22,2,0),"")</f>
        <v/>
      </c>
      <c r="C20" s="51"/>
      <c r="D20" s="52"/>
      <c r="E20" s="52"/>
      <c r="F20" s="53"/>
      <c r="G20" s="50"/>
      <c r="H20" s="50"/>
      <c r="I20" s="50"/>
      <c r="J20" s="38">
        <f t="shared" si="2"/>
        <v>0</v>
      </c>
      <c r="K20" s="38">
        <f t="shared" si="0"/>
        <v>0</v>
      </c>
      <c r="L20" s="38">
        <f t="shared" si="3"/>
        <v>0</v>
      </c>
      <c r="M20" s="38">
        <f t="shared" si="4"/>
        <v>0</v>
      </c>
      <c r="N20" s="38">
        <f t="shared" si="5"/>
        <v>0</v>
      </c>
      <c r="O20" s="38">
        <f>IF($F20=Instellingen!$I$11,ROUND(($J20-($J20/((100%+$F20)/100%))),2),0)</f>
        <v>0</v>
      </c>
      <c r="P20" s="38">
        <f>IF($F20=Instellingen!$I$12,ROUND(($J20-($J20/((100%+$F20)/100%))),2),0)</f>
        <v>0</v>
      </c>
      <c r="Q20" s="38">
        <f>IF($F20=Instellingen!$I$14,0,ROUND(($K20-($K20/((100%+$F20)/100%))),2))</f>
        <v>0</v>
      </c>
    </row>
    <row r="21" spans="1:17" x14ac:dyDescent="0.35">
      <c r="A21" s="20" t="str">
        <f t="shared" si="1"/>
        <v/>
      </c>
      <c r="B21" s="20" t="str">
        <f>IFERROR(VLOOKUP($A21,Instellingen!$K$11:$L$22,2,0),"")</f>
        <v/>
      </c>
      <c r="C21" s="51"/>
      <c r="D21" s="52"/>
      <c r="E21" s="52"/>
      <c r="F21" s="53"/>
      <c r="G21" s="50"/>
      <c r="H21" s="50"/>
      <c r="I21" s="50"/>
      <c r="J21" s="38">
        <f t="shared" si="2"/>
        <v>0</v>
      </c>
      <c r="K21" s="38">
        <f t="shared" si="0"/>
        <v>0</v>
      </c>
      <c r="L21" s="38">
        <f t="shared" si="3"/>
        <v>0</v>
      </c>
      <c r="M21" s="38">
        <f t="shared" si="4"/>
        <v>0</v>
      </c>
      <c r="N21" s="38">
        <f t="shared" si="5"/>
        <v>0</v>
      </c>
      <c r="O21" s="38">
        <f>IF($F21=Instellingen!$I$11,ROUND(($J21-($J21/((100%+$F21)/100%))),2),0)</f>
        <v>0</v>
      </c>
      <c r="P21" s="38">
        <f>IF($F21=Instellingen!$I$12,ROUND(($J21-($J21/((100%+$F21)/100%))),2),0)</f>
        <v>0</v>
      </c>
      <c r="Q21" s="38">
        <f>IF($F21=Instellingen!$I$14,0,ROUND(($K21-($K21/((100%+$F21)/100%))),2))</f>
        <v>0</v>
      </c>
    </row>
    <row r="22" spans="1:17" x14ac:dyDescent="0.35">
      <c r="A22" s="20" t="str">
        <f t="shared" si="1"/>
        <v/>
      </c>
      <c r="B22" s="20" t="str">
        <f>IFERROR(VLOOKUP($A22,Instellingen!$K$11:$L$22,2,0),"")</f>
        <v/>
      </c>
      <c r="C22" s="51"/>
      <c r="D22" s="52"/>
      <c r="E22" s="52"/>
      <c r="F22" s="53"/>
      <c r="G22" s="50"/>
      <c r="H22" s="50"/>
      <c r="I22" s="50"/>
      <c r="J22" s="38">
        <f t="shared" si="2"/>
        <v>0</v>
      </c>
      <c r="K22" s="38">
        <f t="shared" si="0"/>
        <v>0</v>
      </c>
      <c r="L22" s="38">
        <f t="shared" si="3"/>
        <v>0</v>
      </c>
      <c r="M22" s="38">
        <f t="shared" si="4"/>
        <v>0</v>
      </c>
      <c r="N22" s="38">
        <f t="shared" si="5"/>
        <v>0</v>
      </c>
      <c r="O22" s="38">
        <f>IF($F22=Instellingen!$I$11,ROUND(($J22-($J22/((100%+$F22)/100%))),2),0)</f>
        <v>0</v>
      </c>
      <c r="P22" s="38">
        <f>IF($F22=Instellingen!$I$12,ROUND(($J22-($J22/((100%+$F22)/100%))),2),0)</f>
        <v>0</v>
      </c>
      <c r="Q22" s="38">
        <f>IF($F22=Instellingen!$I$14,0,ROUND(($K22-($K22/((100%+$F22)/100%))),2))</f>
        <v>0</v>
      </c>
    </row>
    <row r="23" spans="1:17" x14ac:dyDescent="0.35">
      <c r="A23" s="20" t="str">
        <f t="shared" si="1"/>
        <v/>
      </c>
      <c r="B23" s="20" t="str">
        <f>IFERROR(VLOOKUP($A23,Instellingen!$K$11:$L$22,2,0),"")</f>
        <v/>
      </c>
      <c r="C23" s="51"/>
      <c r="D23" s="52"/>
      <c r="E23" s="52"/>
      <c r="F23" s="53"/>
      <c r="G23" s="50"/>
      <c r="H23" s="50"/>
      <c r="I23" s="50"/>
      <c r="J23" s="38">
        <f t="shared" si="2"/>
        <v>0</v>
      </c>
      <c r="K23" s="38">
        <f t="shared" si="0"/>
        <v>0</v>
      </c>
      <c r="L23" s="38">
        <f t="shared" si="3"/>
        <v>0</v>
      </c>
      <c r="M23" s="38">
        <f t="shared" si="4"/>
        <v>0</v>
      </c>
      <c r="N23" s="38">
        <f t="shared" si="5"/>
        <v>0</v>
      </c>
      <c r="O23" s="38">
        <f>IF($F23=Instellingen!$I$11,ROUND(($J23-($J23/((100%+$F23)/100%))),2),0)</f>
        <v>0</v>
      </c>
      <c r="P23" s="38">
        <f>IF($F23=Instellingen!$I$12,ROUND(($J23-($J23/((100%+$F23)/100%))),2),0)</f>
        <v>0</v>
      </c>
      <c r="Q23" s="38">
        <f>IF($F23=Instellingen!$I$14,0,ROUND(($K23-($K23/((100%+$F23)/100%))),2))</f>
        <v>0</v>
      </c>
    </row>
    <row r="24" spans="1:17" x14ac:dyDescent="0.35">
      <c r="A24" s="20" t="str">
        <f t="shared" si="1"/>
        <v/>
      </c>
      <c r="B24" s="20" t="str">
        <f>IFERROR(VLOOKUP($A24,Instellingen!$K$11:$L$22,2,0),"")</f>
        <v/>
      </c>
      <c r="C24" s="51"/>
      <c r="D24" s="52"/>
      <c r="E24" s="52"/>
      <c r="F24" s="53"/>
      <c r="G24" s="50"/>
      <c r="H24" s="50"/>
      <c r="I24" s="50"/>
      <c r="J24" s="38">
        <f t="shared" si="2"/>
        <v>0</v>
      </c>
      <c r="K24" s="38">
        <f t="shared" si="0"/>
        <v>0</v>
      </c>
      <c r="L24" s="38">
        <f t="shared" si="3"/>
        <v>0</v>
      </c>
      <c r="M24" s="38">
        <f t="shared" si="4"/>
        <v>0</v>
      </c>
      <c r="N24" s="38">
        <f t="shared" si="5"/>
        <v>0</v>
      </c>
      <c r="O24" s="38">
        <f>IF($F24=Instellingen!$I$11,ROUND(($J24-($J24/((100%+$F24)/100%))),2),0)</f>
        <v>0</v>
      </c>
      <c r="P24" s="38">
        <f>IF($F24=Instellingen!$I$12,ROUND(($J24-($J24/((100%+$F24)/100%))),2),0)</f>
        <v>0</v>
      </c>
      <c r="Q24" s="38">
        <f>IF($F24=Instellingen!$I$14,0,ROUND(($K24-($K24/((100%+$F24)/100%))),2))</f>
        <v>0</v>
      </c>
    </row>
    <row r="25" spans="1:17" x14ac:dyDescent="0.35">
      <c r="A25" s="20" t="str">
        <f t="shared" si="1"/>
        <v/>
      </c>
      <c r="B25" s="20" t="str">
        <f>IFERROR(VLOOKUP($A25,Instellingen!$K$11:$L$22,2,0),"")</f>
        <v/>
      </c>
      <c r="C25" s="51"/>
      <c r="D25" s="52"/>
      <c r="E25" s="52"/>
      <c r="F25" s="53"/>
      <c r="G25" s="50"/>
      <c r="H25" s="50"/>
      <c r="I25" s="50"/>
      <c r="J25" s="38">
        <f t="shared" si="2"/>
        <v>0</v>
      </c>
      <c r="K25" s="38">
        <f t="shared" si="0"/>
        <v>0</v>
      </c>
      <c r="L25" s="38">
        <f t="shared" si="3"/>
        <v>0</v>
      </c>
      <c r="M25" s="38">
        <f t="shared" si="4"/>
        <v>0</v>
      </c>
      <c r="N25" s="38">
        <f t="shared" si="5"/>
        <v>0</v>
      </c>
      <c r="O25" s="38">
        <f>IF($F25=Instellingen!$I$11,ROUND(($J25-($J25/((100%+$F25)/100%))),2),0)</f>
        <v>0</v>
      </c>
      <c r="P25" s="38">
        <f>IF($F25=Instellingen!$I$12,ROUND(($J25-($J25/((100%+$F25)/100%))),2),0)</f>
        <v>0</v>
      </c>
      <c r="Q25" s="38">
        <f>IF($F25=Instellingen!$I$14,0,ROUND(($K25-($K25/((100%+$F25)/100%))),2))</f>
        <v>0</v>
      </c>
    </row>
    <row r="26" spans="1:17" x14ac:dyDescent="0.35">
      <c r="A26" s="20" t="str">
        <f t="shared" si="1"/>
        <v/>
      </c>
      <c r="B26" s="20" t="str">
        <f>IFERROR(VLOOKUP($A26,Instellingen!$K$11:$L$22,2,0),"")</f>
        <v/>
      </c>
      <c r="C26" s="51"/>
      <c r="D26" s="52"/>
      <c r="E26" s="52"/>
      <c r="F26" s="53"/>
      <c r="G26" s="50"/>
      <c r="H26" s="50"/>
      <c r="I26" s="50"/>
      <c r="J26" s="38">
        <f t="shared" si="2"/>
        <v>0</v>
      </c>
      <c r="K26" s="38">
        <f t="shared" si="0"/>
        <v>0</v>
      </c>
      <c r="L26" s="38">
        <f t="shared" si="3"/>
        <v>0</v>
      </c>
      <c r="M26" s="38">
        <f t="shared" si="4"/>
        <v>0</v>
      </c>
      <c r="N26" s="38">
        <f t="shared" si="5"/>
        <v>0</v>
      </c>
      <c r="O26" s="38">
        <f>IF($F26=Instellingen!$I$11,ROUND(($J26-($J26/((100%+$F26)/100%))),2),0)</f>
        <v>0</v>
      </c>
      <c r="P26" s="38">
        <f>IF($F26=Instellingen!$I$12,ROUND(($J26-($J26/((100%+$F26)/100%))),2),0)</f>
        <v>0</v>
      </c>
      <c r="Q26" s="38">
        <f>IF($F26=Instellingen!$I$14,0,ROUND(($K26-($K26/((100%+$F26)/100%))),2))</f>
        <v>0</v>
      </c>
    </row>
    <row r="27" spans="1:17" x14ac:dyDescent="0.35">
      <c r="A27" s="20" t="str">
        <f t="shared" si="1"/>
        <v/>
      </c>
      <c r="B27" s="20" t="str">
        <f>IFERROR(VLOOKUP($A27,Instellingen!$K$11:$L$22,2,0),"")</f>
        <v/>
      </c>
      <c r="C27" s="51"/>
      <c r="D27" s="52"/>
      <c r="E27" s="52"/>
      <c r="F27" s="53"/>
      <c r="G27" s="50"/>
      <c r="H27" s="50"/>
      <c r="I27" s="50"/>
      <c r="J27" s="38">
        <f t="shared" si="2"/>
        <v>0</v>
      </c>
      <c r="K27" s="38">
        <f t="shared" si="0"/>
        <v>0</v>
      </c>
      <c r="L27" s="38">
        <f t="shared" si="3"/>
        <v>0</v>
      </c>
      <c r="M27" s="38">
        <f t="shared" si="4"/>
        <v>0</v>
      </c>
      <c r="N27" s="38">
        <f t="shared" si="5"/>
        <v>0</v>
      </c>
      <c r="O27" s="38">
        <f>IF($F27=Instellingen!$I$11,ROUND(($J27-($J27/((100%+$F27)/100%))),2),0)</f>
        <v>0</v>
      </c>
      <c r="P27" s="38">
        <f>IF($F27=Instellingen!$I$12,ROUND(($J27-($J27/((100%+$F27)/100%))),2),0)</f>
        <v>0</v>
      </c>
      <c r="Q27" s="38">
        <f>IF($F27=Instellingen!$I$14,0,ROUND(($K27-($K27/((100%+$F27)/100%))),2))</f>
        <v>0</v>
      </c>
    </row>
    <row r="28" spans="1:17" x14ac:dyDescent="0.35">
      <c r="A28" s="20" t="str">
        <f t="shared" si="1"/>
        <v/>
      </c>
      <c r="B28" s="20" t="str">
        <f>IFERROR(VLOOKUP($A28,Instellingen!$K$11:$L$22,2,0),"")</f>
        <v/>
      </c>
      <c r="C28" s="51"/>
      <c r="D28" s="52"/>
      <c r="E28" s="52"/>
      <c r="F28" s="53"/>
      <c r="G28" s="50"/>
      <c r="H28" s="50"/>
      <c r="I28" s="50"/>
      <c r="J28" s="38">
        <f t="shared" si="2"/>
        <v>0</v>
      </c>
      <c r="K28" s="38">
        <f t="shared" si="0"/>
        <v>0</v>
      </c>
      <c r="L28" s="38">
        <f t="shared" si="3"/>
        <v>0</v>
      </c>
      <c r="M28" s="38">
        <f t="shared" si="4"/>
        <v>0</v>
      </c>
      <c r="N28" s="38">
        <f t="shared" si="5"/>
        <v>0</v>
      </c>
      <c r="O28" s="38">
        <f>IF($F28=Instellingen!$I$11,ROUND(($J28-($J28/((100%+$F28)/100%))),2),0)</f>
        <v>0</v>
      </c>
      <c r="P28" s="38">
        <f>IF($F28=Instellingen!$I$12,ROUND(($J28-($J28/((100%+$F28)/100%))),2),0)</f>
        <v>0</v>
      </c>
      <c r="Q28" s="38">
        <f>IF($F28=Instellingen!$I$14,0,ROUND(($K28-($K28/((100%+$F28)/100%))),2))</f>
        <v>0</v>
      </c>
    </row>
    <row r="29" spans="1:17" x14ac:dyDescent="0.35">
      <c r="A29" s="20" t="str">
        <f t="shared" si="1"/>
        <v/>
      </c>
      <c r="B29" s="20" t="str">
        <f>IFERROR(VLOOKUP($A29,Instellingen!$K$11:$L$22,2,0),"")</f>
        <v/>
      </c>
      <c r="C29" s="51"/>
      <c r="D29" s="52"/>
      <c r="E29" s="52"/>
      <c r="F29" s="53"/>
      <c r="G29" s="50"/>
      <c r="H29" s="50"/>
      <c r="I29" s="50"/>
      <c r="J29" s="38">
        <f t="shared" si="2"/>
        <v>0</v>
      </c>
      <c r="K29" s="38">
        <f t="shared" si="0"/>
        <v>0</v>
      </c>
      <c r="L29" s="38">
        <f t="shared" si="3"/>
        <v>0</v>
      </c>
      <c r="M29" s="38">
        <f t="shared" si="4"/>
        <v>0</v>
      </c>
      <c r="N29" s="38">
        <f t="shared" si="5"/>
        <v>0</v>
      </c>
      <c r="O29" s="38">
        <f>IF($F29=Instellingen!$I$11,ROUND(($J29-($J29/((100%+$F29)/100%))),2),0)</f>
        <v>0</v>
      </c>
      <c r="P29" s="38">
        <f>IF($F29=Instellingen!$I$12,ROUND(($J29-($J29/((100%+$F29)/100%))),2),0)</f>
        <v>0</v>
      </c>
      <c r="Q29" s="38">
        <f>IF($F29=Instellingen!$I$14,0,ROUND(($K29-($K29/((100%+$F29)/100%))),2))</f>
        <v>0</v>
      </c>
    </row>
    <row r="30" spans="1:17" x14ac:dyDescent="0.35">
      <c r="A30" s="20" t="str">
        <f t="shared" si="1"/>
        <v/>
      </c>
      <c r="B30" s="20" t="str">
        <f>IFERROR(VLOOKUP($A30,Instellingen!$K$11:$L$22,2,0),"")</f>
        <v/>
      </c>
      <c r="C30" s="51"/>
      <c r="D30" s="52"/>
      <c r="E30" s="52"/>
      <c r="F30" s="53"/>
      <c r="G30" s="50"/>
      <c r="H30" s="50"/>
      <c r="I30" s="50"/>
      <c r="J30" s="38">
        <f t="shared" si="2"/>
        <v>0</v>
      </c>
      <c r="K30" s="38">
        <f t="shared" si="0"/>
        <v>0</v>
      </c>
      <c r="L30" s="38">
        <f t="shared" si="3"/>
        <v>0</v>
      </c>
      <c r="M30" s="38">
        <f t="shared" si="4"/>
        <v>0</v>
      </c>
      <c r="N30" s="38">
        <f t="shared" si="5"/>
        <v>0</v>
      </c>
      <c r="O30" s="38">
        <f>IF($F30=Instellingen!$I$11,ROUND(($J30-($J30/((100%+$F30)/100%))),2),0)</f>
        <v>0</v>
      </c>
      <c r="P30" s="38">
        <f>IF($F30=Instellingen!$I$12,ROUND(($J30-($J30/((100%+$F30)/100%))),2),0)</f>
        <v>0</v>
      </c>
      <c r="Q30" s="38">
        <f>IF($F30=Instellingen!$I$14,0,ROUND(($K30-($K30/((100%+$F30)/100%))),2))</f>
        <v>0</v>
      </c>
    </row>
    <row r="31" spans="1:17" x14ac:dyDescent="0.35">
      <c r="A31" s="20" t="str">
        <f t="shared" si="1"/>
        <v/>
      </c>
      <c r="B31" s="20" t="str">
        <f>IFERROR(VLOOKUP($A31,Instellingen!$K$11:$L$22,2,0),"")</f>
        <v/>
      </c>
      <c r="C31" s="51"/>
      <c r="D31" s="52"/>
      <c r="E31" s="52"/>
      <c r="F31" s="53"/>
      <c r="G31" s="50"/>
      <c r="H31" s="50"/>
      <c r="I31" s="50"/>
      <c r="J31" s="38">
        <f t="shared" si="2"/>
        <v>0</v>
      </c>
      <c r="K31" s="38">
        <f t="shared" si="0"/>
        <v>0</v>
      </c>
      <c r="L31" s="38">
        <f t="shared" si="3"/>
        <v>0</v>
      </c>
      <c r="M31" s="38">
        <f t="shared" si="4"/>
        <v>0</v>
      </c>
      <c r="N31" s="38">
        <f t="shared" si="5"/>
        <v>0</v>
      </c>
      <c r="O31" s="38">
        <f>IF($F31=Instellingen!$I$11,ROUND(($J31-($J31/((100%+$F31)/100%))),2),0)</f>
        <v>0</v>
      </c>
      <c r="P31" s="38">
        <f>IF($F31=Instellingen!$I$12,ROUND(($J31-($J31/((100%+$F31)/100%))),2),0)</f>
        <v>0</v>
      </c>
      <c r="Q31" s="38">
        <f>IF($F31=Instellingen!$I$14,0,ROUND(($K31-($K31/((100%+$F31)/100%))),2))</f>
        <v>0</v>
      </c>
    </row>
    <row r="32" spans="1:17" x14ac:dyDescent="0.35">
      <c r="A32" s="20" t="str">
        <f t="shared" si="1"/>
        <v/>
      </c>
      <c r="B32" s="20" t="str">
        <f>IFERROR(VLOOKUP($A32,Instellingen!$K$11:$L$22,2,0),"")</f>
        <v/>
      </c>
      <c r="C32" s="51"/>
      <c r="D32" s="52"/>
      <c r="E32" s="52"/>
      <c r="F32" s="53"/>
      <c r="G32" s="50"/>
      <c r="H32" s="50"/>
      <c r="I32" s="50"/>
      <c r="J32" s="38">
        <f t="shared" si="2"/>
        <v>0</v>
      </c>
      <c r="K32" s="38">
        <f t="shared" si="0"/>
        <v>0</v>
      </c>
      <c r="L32" s="38">
        <f t="shared" si="3"/>
        <v>0</v>
      </c>
      <c r="M32" s="38">
        <f t="shared" si="4"/>
        <v>0</v>
      </c>
      <c r="N32" s="38">
        <f t="shared" si="5"/>
        <v>0</v>
      </c>
      <c r="O32" s="38">
        <f>IF($F32=Instellingen!$I$11,ROUND(($J32-($J32/((100%+$F32)/100%))),2),0)</f>
        <v>0</v>
      </c>
      <c r="P32" s="38">
        <f>IF($F32=Instellingen!$I$12,ROUND(($J32-($J32/((100%+$F32)/100%))),2),0)</f>
        <v>0</v>
      </c>
      <c r="Q32" s="38">
        <f>IF($F32=Instellingen!$I$14,0,ROUND(($K32-($K32/((100%+$F32)/100%))),2))</f>
        <v>0</v>
      </c>
    </row>
    <row r="33" spans="1:17" x14ac:dyDescent="0.35">
      <c r="A33" s="20" t="str">
        <f t="shared" si="1"/>
        <v/>
      </c>
      <c r="B33" s="20" t="str">
        <f>IFERROR(VLOOKUP($A33,Instellingen!$K$11:$L$22,2,0),"")</f>
        <v/>
      </c>
      <c r="C33" s="51"/>
      <c r="D33" s="52"/>
      <c r="E33" s="52"/>
      <c r="F33" s="53"/>
      <c r="G33" s="50"/>
      <c r="H33" s="50"/>
      <c r="I33" s="50"/>
      <c r="J33" s="38">
        <f t="shared" si="2"/>
        <v>0</v>
      </c>
      <c r="K33" s="38">
        <f t="shared" si="0"/>
        <v>0</v>
      </c>
      <c r="L33" s="38">
        <f t="shared" si="3"/>
        <v>0</v>
      </c>
      <c r="M33" s="38">
        <f t="shared" si="4"/>
        <v>0</v>
      </c>
      <c r="N33" s="38">
        <f t="shared" si="5"/>
        <v>0</v>
      </c>
      <c r="O33" s="38">
        <f>IF($F33=Instellingen!$I$11,ROUND(($J33-($J33/((100%+$F33)/100%))),2),0)</f>
        <v>0</v>
      </c>
      <c r="P33" s="38">
        <f>IF($F33=Instellingen!$I$12,ROUND(($J33-($J33/((100%+$F33)/100%))),2),0)</f>
        <v>0</v>
      </c>
      <c r="Q33" s="38">
        <f>IF($F33=Instellingen!$I$14,0,ROUND(($K33-($K33/((100%+$F33)/100%))),2))</f>
        <v>0</v>
      </c>
    </row>
    <row r="34" spans="1:17" x14ac:dyDescent="0.35">
      <c r="A34" s="20" t="str">
        <f t="shared" si="1"/>
        <v/>
      </c>
      <c r="B34" s="20" t="str">
        <f>IFERROR(VLOOKUP($A34,Instellingen!$K$11:$L$22,2,0),"")</f>
        <v/>
      </c>
      <c r="C34" s="51"/>
      <c r="D34" s="52"/>
      <c r="E34" s="52"/>
      <c r="F34" s="53"/>
      <c r="G34" s="50"/>
      <c r="H34" s="50"/>
      <c r="I34" s="50"/>
      <c r="J34" s="38">
        <f t="shared" si="2"/>
        <v>0</v>
      </c>
      <c r="K34" s="38">
        <f t="shared" si="0"/>
        <v>0</v>
      </c>
      <c r="L34" s="38">
        <f t="shared" si="3"/>
        <v>0</v>
      </c>
      <c r="M34" s="38">
        <f t="shared" si="4"/>
        <v>0</v>
      </c>
      <c r="N34" s="38">
        <f t="shared" si="5"/>
        <v>0</v>
      </c>
      <c r="O34" s="38">
        <f>IF($F34=Instellingen!$I$11,ROUND(($J34-($J34/((100%+$F34)/100%))),2),0)</f>
        <v>0</v>
      </c>
      <c r="P34" s="38">
        <f>IF($F34=Instellingen!$I$12,ROUND(($J34-($J34/((100%+$F34)/100%))),2),0)</f>
        <v>0</v>
      </c>
      <c r="Q34" s="38">
        <f>IF($F34=Instellingen!$I$14,0,ROUND(($K34-($K34/((100%+$F34)/100%))),2))</f>
        <v>0</v>
      </c>
    </row>
    <row r="35" spans="1:17" x14ac:dyDescent="0.35">
      <c r="A35" s="20" t="str">
        <f t="shared" si="1"/>
        <v/>
      </c>
      <c r="B35" s="20" t="str">
        <f>IFERROR(VLOOKUP($A35,Instellingen!$K$11:$L$22,2,0),"")</f>
        <v/>
      </c>
      <c r="C35" s="51"/>
      <c r="D35" s="52"/>
      <c r="E35" s="52"/>
      <c r="F35" s="53"/>
      <c r="G35" s="50"/>
      <c r="H35" s="50"/>
      <c r="I35" s="50"/>
      <c r="J35" s="38">
        <f t="shared" si="2"/>
        <v>0</v>
      </c>
      <c r="K35" s="38">
        <f t="shared" si="0"/>
        <v>0</v>
      </c>
      <c r="L35" s="38">
        <f t="shared" si="3"/>
        <v>0</v>
      </c>
      <c r="M35" s="38">
        <f t="shared" si="4"/>
        <v>0</v>
      </c>
      <c r="N35" s="38">
        <f t="shared" si="5"/>
        <v>0</v>
      </c>
      <c r="O35" s="38">
        <f>IF($F35=Instellingen!$I$11,ROUND(($J35-($J35/((100%+$F35)/100%))),2),0)</f>
        <v>0</v>
      </c>
      <c r="P35" s="38">
        <f>IF($F35=Instellingen!$I$12,ROUND(($J35-($J35/((100%+$F35)/100%))),2),0)</f>
        <v>0</v>
      </c>
      <c r="Q35" s="38">
        <f>IF($F35=Instellingen!$I$14,0,ROUND(($K35-($K35/((100%+$F35)/100%))),2))</f>
        <v>0</v>
      </c>
    </row>
    <row r="36" spans="1:17" x14ac:dyDescent="0.35">
      <c r="A36" s="20" t="str">
        <f t="shared" si="1"/>
        <v/>
      </c>
      <c r="B36" s="20" t="str">
        <f>IFERROR(VLOOKUP($A36,Instellingen!$K$11:$L$22,2,0),"")</f>
        <v/>
      </c>
      <c r="C36" s="51"/>
      <c r="D36" s="52"/>
      <c r="E36" s="52"/>
      <c r="F36" s="53"/>
      <c r="G36" s="50"/>
      <c r="H36" s="50"/>
      <c r="I36" s="50"/>
      <c r="J36" s="38">
        <f t="shared" si="2"/>
        <v>0</v>
      </c>
      <c r="K36" s="38">
        <f t="shared" si="0"/>
        <v>0</v>
      </c>
      <c r="L36" s="38">
        <f t="shared" si="3"/>
        <v>0</v>
      </c>
      <c r="M36" s="38">
        <f t="shared" si="4"/>
        <v>0</v>
      </c>
      <c r="N36" s="38">
        <f t="shared" si="5"/>
        <v>0</v>
      </c>
      <c r="O36" s="38">
        <f>IF($F36=Instellingen!$I$11,ROUND(($J36-($J36/((100%+$F36)/100%))),2),0)</f>
        <v>0</v>
      </c>
      <c r="P36" s="38">
        <f>IF($F36=Instellingen!$I$12,ROUND(($J36-($J36/((100%+$F36)/100%))),2),0)</f>
        <v>0</v>
      </c>
      <c r="Q36" s="38">
        <f>IF($F36=Instellingen!$I$14,0,ROUND(($K36-($K36/((100%+$F36)/100%))),2))</f>
        <v>0</v>
      </c>
    </row>
    <row r="37" spans="1:17" x14ac:dyDescent="0.35">
      <c r="A37" s="20" t="str">
        <f t="shared" si="1"/>
        <v/>
      </c>
      <c r="B37" s="20" t="str">
        <f>IFERROR(VLOOKUP($A37,Instellingen!$K$11:$L$22,2,0),"")</f>
        <v/>
      </c>
      <c r="C37" s="51"/>
      <c r="D37" s="52"/>
      <c r="E37" s="52"/>
      <c r="F37" s="53"/>
      <c r="G37" s="50"/>
      <c r="H37" s="50"/>
      <c r="I37" s="50"/>
      <c r="J37" s="38">
        <f t="shared" si="2"/>
        <v>0</v>
      </c>
      <c r="K37" s="38">
        <f t="shared" si="0"/>
        <v>0</v>
      </c>
      <c r="L37" s="38">
        <f t="shared" si="3"/>
        <v>0</v>
      </c>
      <c r="M37" s="38">
        <f t="shared" si="4"/>
        <v>0</v>
      </c>
      <c r="N37" s="38">
        <f t="shared" si="5"/>
        <v>0</v>
      </c>
      <c r="O37" s="38">
        <f>IF($F37=Instellingen!$I$11,ROUND(($J37-($J37/((100%+$F37)/100%))),2),0)</f>
        <v>0</v>
      </c>
      <c r="P37" s="38">
        <f>IF($F37=Instellingen!$I$12,ROUND(($J37-($J37/((100%+$F37)/100%))),2),0)</f>
        <v>0</v>
      </c>
      <c r="Q37" s="38">
        <f>IF($F37=Instellingen!$I$14,0,ROUND(($K37-($K37/((100%+$F37)/100%))),2))</f>
        <v>0</v>
      </c>
    </row>
    <row r="38" spans="1:17" x14ac:dyDescent="0.35">
      <c r="A38" s="20" t="str">
        <f t="shared" si="1"/>
        <v/>
      </c>
      <c r="B38" s="20" t="str">
        <f>IFERROR(VLOOKUP($A38,Instellingen!$K$11:$L$22,2,0),"")</f>
        <v/>
      </c>
      <c r="C38" s="51"/>
      <c r="D38" s="52"/>
      <c r="E38" s="52"/>
      <c r="F38" s="53"/>
      <c r="G38" s="50"/>
      <c r="H38" s="50"/>
      <c r="I38" s="50"/>
      <c r="J38" s="38">
        <f t="shared" si="2"/>
        <v>0</v>
      </c>
      <c r="K38" s="38">
        <f t="shared" si="0"/>
        <v>0</v>
      </c>
      <c r="L38" s="38">
        <f t="shared" si="3"/>
        <v>0</v>
      </c>
      <c r="M38" s="38">
        <f t="shared" si="4"/>
        <v>0</v>
      </c>
      <c r="N38" s="38">
        <f t="shared" si="5"/>
        <v>0</v>
      </c>
      <c r="O38" s="38">
        <f>IF($F38=Instellingen!$I$11,ROUND(($J38-($J38/((100%+$F38)/100%))),2),0)</f>
        <v>0</v>
      </c>
      <c r="P38" s="38">
        <f>IF($F38=Instellingen!$I$12,ROUND(($J38-($J38/((100%+$F38)/100%))),2),0)</f>
        <v>0</v>
      </c>
      <c r="Q38" s="38">
        <f>IF($F38=Instellingen!$I$14,0,ROUND(($K38-($K38/((100%+$F38)/100%))),2))</f>
        <v>0</v>
      </c>
    </row>
    <row r="39" spans="1:17" x14ac:dyDescent="0.35">
      <c r="A39" s="20" t="str">
        <f t="shared" si="1"/>
        <v/>
      </c>
      <c r="B39" s="20" t="str">
        <f>IFERROR(VLOOKUP($A39,Instellingen!$K$11:$L$22,2,0),"")</f>
        <v/>
      </c>
      <c r="C39" s="51"/>
      <c r="D39" s="52"/>
      <c r="E39" s="52"/>
      <c r="F39" s="53"/>
      <c r="G39" s="50"/>
      <c r="H39" s="50"/>
      <c r="I39" s="50"/>
      <c r="J39" s="38">
        <f t="shared" si="2"/>
        <v>0</v>
      </c>
      <c r="K39" s="38">
        <f t="shared" si="0"/>
        <v>0</v>
      </c>
      <c r="L39" s="38">
        <f t="shared" si="3"/>
        <v>0</v>
      </c>
      <c r="M39" s="38">
        <f t="shared" si="4"/>
        <v>0</v>
      </c>
      <c r="N39" s="38">
        <f t="shared" si="5"/>
        <v>0</v>
      </c>
      <c r="O39" s="38">
        <f>IF($F39=Instellingen!$I$11,ROUND(($J39-($J39/((100%+$F39)/100%))),2),0)</f>
        <v>0</v>
      </c>
      <c r="P39" s="38">
        <f>IF($F39=Instellingen!$I$12,ROUND(($J39-($J39/((100%+$F39)/100%))),2),0)</f>
        <v>0</v>
      </c>
      <c r="Q39" s="38">
        <f>IF($F39=Instellingen!$I$14,0,ROUND(($K39-($K39/((100%+$F39)/100%))),2))</f>
        <v>0</v>
      </c>
    </row>
    <row r="40" spans="1:17" x14ac:dyDescent="0.35">
      <c r="A40" s="20" t="str">
        <f t="shared" si="1"/>
        <v/>
      </c>
      <c r="B40" s="20" t="str">
        <f>IFERROR(VLOOKUP($A40,Instellingen!$K$11:$L$22,2,0),"")</f>
        <v/>
      </c>
      <c r="C40" s="51"/>
      <c r="D40" s="52"/>
      <c r="E40" s="52"/>
      <c r="F40" s="53"/>
      <c r="G40" s="50"/>
      <c r="H40" s="50"/>
      <c r="I40" s="50"/>
      <c r="J40" s="38">
        <f t="shared" si="2"/>
        <v>0</v>
      </c>
      <c r="K40" s="38">
        <f t="shared" si="0"/>
        <v>0</v>
      </c>
      <c r="L40" s="38">
        <f t="shared" si="3"/>
        <v>0</v>
      </c>
      <c r="M40" s="38">
        <f t="shared" si="4"/>
        <v>0</v>
      </c>
      <c r="N40" s="38">
        <f t="shared" si="5"/>
        <v>0</v>
      </c>
      <c r="O40" s="38">
        <f>IF($F40=Instellingen!$I$11,ROUND(($J40-($J40/((100%+$F40)/100%))),2),0)</f>
        <v>0</v>
      </c>
      <c r="P40" s="38">
        <f>IF($F40=Instellingen!$I$12,ROUND(($J40-($J40/((100%+$F40)/100%))),2),0)</f>
        <v>0</v>
      </c>
      <c r="Q40" s="38">
        <f>IF($F40=Instellingen!$I$14,0,ROUND(($K40-($K40/((100%+$F40)/100%))),2))</f>
        <v>0</v>
      </c>
    </row>
    <row r="41" spans="1:17" x14ac:dyDescent="0.35">
      <c r="A41" s="20" t="str">
        <f t="shared" si="1"/>
        <v/>
      </c>
      <c r="B41" s="20" t="str">
        <f>IFERROR(VLOOKUP($A41,Instellingen!$K$11:$L$22,2,0),"")</f>
        <v/>
      </c>
      <c r="C41" s="51"/>
      <c r="D41" s="52"/>
      <c r="E41" s="52"/>
      <c r="F41" s="53"/>
      <c r="G41" s="50"/>
      <c r="H41" s="50"/>
      <c r="I41" s="50"/>
      <c r="J41" s="38">
        <f t="shared" si="2"/>
        <v>0</v>
      </c>
      <c r="K41" s="38">
        <f t="shared" si="0"/>
        <v>0</v>
      </c>
      <c r="L41" s="38">
        <f t="shared" si="3"/>
        <v>0</v>
      </c>
      <c r="M41" s="38">
        <f t="shared" si="4"/>
        <v>0</v>
      </c>
      <c r="N41" s="38">
        <f t="shared" si="5"/>
        <v>0</v>
      </c>
      <c r="O41" s="38">
        <f>IF($F41=Instellingen!$I$11,ROUND(($J41-($J41/((100%+$F41)/100%))),2),0)</f>
        <v>0</v>
      </c>
      <c r="P41" s="38">
        <f>IF($F41=Instellingen!$I$12,ROUND(($J41-($J41/((100%+$F41)/100%))),2),0)</f>
        <v>0</v>
      </c>
      <c r="Q41" s="38">
        <f>IF($F41=Instellingen!$I$14,0,ROUND(($K41-($K41/((100%+$F41)/100%))),2))</f>
        <v>0</v>
      </c>
    </row>
    <row r="42" spans="1:17" x14ac:dyDescent="0.35">
      <c r="A42" s="20" t="str">
        <f t="shared" si="1"/>
        <v/>
      </c>
      <c r="B42" s="20" t="str">
        <f>IFERROR(VLOOKUP($A42,Instellingen!$K$11:$L$22,2,0),"")</f>
        <v/>
      </c>
      <c r="C42" s="51"/>
      <c r="D42" s="52"/>
      <c r="E42" s="52"/>
      <c r="F42" s="53"/>
      <c r="G42" s="50"/>
      <c r="H42" s="50"/>
      <c r="I42" s="50"/>
      <c r="J42" s="38">
        <f t="shared" si="2"/>
        <v>0</v>
      </c>
      <c r="K42" s="38">
        <f t="shared" si="0"/>
        <v>0</v>
      </c>
      <c r="L42" s="38">
        <f t="shared" si="3"/>
        <v>0</v>
      </c>
      <c r="M42" s="38">
        <f t="shared" si="4"/>
        <v>0</v>
      </c>
      <c r="N42" s="38">
        <f t="shared" si="5"/>
        <v>0</v>
      </c>
      <c r="O42" s="38">
        <f>IF($F42=Instellingen!$I$11,ROUND(($J42-($J42/((100%+$F42)/100%))),2),0)</f>
        <v>0</v>
      </c>
      <c r="P42" s="38">
        <f>IF($F42=Instellingen!$I$12,ROUND(($J42-($J42/((100%+$F42)/100%))),2),0)</f>
        <v>0</v>
      </c>
      <c r="Q42" s="38">
        <f>IF($F42=Instellingen!$I$14,0,ROUND(($K42-($K42/((100%+$F42)/100%))),2))</f>
        <v>0</v>
      </c>
    </row>
    <row r="43" spans="1:17" x14ac:dyDescent="0.35">
      <c r="A43" s="20" t="str">
        <f t="shared" si="1"/>
        <v/>
      </c>
      <c r="B43" s="20" t="str">
        <f>IFERROR(VLOOKUP($A43,Instellingen!$K$11:$L$22,2,0),"")</f>
        <v/>
      </c>
      <c r="C43" s="51"/>
      <c r="D43" s="52"/>
      <c r="E43" s="52"/>
      <c r="F43" s="53"/>
      <c r="G43" s="50"/>
      <c r="H43" s="50"/>
      <c r="I43" s="50"/>
      <c r="J43" s="38">
        <f t="shared" si="2"/>
        <v>0</v>
      </c>
      <c r="K43" s="38">
        <f t="shared" si="0"/>
        <v>0</v>
      </c>
      <c r="L43" s="38">
        <f t="shared" si="3"/>
        <v>0</v>
      </c>
      <c r="M43" s="38">
        <f t="shared" si="4"/>
        <v>0</v>
      </c>
      <c r="N43" s="38">
        <f t="shared" si="5"/>
        <v>0</v>
      </c>
      <c r="O43" s="38">
        <f>IF($F43=Instellingen!$I$11,ROUND(($J43-($J43/((100%+$F43)/100%))),2),0)</f>
        <v>0</v>
      </c>
      <c r="P43" s="38">
        <f>IF($F43=Instellingen!$I$12,ROUND(($J43-($J43/((100%+$F43)/100%))),2),0)</f>
        <v>0</v>
      </c>
      <c r="Q43" s="38">
        <f>IF($F43=Instellingen!$I$14,0,ROUND(($K43-($K43/((100%+$F43)/100%))),2))</f>
        <v>0</v>
      </c>
    </row>
    <row r="44" spans="1:17" x14ac:dyDescent="0.35">
      <c r="A44" s="20" t="str">
        <f t="shared" si="1"/>
        <v/>
      </c>
      <c r="B44" s="20" t="str">
        <f>IFERROR(VLOOKUP($A44,Instellingen!$K$11:$L$22,2,0),"")</f>
        <v/>
      </c>
      <c r="C44" s="51"/>
      <c r="D44" s="52"/>
      <c r="E44" s="52"/>
      <c r="F44" s="53"/>
      <c r="G44" s="50"/>
      <c r="H44" s="50"/>
      <c r="I44" s="50"/>
      <c r="J44" s="38">
        <f t="shared" si="2"/>
        <v>0</v>
      </c>
      <c r="K44" s="38">
        <f t="shared" si="0"/>
        <v>0</v>
      </c>
      <c r="L44" s="38">
        <f t="shared" si="3"/>
        <v>0</v>
      </c>
      <c r="M44" s="38">
        <f t="shared" si="4"/>
        <v>0</v>
      </c>
      <c r="N44" s="38">
        <f t="shared" si="5"/>
        <v>0</v>
      </c>
      <c r="O44" s="38">
        <f>IF($F44=Instellingen!$I$11,ROUND(($J44-($J44/((100%+$F44)/100%))),2),0)</f>
        <v>0</v>
      </c>
      <c r="P44" s="38">
        <f>IF($F44=Instellingen!$I$12,ROUND(($J44-($J44/((100%+$F44)/100%))),2),0)</f>
        <v>0</v>
      </c>
      <c r="Q44" s="38">
        <f>IF($F44=Instellingen!$I$14,0,ROUND(($K44-($K44/((100%+$F44)/100%))),2))</f>
        <v>0</v>
      </c>
    </row>
    <row r="45" spans="1:17" x14ac:dyDescent="0.35">
      <c r="A45" s="20" t="str">
        <f t="shared" si="1"/>
        <v/>
      </c>
      <c r="B45" s="20" t="str">
        <f>IFERROR(VLOOKUP($A45,Instellingen!$K$11:$L$22,2,0),"")</f>
        <v/>
      </c>
      <c r="C45" s="51"/>
      <c r="D45" s="52"/>
      <c r="E45" s="52"/>
      <c r="F45" s="53"/>
      <c r="G45" s="50"/>
      <c r="H45" s="50"/>
      <c r="I45" s="50"/>
      <c r="J45" s="38">
        <f t="shared" si="2"/>
        <v>0</v>
      </c>
      <c r="K45" s="38">
        <f t="shared" si="0"/>
        <v>0</v>
      </c>
      <c r="L45" s="38">
        <f t="shared" si="3"/>
        <v>0</v>
      </c>
      <c r="M45" s="38">
        <f t="shared" si="4"/>
        <v>0</v>
      </c>
      <c r="N45" s="38">
        <f t="shared" si="5"/>
        <v>0</v>
      </c>
      <c r="O45" s="38">
        <f>IF($F45=Instellingen!$I$11,ROUND(($J45-($J45/((100%+$F45)/100%))),2),0)</f>
        <v>0</v>
      </c>
      <c r="P45" s="38">
        <f>IF($F45=Instellingen!$I$12,ROUND(($J45-($J45/((100%+$F45)/100%))),2),0)</f>
        <v>0</v>
      </c>
      <c r="Q45" s="38">
        <f>IF($F45=Instellingen!$I$14,0,ROUND(($K45-($K45/((100%+$F45)/100%))),2))</f>
        <v>0</v>
      </c>
    </row>
    <row r="46" spans="1:17" x14ac:dyDescent="0.35">
      <c r="A46" s="20" t="str">
        <f t="shared" si="1"/>
        <v/>
      </c>
      <c r="B46" s="20" t="str">
        <f>IFERROR(VLOOKUP($A46,Instellingen!$K$11:$L$22,2,0),"")</f>
        <v/>
      </c>
      <c r="C46" s="51"/>
      <c r="D46" s="52"/>
      <c r="E46" s="52"/>
      <c r="F46" s="53"/>
      <c r="G46" s="50"/>
      <c r="H46" s="50"/>
      <c r="I46" s="50"/>
      <c r="J46" s="38">
        <f t="shared" si="2"/>
        <v>0</v>
      </c>
      <c r="K46" s="38">
        <f t="shared" si="0"/>
        <v>0</v>
      </c>
      <c r="L46" s="38">
        <f t="shared" si="3"/>
        <v>0</v>
      </c>
      <c r="M46" s="38">
        <f t="shared" si="4"/>
        <v>0</v>
      </c>
      <c r="N46" s="38">
        <f t="shared" si="5"/>
        <v>0</v>
      </c>
      <c r="O46" s="38">
        <f>IF($F46=Instellingen!$I$11,ROUND(($J46-($J46/((100%+$F46)/100%))),2),0)</f>
        <v>0</v>
      </c>
      <c r="P46" s="38">
        <f>IF($F46=Instellingen!$I$12,ROUND(($J46-($J46/((100%+$F46)/100%))),2),0)</f>
        <v>0</v>
      </c>
      <c r="Q46" s="38">
        <f>IF($F46=Instellingen!$I$14,0,ROUND(($K46-($K46/((100%+$F46)/100%))),2))</f>
        <v>0</v>
      </c>
    </row>
    <row r="47" spans="1:17" x14ac:dyDescent="0.35">
      <c r="A47" s="20" t="str">
        <f t="shared" si="1"/>
        <v/>
      </c>
      <c r="B47" s="20" t="str">
        <f>IFERROR(VLOOKUP($A47,Instellingen!$K$11:$L$22,2,0),"")</f>
        <v/>
      </c>
      <c r="C47" s="51"/>
      <c r="D47" s="52"/>
      <c r="E47" s="52"/>
      <c r="F47" s="53"/>
      <c r="G47" s="50"/>
      <c r="H47" s="50"/>
      <c r="I47" s="50"/>
      <c r="J47" s="38">
        <f t="shared" si="2"/>
        <v>0</v>
      </c>
      <c r="K47" s="38">
        <f t="shared" si="0"/>
        <v>0</v>
      </c>
      <c r="L47" s="38">
        <f t="shared" si="3"/>
        <v>0</v>
      </c>
      <c r="M47" s="38">
        <f t="shared" si="4"/>
        <v>0</v>
      </c>
      <c r="N47" s="38">
        <f t="shared" si="5"/>
        <v>0</v>
      </c>
      <c r="O47" s="38">
        <f>IF($F47=Instellingen!$I$11,ROUND(($J47-($J47/((100%+$F47)/100%))),2),0)</f>
        <v>0</v>
      </c>
      <c r="P47" s="38">
        <f>IF($F47=Instellingen!$I$12,ROUND(($J47-($J47/((100%+$F47)/100%))),2),0)</f>
        <v>0</v>
      </c>
      <c r="Q47" s="38">
        <f>IF($F47=Instellingen!$I$14,0,ROUND(($K47-($K47/((100%+$F47)/100%))),2))</f>
        <v>0</v>
      </c>
    </row>
    <row r="48" spans="1:17" x14ac:dyDescent="0.35">
      <c r="A48" s="20" t="str">
        <f t="shared" si="1"/>
        <v/>
      </c>
      <c r="B48" s="20" t="str">
        <f>IFERROR(VLOOKUP($A48,Instellingen!$K$11:$L$22,2,0),"")</f>
        <v/>
      </c>
      <c r="C48" s="51"/>
      <c r="D48" s="52"/>
      <c r="E48" s="52"/>
      <c r="F48" s="53"/>
      <c r="G48" s="50"/>
      <c r="H48" s="50"/>
      <c r="I48" s="50"/>
      <c r="J48" s="38">
        <f t="shared" si="2"/>
        <v>0</v>
      </c>
      <c r="K48" s="38">
        <f t="shared" si="0"/>
        <v>0</v>
      </c>
      <c r="L48" s="38">
        <f t="shared" si="3"/>
        <v>0</v>
      </c>
      <c r="M48" s="38">
        <f t="shared" si="4"/>
        <v>0</v>
      </c>
      <c r="N48" s="38">
        <f t="shared" si="5"/>
        <v>0</v>
      </c>
      <c r="O48" s="38">
        <f>IF($F48=Instellingen!$I$11,ROUND(($J48-($J48/((100%+$F48)/100%))),2),0)</f>
        <v>0</v>
      </c>
      <c r="P48" s="38">
        <f>IF($F48=Instellingen!$I$12,ROUND(($J48-($J48/((100%+$F48)/100%))),2),0)</f>
        <v>0</v>
      </c>
      <c r="Q48" s="38">
        <f>IF($F48=Instellingen!$I$14,0,ROUND(($K48-($K48/((100%+$F48)/100%))),2))</f>
        <v>0</v>
      </c>
    </row>
    <row r="49" spans="1:17" x14ac:dyDescent="0.35">
      <c r="A49" s="20" t="str">
        <f t="shared" si="1"/>
        <v/>
      </c>
      <c r="B49" s="20" t="str">
        <f>IFERROR(VLOOKUP($A49,Instellingen!$K$11:$L$22,2,0),"")</f>
        <v/>
      </c>
      <c r="C49" s="51"/>
      <c r="D49" s="52"/>
      <c r="E49" s="52"/>
      <c r="F49" s="53"/>
      <c r="G49" s="50"/>
      <c r="H49" s="50"/>
      <c r="I49" s="50"/>
      <c r="J49" s="38">
        <f t="shared" si="2"/>
        <v>0</v>
      </c>
      <c r="K49" s="38">
        <f t="shared" si="0"/>
        <v>0</v>
      </c>
      <c r="L49" s="38">
        <f t="shared" si="3"/>
        <v>0</v>
      </c>
      <c r="M49" s="38">
        <f t="shared" si="4"/>
        <v>0</v>
      </c>
      <c r="N49" s="38">
        <f t="shared" si="5"/>
        <v>0</v>
      </c>
      <c r="O49" s="38">
        <f>IF($F49=Instellingen!$I$11,ROUND(($J49-($J49/((100%+$F49)/100%))),2),0)</f>
        <v>0</v>
      </c>
      <c r="P49" s="38">
        <f>IF($F49=Instellingen!$I$12,ROUND(($J49-($J49/((100%+$F49)/100%))),2),0)</f>
        <v>0</v>
      </c>
      <c r="Q49" s="38">
        <f>IF($F49=Instellingen!$I$14,0,ROUND(($K49-($K49/((100%+$F49)/100%))),2))</f>
        <v>0</v>
      </c>
    </row>
    <row r="50" spans="1:17" x14ac:dyDescent="0.35">
      <c r="A50" s="20" t="str">
        <f t="shared" si="1"/>
        <v/>
      </c>
      <c r="B50" s="20" t="str">
        <f>IFERROR(VLOOKUP($A50,Instellingen!$K$11:$L$22,2,0),"")</f>
        <v/>
      </c>
      <c r="C50" s="51"/>
      <c r="D50" s="52"/>
      <c r="E50" s="52"/>
      <c r="F50" s="53"/>
      <c r="G50" s="50"/>
      <c r="H50" s="50"/>
      <c r="I50" s="50"/>
      <c r="J50" s="38">
        <f t="shared" si="2"/>
        <v>0</v>
      </c>
      <c r="K50" s="38">
        <f t="shared" si="0"/>
        <v>0</v>
      </c>
      <c r="L50" s="38">
        <f t="shared" si="3"/>
        <v>0</v>
      </c>
      <c r="M50" s="38">
        <f t="shared" si="4"/>
        <v>0</v>
      </c>
      <c r="N50" s="38">
        <f t="shared" si="5"/>
        <v>0</v>
      </c>
      <c r="O50" s="38">
        <f>IF($F50=Instellingen!$I$11,ROUND(($J50-($J50/((100%+$F50)/100%))),2),0)</f>
        <v>0</v>
      </c>
      <c r="P50" s="38">
        <f>IF($F50=Instellingen!$I$12,ROUND(($J50-($J50/((100%+$F50)/100%))),2),0)</f>
        <v>0</v>
      </c>
      <c r="Q50" s="38">
        <f>IF($F50=Instellingen!$I$14,0,ROUND(($K50-($K50/((100%+$F50)/100%))),2))</f>
        <v>0</v>
      </c>
    </row>
    <row r="51" spans="1:17" x14ac:dyDescent="0.35">
      <c r="A51" s="20" t="str">
        <f t="shared" si="1"/>
        <v/>
      </c>
      <c r="B51" s="20" t="str">
        <f>IFERROR(VLOOKUP($A51,Instellingen!$K$11:$L$22,2,0),"")</f>
        <v/>
      </c>
      <c r="C51" s="51"/>
      <c r="D51" s="52"/>
      <c r="E51" s="52"/>
      <c r="F51" s="53"/>
      <c r="G51" s="50"/>
      <c r="H51" s="50"/>
      <c r="I51" s="50"/>
      <c r="J51" s="38">
        <f t="shared" si="2"/>
        <v>0</v>
      </c>
      <c r="K51" s="38">
        <f t="shared" si="0"/>
        <v>0</v>
      </c>
      <c r="L51" s="38">
        <f t="shared" si="3"/>
        <v>0</v>
      </c>
      <c r="M51" s="38">
        <f t="shared" si="4"/>
        <v>0</v>
      </c>
      <c r="N51" s="38">
        <f t="shared" si="5"/>
        <v>0</v>
      </c>
      <c r="O51" s="38">
        <f>IF($F51=Instellingen!$I$11,ROUND(($J51-($J51/((100%+$F51)/100%))),2),0)</f>
        <v>0</v>
      </c>
      <c r="P51" s="38">
        <f>IF($F51=Instellingen!$I$12,ROUND(($J51-($J51/((100%+$F51)/100%))),2),0)</f>
        <v>0</v>
      </c>
      <c r="Q51" s="38">
        <f>IF($F51=Instellingen!$I$14,0,ROUND(($K51-($K51/((100%+$F51)/100%))),2))</f>
        <v>0</v>
      </c>
    </row>
    <row r="52" spans="1:17" x14ac:dyDescent="0.35">
      <c r="A52" s="20" t="str">
        <f t="shared" si="1"/>
        <v/>
      </c>
      <c r="B52" s="20" t="str">
        <f>IFERROR(VLOOKUP($A52,Instellingen!$K$11:$L$22,2,0),"")</f>
        <v/>
      </c>
      <c r="C52" s="51"/>
      <c r="D52" s="52"/>
      <c r="E52" s="52"/>
      <c r="F52" s="53"/>
      <c r="G52" s="50"/>
      <c r="H52" s="50"/>
      <c r="I52" s="50"/>
      <c r="J52" s="38">
        <f t="shared" si="2"/>
        <v>0</v>
      </c>
      <c r="K52" s="38">
        <f t="shared" si="0"/>
        <v>0</v>
      </c>
      <c r="L52" s="38">
        <f t="shared" si="3"/>
        <v>0</v>
      </c>
      <c r="M52" s="38">
        <f t="shared" si="4"/>
        <v>0</v>
      </c>
      <c r="N52" s="38">
        <f t="shared" si="5"/>
        <v>0</v>
      </c>
      <c r="O52" s="38">
        <f>IF($F52=Instellingen!$I$11,ROUND(($J52-($J52/((100%+$F52)/100%))),2),0)</f>
        <v>0</v>
      </c>
      <c r="P52" s="38">
        <f>IF($F52=Instellingen!$I$12,ROUND(($J52-($J52/((100%+$F52)/100%))),2),0)</f>
        <v>0</v>
      </c>
      <c r="Q52" s="38">
        <f>IF($F52=Instellingen!$I$14,0,ROUND(($K52-($K52/((100%+$F52)/100%))),2))</f>
        <v>0</v>
      </c>
    </row>
    <row r="53" spans="1:17" x14ac:dyDescent="0.35">
      <c r="A53" s="20" t="str">
        <f t="shared" si="1"/>
        <v/>
      </c>
      <c r="B53" s="20" t="str">
        <f>IFERROR(VLOOKUP($A53,Instellingen!$K$11:$L$22,2,0),"")</f>
        <v/>
      </c>
      <c r="C53" s="51"/>
      <c r="D53" s="52"/>
      <c r="E53" s="52"/>
      <c r="F53" s="53"/>
      <c r="G53" s="50"/>
      <c r="H53" s="50"/>
      <c r="I53" s="50"/>
      <c r="J53" s="38">
        <f t="shared" si="2"/>
        <v>0</v>
      </c>
      <c r="K53" s="38">
        <f t="shared" si="0"/>
        <v>0</v>
      </c>
      <c r="L53" s="38">
        <f t="shared" si="3"/>
        <v>0</v>
      </c>
      <c r="M53" s="38">
        <f t="shared" si="4"/>
        <v>0</v>
      </c>
      <c r="N53" s="38">
        <f t="shared" si="5"/>
        <v>0</v>
      </c>
      <c r="O53" s="38">
        <f>IF($F53=Instellingen!$I$11,ROUND(($J53-($J53/((100%+$F53)/100%))),2),0)</f>
        <v>0</v>
      </c>
      <c r="P53" s="38">
        <f>IF($F53=Instellingen!$I$12,ROUND(($J53-($J53/((100%+$F53)/100%))),2),0)</f>
        <v>0</v>
      </c>
      <c r="Q53" s="38">
        <f>IF($F53=Instellingen!$I$14,0,ROUND(($K53-($K53/((100%+$F53)/100%))),2))</f>
        <v>0</v>
      </c>
    </row>
    <row r="54" spans="1:17" x14ac:dyDescent="0.35">
      <c r="A54" s="20" t="str">
        <f t="shared" si="1"/>
        <v/>
      </c>
      <c r="B54" s="20" t="str">
        <f>IFERROR(VLOOKUP($A54,Instellingen!$K$11:$L$22,2,0),"")</f>
        <v/>
      </c>
      <c r="C54" s="51"/>
      <c r="D54" s="52"/>
      <c r="E54" s="52"/>
      <c r="F54" s="53"/>
      <c r="G54" s="50"/>
      <c r="H54" s="50"/>
      <c r="I54" s="50"/>
      <c r="J54" s="38">
        <f t="shared" si="2"/>
        <v>0</v>
      </c>
      <c r="K54" s="38">
        <f t="shared" si="0"/>
        <v>0</v>
      </c>
      <c r="L54" s="38">
        <f t="shared" si="3"/>
        <v>0</v>
      </c>
      <c r="M54" s="38">
        <f t="shared" si="4"/>
        <v>0</v>
      </c>
      <c r="N54" s="38">
        <f t="shared" si="5"/>
        <v>0</v>
      </c>
      <c r="O54" s="38">
        <f>IF($F54=Instellingen!$I$11,ROUND(($J54-($J54/((100%+$F54)/100%))),2),0)</f>
        <v>0</v>
      </c>
      <c r="P54" s="38">
        <f>IF($F54=Instellingen!$I$12,ROUND(($J54-($J54/((100%+$F54)/100%))),2),0)</f>
        <v>0</v>
      </c>
      <c r="Q54" s="38">
        <f>IF($F54=Instellingen!$I$14,0,ROUND(($K54-($K54/((100%+$F54)/100%))),2))</f>
        <v>0</v>
      </c>
    </row>
    <row r="55" spans="1:17" x14ac:dyDescent="0.35">
      <c r="A55" s="20" t="str">
        <f t="shared" si="1"/>
        <v/>
      </c>
      <c r="B55" s="20" t="str">
        <f>IFERROR(VLOOKUP($A55,Instellingen!$K$11:$L$22,2,0),"")</f>
        <v/>
      </c>
      <c r="C55" s="51"/>
      <c r="D55" s="52"/>
      <c r="E55" s="52"/>
      <c r="F55" s="53"/>
      <c r="G55" s="50"/>
      <c r="H55" s="50"/>
      <c r="I55" s="50"/>
      <c r="J55" s="38">
        <f t="shared" si="2"/>
        <v>0</v>
      </c>
      <c r="K55" s="38">
        <f t="shared" si="0"/>
        <v>0</v>
      </c>
      <c r="L55" s="38">
        <f t="shared" si="3"/>
        <v>0</v>
      </c>
      <c r="M55" s="38">
        <f t="shared" si="4"/>
        <v>0</v>
      </c>
      <c r="N55" s="38">
        <f t="shared" si="5"/>
        <v>0</v>
      </c>
      <c r="O55" s="38">
        <f>IF($F55=Instellingen!$I$11,ROUND(($J55-($J55/((100%+$F55)/100%))),2),0)</f>
        <v>0</v>
      </c>
      <c r="P55" s="38">
        <f>IF($F55=Instellingen!$I$12,ROUND(($J55-($J55/((100%+$F55)/100%))),2),0)</f>
        <v>0</v>
      </c>
      <c r="Q55" s="38">
        <f>IF($F55=Instellingen!$I$14,0,ROUND(($K55-($K55/((100%+$F55)/100%))),2))</f>
        <v>0</v>
      </c>
    </row>
    <row r="56" spans="1:17" x14ac:dyDescent="0.35">
      <c r="A56" s="20" t="str">
        <f t="shared" si="1"/>
        <v/>
      </c>
      <c r="B56" s="20" t="str">
        <f>IFERROR(VLOOKUP($A56,Instellingen!$K$11:$L$22,2,0),"")</f>
        <v/>
      </c>
      <c r="C56" s="51"/>
      <c r="D56" s="52"/>
      <c r="E56" s="52"/>
      <c r="F56" s="53"/>
      <c r="G56" s="50"/>
      <c r="H56" s="50"/>
      <c r="I56" s="50"/>
      <c r="J56" s="38">
        <f t="shared" si="2"/>
        <v>0</v>
      </c>
      <c r="K56" s="38">
        <f t="shared" si="0"/>
        <v>0</v>
      </c>
      <c r="L56" s="38">
        <f t="shared" si="3"/>
        <v>0</v>
      </c>
      <c r="M56" s="38">
        <f t="shared" si="4"/>
        <v>0</v>
      </c>
      <c r="N56" s="38">
        <f t="shared" si="5"/>
        <v>0</v>
      </c>
      <c r="O56" s="38">
        <f>IF($F56=Instellingen!$I$11,ROUND(($J56-($J56/((100%+$F56)/100%))),2),0)</f>
        <v>0</v>
      </c>
      <c r="P56" s="38">
        <f>IF($F56=Instellingen!$I$12,ROUND(($J56-($J56/((100%+$F56)/100%))),2),0)</f>
        <v>0</v>
      </c>
      <c r="Q56" s="38">
        <f>IF($F56=Instellingen!$I$14,0,ROUND(($K56-($K56/((100%+$F56)/100%))),2))</f>
        <v>0</v>
      </c>
    </row>
    <row r="57" spans="1:17" x14ac:dyDescent="0.35">
      <c r="A57" s="20" t="str">
        <f t="shared" si="1"/>
        <v/>
      </c>
      <c r="B57" s="20" t="str">
        <f>IFERROR(VLOOKUP($A57,Instellingen!$K$11:$L$22,2,0),"")</f>
        <v/>
      </c>
      <c r="C57" s="51"/>
      <c r="D57" s="52"/>
      <c r="E57" s="52"/>
      <c r="F57" s="53"/>
      <c r="G57" s="50"/>
      <c r="H57" s="50"/>
      <c r="I57" s="50"/>
      <c r="J57" s="38">
        <f t="shared" si="2"/>
        <v>0</v>
      </c>
      <c r="K57" s="38">
        <f t="shared" si="0"/>
        <v>0</v>
      </c>
      <c r="L57" s="38">
        <f t="shared" si="3"/>
        <v>0</v>
      </c>
      <c r="M57" s="38">
        <f t="shared" si="4"/>
        <v>0</v>
      </c>
      <c r="N57" s="38">
        <f t="shared" si="5"/>
        <v>0</v>
      </c>
      <c r="O57" s="38">
        <f>IF($F57=Instellingen!$I$11,ROUND(($J57-($J57/((100%+$F57)/100%))),2),0)</f>
        <v>0</v>
      </c>
      <c r="P57" s="38">
        <f>IF($F57=Instellingen!$I$12,ROUND(($J57-($J57/((100%+$F57)/100%))),2),0)</f>
        <v>0</v>
      </c>
      <c r="Q57" s="38">
        <f>IF($F57=Instellingen!$I$14,0,ROUND(($K57-($K57/((100%+$F57)/100%))),2))</f>
        <v>0</v>
      </c>
    </row>
    <row r="58" spans="1:17" x14ac:dyDescent="0.35">
      <c r="A58" s="20" t="str">
        <f t="shared" si="1"/>
        <v/>
      </c>
      <c r="B58" s="20" t="str">
        <f>IFERROR(VLOOKUP($A58,Instellingen!$K$11:$L$22,2,0),"")</f>
        <v/>
      </c>
      <c r="C58" s="51"/>
      <c r="D58" s="52"/>
      <c r="E58" s="52"/>
      <c r="F58" s="53"/>
      <c r="G58" s="50"/>
      <c r="H58" s="50"/>
      <c r="I58" s="50"/>
      <c r="J58" s="38">
        <f t="shared" si="2"/>
        <v>0</v>
      </c>
      <c r="K58" s="38">
        <f t="shared" si="0"/>
        <v>0</v>
      </c>
      <c r="L58" s="38">
        <f t="shared" si="3"/>
        <v>0</v>
      </c>
      <c r="M58" s="38">
        <f t="shared" si="4"/>
        <v>0</v>
      </c>
      <c r="N58" s="38">
        <f t="shared" si="5"/>
        <v>0</v>
      </c>
      <c r="O58" s="38">
        <f>IF($F58=Instellingen!$I$11,ROUND(($J58-($J58/((100%+$F58)/100%))),2),0)</f>
        <v>0</v>
      </c>
      <c r="P58" s="38">
        <f>IF($F58=Instellingen!$I$12,ROUND(($J58-($J58/((100%+$F58)/100%))),2),0)</f>
        <v>0</v>
      </c>
      <c r="Q58" s="38">
        <f>IF($F58=Instellingen!$I$14,0,ROUND(($K58-($K58/((100%+$F58)/100%))),2))</f>
        <v>0</v>
      </c>
    </row>
    <row r="59" spans="1:17" x14ac:dyDescent="0.35">
      <c r="A59" s="20" t="str">
        <f t="shared" si="1"/>
        <v/>
      </c>
      <c r="B59" s="20" t="str">
        <f>IFERROR(VLOOKUP($A59,Instellingen!$K$11:$L$22,2,0),"")</f>
        <v/>
      </c>
      <c r="C59" s="51"/>
      <c r="D59" s="52"/>
      <c r="E59" s="52"/>
      <c r="F59" s="53"/>
      <c r="G59" s="50"/>
      <c r="H59" s="50"/>
      <c r="I59" s="50"/>
      <c r="J59" s="38">
        <f t="shared" si="2"/>
        <v>0</v>
      </c>
      <c r="K59" s="38">
        <f t="shared" si="0"/>
        <v>0</v>
      </c>
      <c r="L59" s="38">
        <f t="shared" si="3"/>
        <v>0</v>
      </c>
      <c r="M59" s="38">
        <f t="shared" si="4"/>
        <v>0</v>
      </c>
      <c r="N59" s="38">
        <f t="shared" si="5"/>
        <v>0</v>
      </c>
      <c r="O59" s="38">
        <f>IF($F59=Instellingen!$I$11,ROUND(($J59-($J59/((100%+$F59)/100%))),2),0)</f>
        <v>0</v>
      </c>
      <c r="P59" s="38">
        <f>IF($F59=Instellingen!$I$12,ROUND(($J59-($J59/((100%+$F59)/100%))),2),0)</f>
        <v>0</v>
      </c>
      <c r="Q59" s="38">
        <f>IF($F59=Instellingen!$I$14,0,ROUND(($K59-($K59/((100%+$F59)/100%))),2))</f>
        <v>0</v>
      </c>
    </row>
    <row r="60" spans="1:17" x14ac:dyDescent="0.35">
      <c r="A60" s="20" t="str">
        <f t="shared" si="1"/>
        <v/>
      </c>
      <c r="B60" s="20" t="str">
        <f>IFERROR(VLOOKUP($A60,Instellingen!$K$11:$L$22,2,0),"")</f>
        <v/>
      </c>
      <c r="C60" s="51"/>
      <c r="D60" s="52"/>
      <c r="E60" s="52"/>
      <c r="F60" s="53"/>
      <c r="G60" s="50"/>
      <c r="H60" s="50"/>
      <c r="I60" s="50"/>
      <c r="J60" s="38">
        <f t="shared" si="2"/>
        <v>0</v>
      </c>
      <c r="K60" s="38">
        <f t="shared" si="0"/>
        <v>0</v>
      </c>
      <c r="L60" s="38">
        <f t="shared" si="3"/>
        <v>0</v>
      </c>
      <c r="M60" s="38">
        <f t="shared" si="4"/>
        <v>0</v>
      </c>
      <c r="N60" s="38">
        <f t="shared" si="5"/>
        <v>0</v>
      </c>
      <c r="O60" s="38">
        <f>IF($F60=Instellingen!$I$11,ROUND(($J60-($J60/((100%+$F60)/100%))),2),0)</f>
        <v>0</v>
      </c>
      <c r="P60" s="38">
        <f>IF($F60=Instellingen!$I$12,ROUND(($J60-($J60/((100%+$F60)/100%))),2),0)</f>
        <v>0</v>
      </c>
      <c r="Q60" s="38">
        <f>IF($F60=Instellingen!$I$14,0,ROUND(($K60-($K60/((100%+$F60)/100%))),2))</f>
        <v>0</v>
      </c>
    </row>
    <row r="61" spans="1:17" x14ac:dyDescent="0.35">
      <c r="A61" s="20" t="str">
        <f t="shared" si="1"/>
        <v/>
      </c>
      <c r="B61" s="20" t="str">
        <f>IFERROR(VLOOKUP($A61,Instellingen!$K$11:$L$22,2,0),"")</f>
        <v/>
      </c>
      <c r="C61" s="51"/>
      <c r="D61" s="52"/>
      <c r="E61" s="52"/>
      <c r="F61" s="53"/>
      <c r="G61" s="50"/>
      <c r="H61" s="50"/>
      <c r="I61" s="50"/>
      <c r="J61" s="38">
        <f t="shared" si="2"/>
        <v>0</v>
      </c>
      <c r="K61" s="38">
        <f t="shared" si="0"/>
        <v>0</v>
      </c>
      <c r="L61" s="38">
        <f t="shared" si="3"/>
        <v>0</v>
      </c>
      <c r="M61" s="38">
        <f t="shared" si="4"/>
        <v>0</v>
      </c>
      <c r="N61" s="38">
        <f t="shared" si="5"/>
        <v>0</v>
      </c>
      <c r="O61" s="38">
        <f>IF($F61=Instellingen!$I$11,ROUND(($J61-($J61/((100%+$F61)/100%))),2),0)</f>
        <v>0</v>
      </c>
      <c r="P61" s="38">
        <f>IF($F61=Instellingen!$I$12,ROUND(($J61-($J61/((100%+$F61)/100%))),2),0)</f>
        <v>0</v>
      </c>
      <c r="Q61" s="38">
        <f>IF($F61=Instellingen!$I$14,0,ROUND(($K61-($K61/((100%+$F61)/100%))),2))</f>
        <v>0</v>
      </c>
    </row>
    <row r="62" spans="1:17" x14ac:dyDescent="0.35">
      <c r="A62" s="20" t="str">
        <f t="shared" si="1"/>
        <v/>
      </c>
      <c r="B62" s="20" t="str">
        <f>IFERROR(VLOOKUP($A62,Instellingen!$K$11:$L$22,2,0),"")</f>
        <v/>
      </c>
      <c r="C62" s="51"/>
      <c r="D62" s="52"/>
      <c r="E62" s="52"/>
      <c r="F62" s="53"/>
      <c r="G62" s="50"/>
      <c r="H62" s="50"/>
      <c r="I62" s="50"/>
      <c r="J62" s="38">
        <f t="shared" si="2"/>
        <v>0</v>
      </c>
      <c r="K62" s="38">
        <f t="shared" si="0"/>
        <v>0</v>
      </c>
      <c r="L62" s="38">
        <f t="shared" si="3"/>
        <v>0</v>
      </c>
      <c r="M62" s="38">
        <f t="shared" si="4"/>
        <v>0</v>
      </c>
      <c r="N62" s="38">
        <f t="shared" si="5"/>
        <v>0</v>
      </c>
      <c r="O62" s="38">
        <f>IF($F62=Instellingen!$I$11,ROUND(($J62-($J62/((100%+$F62)/100%))),2),0)</f>
        <v>0</v>
      </c>
      <c r="P62" s="38">
        <f>IF($F62=Instellingen!$I$12,ROUND(($J62-($J62/((100%+$F62)/100%))),2),0)</f>
        <v>0</v>
      </c>
      <c r="Q62" s="38">
        <f>IF($F62=Instellingen!$I$14,0,ROUND(($K62-($K62/((100%+$F62)/100%))),2))</f>
        <v>0</v>
      </c>
    </row>
    <row r="63" spans="1:17" x14ac:dyDescent="0.35">
      <c r="A63" s="20" t="str">
        <f t="shared" si="1"/>
        <v/>
      </c>
      <c r="B63" s="20" t="str">
        <f>IFERROR(VLOOKUP($A63,Instellingen!$K$11:$L$22,2,0),"")</f>
        <v/>
      </c>
      <c r="C63" s="51"/>
      <c r="D63" s="52"/>
      <c r="E63" s="52"/>
      <c r="F63" s="53"/>
      <c r="G63" s="50"/>
      <c r="H63" s="50"/>
      <c r="I63" s="50"/>
      <c r="J63" s="38">
        <f t="shared" si="2"/>
        <v>0</v>
      </c>
      <c r="K63" s="38">
        <f t="shared" si="0"/>
        <v>0</v>
      </c>
      <c r="L63" s="38">
        <f t="shared" si="3"/>
        <v>0</v>
      </c>
      <c r="M63" s="38">
        <f t="shared" si="4"/>
        <v>0</v>
      </c>
      <c r="N63" s="38">
        <f t="shared" si="5"/>
        <v>0</v>
      </c>
      <c r="O63" s="38">
        <f>IF($F63=Instellingen!$I$11,ROUND(($J63-($J63/((100%+$F63)/100%))),2),0)</f>
        <v>0</v>
      </c>
      <c r="P63" s="38">
        <f>IF($F63=Instellingen!$I$12,ROUND(($J63-($J63/((100%+$F63)/100%))),2),0)</f>
        <v>0</v>
      </c>
      <c r="Q63" s="38">
        <f>IF($F63=Instellingen!$I$14,0,ROUND(($K63-($K63/((100%+$F63)/100%))),2))</f>
        <v>0</v>
      </c>
    </row>
    <row r="64" spans="1:17" x14ac:dyDescent="0.35">
      <c r="A64" s="20" t="str">
        <f t="shared" si="1"/>
        <v/>
      </c>
      <c r="B64" s="20" t="str">
        <f>IFERROR(VLOOKUP($A64,Instellingen!$K$11:$L$22,2,0),"")</f>
        <v/>
      </c>
      <c r="C64" s="51"/>
      <c r="D64" s="52"/>
      <c r="E64" s="52"/>
      <c r="F64" s="53"/>
      <c r="G64" s="50"/>
      <c r="H64" s="50"/>
      <c r="I64" s="50"/>
      <c r="J64" s="38">
        <f t="shared" si="2"/>
        <v>0</v>
      </c>
      <c r="K64" s="38">
        <f t="shared" si="0"/>
        <v>0</v>
      </c>
      <c r="L64" s="38">
        <f t="shared" si="3"/>
        <v>0</v>
      </c>
      <c r="M64" s="38">
        <f t="shared" si="4"/>
        <v>0</v>
      </c>
      <c r="N64" s="38">
        <f t="shared" si="5"/>
        <v>0</v>
      </c>
      <c r="O64" s="38">
        <f>IF($F64=Instellingen!$I$11,ROUND(($J64-($J64/((100%+$F64)/100%))),2),0)</f>
        <v>0</v>
      </c>
      <c r="P64" s="38">
        <f>IF($F64=Instellingen!$I$12,ROUND(($J64-($J64/((100%+$F64)/100%))),2),0)</f>
        <v>0</v>
      </c>
      <c r="Q64" s="38">
        <f>IF($F64=Instellingen!$I$14,0,ROUND(($K64-($K64/((100%+$F64)/100%))),2))</f>
        <v>0</v>
      </c>
    </row>
    <row r="65" spans="1:17" x14ac:dyDescent="0.35">
      <c r="A65" s="20" t="str">
        <f t="shared" si="1"/>
        <v/>
      </c>
      <c r="B65" s="20" t="str">
        <f>IFERROR(VLOOKUP($A65,Instellingen!$K$11:$L$22,2,0),"")</f>
        <v/>
      </c>
      <c r="C65" s="51"/>
      <c r="D65" s="52"/>
      <c r="E65" s="52"/>
      <c r="F65" s="53"/>
      <c r="G65" s="50"/>
      <c r="H65" s="50"/>
      <c r="I65" s="50"/>
      <c r="J65" s="38">
        <f t="shared" si="2"/>
        <v>0</v>
      </c>
      <c r="K65" s="38">
        <f t="shared" si="0"/>
        <v>0</v>
      </c>
      <c r="L65" s="38">
        <f t="shared" si="3"/>
        <v>0</v>
      </c>
      <c r="M65" s="38">
        <f t="shared" si="4"/>
        <v>0</v>
      </c>
      <c r="N65" s="38">
        <f t="shared" si="5"/>
        <v>0</v>
      </c>
      <c r="O65" s="38">
        <f>IF($F65=Instellingen!$I$11,ROUND(($J65-($J65/((100%+$F65)/100%))),2),0)</f>
        <v>0</v>
      </c>
      <c r="P65" s="38">
        <f>IF($F65=Instellingen!$I$12,ROUND(($J65-($J65/((100%+$F65)/100%))),2),0)</f>
        <v>0</v>
      </c>
      <c r="Q65" s="38">
        <f>IF($F65=Instellingen!$I$14,0,ROUND(($K65-($K65/((100%+$F65)/100%))),2))</f>
        <v>0</v>
      </c>
    </row>
    <row r="66" spans="1:17" x14ac:dyDescent="0.35">
      <c r="A66" s="20" t="str">
        <f t="shared" si="1"/>
        <v/>
      </c>
      <c r="B66" s="20" t="str">
        <f>IFERROR(VLOOKUP($A66,Instellingen!$K$11:$L$22,2,0),"")</f>
        <v/>
      </c>
      <c r="C66" s="51"/>
      <c r="D66" s="52"/>
      <c r="E66" s="52"/>
      <c r="F66" s="53"/>
      <c r="G66" s="50"/>
      <c r="H66" s="50"/>
      <c r="I66" s="50"/>
      <c r="J66" s="38">
        <f t="shared" si="2"/>
        <v>0</v>
      </c>
      <c r="K66" s="38">
        <f t="shared" si="0"/>
        <v>0</v>
      </c>
      <c r="L66" s="38">
        <f t="shared" si="3"/>
        <v>0</v>
      </c>
      <c r="M66" s="38">
        <f t="shared" si="4"/>
        <v>0</v>
      </c>
      <c r="N66" s="38">
        <f t="shared" si="5"/>
        <v>0</v>
      </c>
      <c r="O66" s="38">
        <f>IF($F66=Instellingen!$I$11,ROUND(($J66-($J66/((100%+$F66)/100%))),2),0)</f>
        <v>0</v>
      </c>
      <c r="P66" s="38">
        <f>IF($F66=Instellingen!$I$12,ROUND(($J66-($J66/((100%+$F66)/100%))),2),0)</f>
        <v>0</v>
      </c>
      <c r="Q66" s="38">
        <f>IF($F66=Instellingen!$I$14,0,ROUND(($K66-($K66/((100%+$F66)/100%))),2))</f>
        <v>0</v>
      </c>
    </row>
    <row r="67" spans="1:17" x14ac:dyDescent="0.35">
      <c r="A67" s="20" t="str">
        <f t="shared" si="1"/>
        <v/>
      </c>
      <c r="B67" s="20" t="str">
        <f>IFERROR(VLOOKUP($A67,Instellingen!$K$11:$L$22,2,0),"")</f>
        <v/>
      </c>
      <c r="C67" s="51"/>
      <c r="D67" s="52"/>
      <c r="E67" s="52"/>
      <c r="F67" s="53"/>
      <c r="G67" s="50"/>
      <c r="H67" s="50"/>
      <c r="I67" s="50"/>
      <c r="J67" s="38">
        <f t="shared" si="2"/>
        <v>0</v>
      </c>
      <c r="K67" s="38">
        <f t="shared" si="0"/>
        <v>0</v>
      </c>
      <c r="L67" s="38">
        <f t="shared" si="3"/>
        <v>0</v>
      </c>
      <c r="M67" s="38">
        <f t="shared" si="4"/>
        <v>0</v>
      </c>
      <c r="N67" s="38">
        <f t="shared" si="5"/>
        <v>0</v>
      </c>
      <c r="O67" s="38">
        <f>IF($F67=Instellingen!$I$11,ROUND(($J67-($J67/((100%+$F67)/100%))),2),0)</f>
        <v>0</v>
      </c>
      <c r="P67" s="38">
        <f>IF($F67=Instellingen!$I$12,ROUND(($J67-($J67/((100%+$F67)/100%))),2),0)</f>
        <v>0</v>
      </c>
      <c r="Q67" s="38">
        <f>IF($F67=Instellingen!$I$14,0,ROUND(($K67-($K67/((100%+$F67)/100%))),2))</f>
        <v>0</v>
      </c>
    </row>
    <row r="68" spans="1:17" x14ac:dyDescent="0.35">
      <c r="A68" s="20" t="str">
        <f t="shared" si="1"/>
        <v/>
      </c>
      <c r="B68" s="20" t="str">
        <f>IFERROR(VLOOKUP($A68,Instellingen!$K$11:$L$22,2,0),"")</f>
        <v/>
      </c>
      <c r="C68" s="51"/>
      <c r="D68" s="52"/>
      <c r="E68" s="52"/>
      <c r="F68" s="53"/>
      <c r="G68" s="50"/>
      <c r="H68" s="50"/>
      <c r="I68" s="50"/>
      <c r="J68" s="38">
        <f t="shared" si="2"/>
        <v>0</v>
      </c>
      <c r="K68" s="38">
        <f t="shared" si="0"/>
        <v>0</v>
      </c>
      <c r="L68" s="38">
        <f t="shared" si="3"/>
        <v>0</v>
      </c>
      <c r="M68" s="38">
        <f t="shared" si="4"/>
        <v>0</v>
      </c>
      <c r="N68" s="38">
        <f t="shared" si="5"/>
        <v>0</v>
      </c>
      <c r="O68" s="38">
        <f>IF($F68=Instellingen!$I$11,ROUND(($J68-($J68/((100%+$F68)/100%))),2),0)</f>
        <v>0</v>
      </c>
      <c r="P68" s="38">
        <f>IF($F68=Instellingen!$I$12,ROUND(($J68-($J68/((100%+$F68)/100%))),2),0)</f>
        <v>0</v>
      </c>
      <c r="Q68" s="38">
        <f>IF($F68=Instellingen!$I$14,0,ROUND(($K68-($K68/((100%+$F68)/100%))),2))</f>
        <v>0</v>
      </c>
    </row>
    <row r="69" spans="1:17" x14ac:dyDescent="0.35">
      <c r="A69" s="20" t="str">
        <f t="shared" si="1"/>
        <v/>
      </c>
      <c r="B69" s="20" t="str">
        <f>IFERROR(VLOOKUP($A69,Instellingen!$K$11:$L$22,2,0),"")</f>
        <v/>
      </c>
      <c r="C69" s="51"/>
      <c r="D69" s="52"/>
      <c r="E69" s="52"/>
      <c r="F69" s="53"/>
      <c r="G69" s="50"/>
      <c r="H69" s="50"/>
      <c r="I69" s="50"/>
      <c r="J69" s="38">
        <f t="shared" si="2"/>
        <v>0</v>
      </c>
      <c r="K69" s="38">
        <f t="shared" si="0"/>
        <v>0</v>
      </c>
      <c r="L69" s="38">
        <f t="shared" si="3"/>
        <v>0</v>
      </c>
      <c r="M69" s="38">
        <f t="shared" si="4"/>
        <v>0</v>
      </c>
      <c r="N69" s="38">
        <f t="shared" si="5"/>
        <v>0</v>
      </c>
      <c r="O69" s="38">
        <f>IF($F69=Instellingen!$I$11,ROUND(($J69-($J69/((100%+$F69)/100%))),2),0)</f>
        <v>0</v>
      </c>
      <c r="P69" s="38">
        <f>IF($F69=Instellingen!$I$12,ROUND(($J69-($J69/((100%+$F69)/100%))),2),0)</f>
        <v>0</v>
      </c>
      <c r="Q69" s="38">
        <f>IF($F69=Instellingen!$I$14,0,ROUND(($K69-($K69/((100%+$F69)/100%))),2))</f>
        <v>0</v>
      </c>
    </row>
    <row r="70" spans="1:17" x14ac:dyDescent="0.35">
      <c r="A70" s="20" t="str">
        <f t="shared" si="1"/>
        <v/>
      </c>
      <c r="B70" s="20" t="str">
        <f>IFERROR(VLOOKUP($A70,Instellingen!$K$11:$L$22,2,0),"")</f>
        <v/>
      </c>
      <c r="C70" s="51"/>
      <c r="D70" s="52"/>
      <c r="E70" s="52"/>
      <c r="F70" s="53"/>
      <c r="G70" s="50"/>
      <c r="H70" s="50"/>
      <c r="I70" s="50"/>
      <c r="J70" s="38">
        <f t="shared" si="2"/>
        <v>0</v>
      </c>
      <c r="K70" s="38">
        <f t="shared" si="0"/>
        <v>0</v>
      </c>
      <c r="L70" s="38">
        <f t="shared" si="3"/>
        <v>0</v>
      </c>
      <c r="M70" s="38">
        <f t="shared" si="4"/>
        <v>0</v>
      </c>
      <c r="N70" s="38">
        <f t="shared" si="5"/>
        <v>0</v>
      </c>
      <c r="O70" s="38">
        <f>IF($F70=Instellingen!$I$11,ROUND(($J70-($J70/((100%+$F70)/100%))),2),0)</f>
        <v>0</v>
      </c>
      <c r="P70" s="38">
        <f>IF($F70=Instellingen!$I$12,ROUND(($J70-($J70/((100%+$F70)/100%))),2),0)</f>
        <v>0</v>
      </c>
      <c r="Q70" s="38">
        <f>IF($F70=Instellingen!$I$14,0,ROUND(($K70-($K70/((100%+$F70)/100%))),2))</f>
        <v>0</v>
      </c>
    </row>
    <row r="71" spans="1:17" x14ac:dyDescent="0.35">
      <c r="A71" s="20" t="str">
        <f t="shared" si="1"/>
        <v/>
      </c>
      <c r="B71" s="20" t="str">
        <f>IFERROR(VLOOKUP($A71,Instellingen!$K$11:$L$22,2,0),"")</f>
        <v/>
      </c>
      <c r="C71" s="51"/>
      <c r="D71" s="52"/>
      <c r="E71" s="52"/>
      <c r="F71" s="53"/>
      <c r="G71" s="50"/>
      <c r="H71" s="50"/>
      <c r="I71" s="50"/>
      <c r="J71" s="38">
        <f t="shared" si="2"/>
        <v>0</v>
      </c>
      <c r="K71" s="38">
        <f t="shared" ref="K71:K134" si="6">IF(OR($G71="Kosten",$G71="Investering"),$E71-$D71,0)</f>
        <v>0</v>
      </c>
      <c r="L71" s="38">
        <f t="shared" si="3"/>
        <v>0</v>
      </c>
      <c r="M71" s="38">
        <f t="shared" si="4"/>
        <v>0</v>
      </c>
      <c r="N71" s="38">
        <f t="shared" si="5"/>
        <v>0</v>
      </c>
      <c r="O71" s="38">
        <f>IF($F71=Instellingen!$I$11,ROUND(($J71-($J71/((100%+$F71)/100%))),2),0)</f>
        <v>0</v>
      </c>
      <c r="P71" s="38">
        <f>IF($F71=Instellingen!$I$12,ROUND(($J71-($J71/((100%+$F71)/100%))),2),0)</f>
        <v>0</v>
      </c>
      <c r="Q71" s="38">
        <f>IF($F71=Instellingen!$I$14,0,ROUND(($K71-($K71/((100%+$F71)/100%))),2))</f>
        <v>0</v>
      </c>
    </row>
    <row r="72" spans="1:17" x14ac:dyDescent="0.35">
      <c r="A72" s="20" t="str">
        <f t="shared" ref="A72:A135" si="7">IF($C72="","",PROPER(TEXT($C72,"mmmm")))</f>
        <v/>
      </c>
      <c r="B72" s="20" t="str">
        <f>IFERROR(VLOOKUP($A72,Instellingen!$K$11:$L$22,2,0),"")</f>
        <v/>
      </c>
      <c r="C72" s="51"/>
      <c r="D72" s="52"/>
      <c r="E72" s="52"/>
      <c r="F72" s="53"/>
      <c r="G72" s="50"/>
      <c r="H72" s="50"/>
      <c r="I72" s="50"/>
      <c r="J72" s="38">
        <f t="shared" ref="J72:J135" si="8">IF($G72="Omzet",$D72-$E72,0)</f>
        <v>0</v>
      </c>
      <c r="K72" s="38">
        <f t="shared" si="6"/>
        <v>0</v>
      </c>
      <c r="L72" s="38">
        <f t="shared" ref="L72:L135" si="9">IF(OR($G72="Omzet",$G72="Kosten",$G72="Investering"),0,$D72-$E72)</f>
        <v>0</v>
      </c>
      <c r="M72" s="38">
        <f t="shared" ref="M72:M135" si="10">J72-O72-P72</f>
        <v>0</v>
      </c>
      <c r="N72" s="38">
        <f t="shared" ref="N72:N135" si="11">K72-Q72</f>
        <v>0</v>
      </c>
      <c r="O72" s="38">
        <f>IF($F72=Instellingen!$I$11,ROUND(($J72-($J72/((100%+$F72)/100%))),2),0)</f>
        <v>0</v>
      </c>
      <c r="P72" s="38">
        <f>IF($F72=Instellingen!$I$12,ROUND(($J72-($J72/((100%+$F72)/100%))),2),0)</f>
        <v>0</v>
      </c>
      <c r="Q72" s="38">
        <f>IF($F72=Instellingen!$I$14,0,ROUND(($K72-($K72/((100%+$F72)/100%))),2))</f>
        <v>0</v>
      </c>
    </row>
    <row r="73" spans="1:17" x14ac:dyDescent="0.35">
      <c r="A73" s="20" t="str">
        <f t="shared" si="7"/>
        <v/>
      </c>
      <c r="B73" s="20" t="str">
        <f>IFERROR(VLOOKUP($A73,Instellingen!$K$11:$L$22,2,0),"")</f>
        <v/>
      </c>
      <c r="C73" s="51"/>
      <c r="D73" s="52"/>
      <c r="E73" s="52"/>
      <c r="F73" s="53"/>
      <c r="G73" s="50"/>
      <c r="H73" s="50"/>
      <c r="I73" s="50"/>
      <c r="J73" s="38">
        <f t="shared" si="8"/>
        <v>0</v>
      </c>
      <c r="K73" s="38">
        <f t="shared" si="6"/>
        <v>0</v>
      </c>
      <c r="L73" s="38">
        <f t="shared" si="9"/>
        <v>0</v>
      </c>
      <c r="M73" s="38">
        <f t="shared" si="10"/>
        <v>0</v>
      </c>
      <c r="N73" s="38">
        <f t="shared" si="11"/>
        <v>0</v>
      </c>
      <c r="O73" s="38">
        <f>IF($F73=Instellingen!$I$11,ROUND(($J73-($J73/((100%+$F73)/100%))),2),0)</f>
        <v>0</v>
      </c>
      <c r="P73" s="38">
        <f>IF($F73=Instellingen!$I$12,ROUND(($J73-($J73/((100%+$F73)/100%))),2),0)</f>
        <v>0</v>
      </c>
      <c r="Q73" s="38">
        <f>IF($F73=Instellingen!$I$14,0,ROUND(($K73-($K73/((100%+$F73)/100%))),2))</f>
        <v>0</v>
      </c>
    </row>
    <row r="74" spans="1:17" x14ac:dyDescent="0.35">
      <c r="A74" s="20" t="str">
        <f t="shared" si="7"/>
        <v/>
      </c>
      <c r="B74" s="20" t="str">
        <f>IFERROR(VLOOKUP($A74,Instellingen!$K$11:$L$22,2,0),"")</f>
        <v/>
      </c>
      <c r="C74" s="51"/>
      <c r="D74" s="52"/>
      <c r="E74" s="52"/>
      <c r="F74" s="53"/>
      <c r="G74" s="50"/>
      <c r="H74" s="50"/>
      <c r="I74" s="50"/>
      <c r="J74" s="38">
        <f t="shared" si="8"/>
        <v>0</v>
      </c>
      <c r="K74" s="38">
        <f t="shared" si="6"/>
        <v>0</v>
      </c>
      <c r="L74" s="38">
        <f t="shared" si="9"/>
        <v>0</v>
      </c>
      <c r="M74" s="38">
        <f t="shared" si="10"/>
        <v>0</v>
      </c>
      <c r="N74" s="38">
        <f t="shared" si="11"/>
        <v>0</v>
      </c>
      <c r="O74" s="38">
        <f>IF($F74=Instellingen!$I$11,ROUND(($J74-($J74/((100%+$F74)/100%))),2),0)</f>
        <v>0</v>
      </c>
      <c r="P74" s="38">
        <f>IF($F74=Instellingen!$I$12,ROUND(($J74-($J74/((100%+$F74)/100%))),2),0)</f>
        <v>0</v>
      </c>
      <c r="Q74" s="38">
        <f>IF($F74=Instellingen!$I$14,0,ROUND(($K74-($K74/((100%+$F74)/100%))),2))</f>
        <v>0</v>
      </c>
    </row>
    <row r="75" spans="1:17" x14ac:dyDescent="0.35">
      <c r="A75" s="20" t="str">
        <f t="shared" si="7"/>
        <v/>
      </c>
      <c r="B75" s="20" t="str">
        <f>IFERROR(VLOOKUP($A75,Instellingen!$K$11:$L$22,2,0),"")</f>
        <v/>
      </c>
      <c r="C75" s="51"/>
      <c r="D75" s="52"/>
      <c r="E75" s="52"/>
      <c r="F75" s="53"/>
      <c r="G75" s="50"/>
      <c r="H75" s="50"/>
      <c r="I75" s="50"/>
      <c r="J75" s="38">
        <f t="shared" si="8"/>
        <v>0</v>
      </c>
      <c r="K75" s="38">
        <f t="shared" si="6"/>
        <v>0</v>
      </c>
      <c r="L75" s="38">
        <f t="shared" si="9"/>
        <v>0</v>
      </c>
      <c r="M75" s="38">
        <f t="shared" si="10"/>
        <v>0</v>
      </c>
      <c r="N75" s="38">
        <f t="shared" si="11"/>
        <v>0</v>
      </c>
      <c r="O75" s="38">
        <f>IF($F75=Instellingen!$I$11,ROUND(($J75-($J75/((100%+$F75)/100%))),2),0)</f>
        <v>0</v>
      </c>
      <c r="P75" s="38">
        <f>IF($F75=Instellingen!$I$12,ROUND(($J75-($J75/((100%+$F75)/100%))),2),0)</f>
        <v>0</v>
      </c>
      <c r="Q75" s="38">
        <f>IF($F75=Instellingen!$I$14,0,ROUND(($K75-($K75/((100%+$F75)/100%))),2))</f>
        <v>0</v>
      </c>
    </row>
    <row r="76" spans="1:17" x14ac:dyDescent="0.35">
      <c r="A76" s="20" t="str">
        <f t="shared" si="7"/>
        <v/>
      </c>
      <c r="B76" s="20" t="str">
        <f>IFERROR(VLOOKUP($A76,Instellingen!$K$11:$L$22,2,0),"")</f>
        <v/>
      </c>
      <c r="C76" s="51"/>
      <c r="D76" s="52"/>
      <c r="E76" s="52"/>
      <c r="F76" s="53"/>
      <c r="G76" s="50"/>
      <c r="H76" s="50"/>
      <c r="I76" s="50"/>
      <c r="J76" s="38">
        <f t="shared" si="8"/>
        <v>0</v>
      </c>
      <c r="K76" s="38">
        <f t="shared" si="6"/>
        <v>0</v>
      </c>
      <c r="L76" s="38">
        <f t="shared" si="9"/>
        <v>0</v>
      </c>
      <c r="M76" s="38">
        <f t="shared" si="10"/>
        <v>0</v>
      </c>
      <c r="N76" s="38">
        <f t="shared" si="11"/>
        <v>0</v>
      </c>
      <c r="O76" s="38">
        <f>IF($F76=Instellingen!$I$11,ROUND(($J76-($J76/((100%+$F76)/100%))),2),0)</f>
        <v>0</v>
      </c>
      <c r="P76" s="38">
        <f>IF($F76=Instellingen!$I$12,ROUND(($J76-($J76/((100%+$F76)/100%))),2),0)</f>
        <v>0</v>
      </c>
      <c r="Q76" s="38">
        <f>IF($F76=Instellingen!$I$14,0,ROUND(($K76-($K76/((100%+$F76)/100%))),2))</f>
        <v>0</v>
      </c>
    </row>
    <row r="77" spans="1:17" x14ac:dyDescent="0.35">
      <c r="A77" s="20" t="str">
        <f t="shared" si="7"/>
        <v/>
      </c>
      <c r="B77" s="20" t="str">
        <f>IFERROR(VLOOKUP($A77,Instellingen!$K$11:$L$22,2,0),"")</f>
        <v/>
      </c>
      <c r="C77" s="51"/>
      <c r="D77" s="52"/>
      <c r="E77" s="52"/>
      <c r="F77" s="53"/>
      <c r="G77" s="50"/>
      <c r="H77" s="50"/>
      <c r="I77" s="50"/>
      <c r="J77" s="38">
        <f t="shared" si="8"/>
        <v>0</v>
      </c>
      <c r="K77" s="38">
        <f t="shared" si="6"/>
        <v>0</v>
      </c>
      <c r="L77" s="38">
        <f t="shared" si="9"/>
        <v>0</v>
      </c>
      <c r="M77" s="38">
        <f t="shared" si="10"/>
        <v>0</v>
      </c>
      <c r="N77" s="38">
        <f t="shared" si="11"/>
        <v>0</v>
      </c>
      <c r="O77" s="38">
        <f>IF($F77=Instellingen!$I$11,ROUND(($J77-($J77/((100%+$F77)/100%))),2),0)</f>
        <v>0</v>
      </c>
      <c r="P77" s="38">
        <f>IF($F77=Instellingen!$I$12,ROUND(($J77-($J77/((100%+$F77)/100%))),2),0)</f>
        <v>0</v>
      </c>
      <c r="Q77" s="38">
        <f>IF($F77=Instellingen!$I$14,0,ROUND(($K77-($K77/((100%+$F77)/100%))),2))</f>
        <v>0</v>
      </c>
    </row>
    <row r="78" spans="1:17" x14ac:dyDescent="0.35">
      <c r="A78" s="20" t="str">
        <f t="shared" si="7"/>
        <v/>
      </c>
      <c r="B78" s="20" t="str">
        <f>IFERROR(VLOOKUP($A78,Instellingen!$K$11:$L$22,2,0),"")</f>
        <v/>
      </c>
      <c r="C78" s="51"/>
      <c r="D78" s="52"/>
      <c r="E78" s="52"/>
      <c r="F78" s="53"/>
      <c r="G78" s="50"/>
      <c r="H78" s="50"/>
      <c r="I78" s="50"/>
      <c r="J78" s="38">
        <f t="shared" si="8"/>
        <v>0</v>
      </c>
      <c r="K78" s="38">
        <f t="shared" si="6"/>
        <v>0</v>
      </c>
      <c r="L78" s="38">
        <f t="shared" si="9"/>
        <v>0</v>
      </c>
      <c r="M78" s="38">
        <f t="shared" si="10"/>
        <v>0</v>
      </c>
      <c r="N78" s="38">
        <f t="shared" si="11"/>
        <v>0</v>
      </c>
      <c r="O78" s="38">
        <f>IF($F78=Instellingen!$I$11,ROUND(($J78-($J78/((100%+$F78)/100%))),2),0)</f>
        <v>0</v>
      </c>
      <c r="P78" s="38">
        <f>IF($F78=Instellingen!$I$12,ROUND(($J78-($J78/((100%+$F78)/100%))),2),0)</f>
        <v>0</v>
      </c>
      <c r="Q78" s="38">
        <f>IF($F78=Instellingen!$I$14,0,ROUND(($K78-($K78/((100%+$F78)/100%))),2))</f>
        <v>0</v>
      </c>
    </row>
    <row r="79" spans="1:17" x14ac:dyDescent="0.35">
      <c r="A79" s="20" t="str">
        <f t="shared" si="7"/>
        <v/>
      </c>
      <c r="B79" s="20" t="str">
        <f>IFERROR(VLOOKUP($A79,Instellingen!$K$11:$L$22,2,0),"")</f>
        <v/>
      </c>
      <c r="C79" s="51"/>
      <c r="D79" s="52"/>
      <c r="E79" s="52"/>
      <c r="F79" s="53"/>
      <c r="G79" s="50"/>
      <c r="H79" s="50"/>
      <c r="I79" s="50"/>
      <c r="J79" s="38">
        <f t="shared" si="8"/>
        <v>0</v>
      </c>
      <c r="K79" s="38">
        <f t="shared" si="6"/>
        <v>0</v>
      </c>
      <c r="L79" s="38">
        <f t="shared" si="9"/>
        <v>0</v>
      </c>
      <c r="M79" s="38">
        <f t="shared" si="10"/>
        <v>0</v>
      </c>
      <c r="N79" s="38">
        <f t="shared" si="11"/>
        <v>0</v>
      </c>
      <c r="O79" s="38">
        <f>IF($F79=Instellingen!$I$11,ROUND(($J79-($J79/((100%+$F79)/100%))),2),0)</f>
        <v>0</v>
      </c>
      <c r="P79" s="38">
        <f>IF($F79=Instellingen!$I$12,ROUND(($J79-($J79/((100%+$F79)/100%))),2),0)</f>
        <v>0</v>
      </c>
      <c r="Q79" s="38">
        <f>IF($F79=Instellingen!$I$14,0,ROUND(($K79-($K79/((100%+$F79)/100%))),2))</f>
        <v>0</v>
      </c>
    </row>
    <row r="80" spans="1:17" x14ac:dyDescent="0.35">
      <c r="A80" s="20" t="str">
        <f t="shared" si="7"/>
        <v/>
      </c>
      <c r="B80" s="20" t="str">
        <f>IFERROR(VLOOKUP($A80,Instellingen!$K$11:$L$22,2,0),"")</f>
        <v/>
      </c>
      <c r="C80" s="51"/>
      <c r="D80" s="52"/>
      <c r="E80" s="52"/>
      <c r="F80" s="53"/>
      <c r="G80" s="50"/>
      <c r="H80" s="50"/>
      <c r="I80" s="50"/>
      <c r="J80" s="38">
        <f t="shared" si="8"/>
        <v>0</v>
      </c>
      <c r="K80" s="38">
        <f t="shared" si="6"/>
        <v>0</v>
      </c>
      <c r="L80" s="38">
        <f t="shared" si="9"/>
        <v>0</v>
      </c>
      <c r="M80" s="38">
        <f t="shared" si="10"/>
        <v>0</v>
      </c>
      <c r="N80" s="38">
        <f t="shared" si="11"/>
        <v>0</v>
      </c>
      <c r="O80" s="38">
        <f>IF($F80=Instellingen!$I$11,ROUND(($J80-($J80/((100%+$F80)/100%))),2),0)</f>
        <v>0</v>
      </c>
      <c r="P80" s="38">
        <f>IF($F80=Instellingen!$I$12,ROUND(($J80-($J80/((100%+$F80)/100%))),2),0)</f>
        <v>0</v>
      </c>
      <c r="Q80" s="38">
        <f>IF($F80=Instellingen!$I$14,0,ROUND(($K80-($K80/((100%+$F80)/100%))),2))</f>
        <v>0</v>
      </c>
    </row>
    <row r="81" spans="1:17" x14ac:dyDescent="0.35">
      <c r="A81" s="20" t="str">
        <f t="shared" si="7"/>
        <v/>
      </c>
      <c r="B81" s="20" t="str">
        <f>IFERROR(VLOOKUP($A81,Instellingen!$K$11:$L$22,2,0),"")</f>
        <v/>
      </c>
      <c r="C81" s="51"/>
      <c r="D81" s="52"/>
      <c r="E81" s="52"/>
      <c r="F81" s="53"/>
      <c r="G81" s="50"/>
      <c r="H81" s="50"/>
      <c r="I81" s="50"/>
      <c r="J81" s="38">
        <f t="shared" si="8"/>
        <v>0</v>
      </c>
      <c r="K81" s="38">
        <f t="shared" si="6"/>
        <v>0</v>
      </c>
      <c r="L81" s="38">
        <f t="shared" si="9"/>
        <v>0</v>
      </c>
      <c r="M81" s="38">
        <f t="shared" si="10"/>
        <v>0</v>
      </c>
      <c r="N81" s="38">
        <f t="shared" si="11"/>
        <v>0</v>
      </c>
      <c r="O81" s="38">
        <f>IF($F81=Instellingen!$I$11,ROUND(($J81-($J81/((100%+$F81)/100%))),2),0)</f>
        <v>0</v>
      </c>
      <c r="P81" s="38">
        <f>IF($F81=Instellingen!$I$12,ROUND(($J81-($J81/((100%+$F81)/100%))),2),0)</f>
        <v>0</v>
      </c>
      <c r="Q81" s="38">
        <f>IF($F81=Instellingen!$I$14,0,ROUND(($K81-($K81/((100%+$F81)/100%))),2))</f>
        <v>0</v>
      </c>
    </row>
    <row r="82" spans="1:17" x14ac:dyDescent="0.35">
      <c r="A82" s="20" t="str">
        <f t="shared" si="7"/>
        <v/>
      </c>
      <c r="B82" s="20" t="str">
        <f>IFERROR(VLOOKUP($A82,Instellingen!$K$11:$L$22,2,0),"")</f>
        <v/>
      </c>
      <c r="C82" s="51"/>
      <c r="D82" s="52"/>
      <c r="E82" s="52"/>
      <c r="F82" s="53"/>
      <c r="G82" s="50"/>
      <c r="H82" s="50"/>
      <c r="I82" s="50"/>
      <c r="J82" s="38">
        <f t="shared" si="8"/>
        <v>0</v>
      </c>
      <c r="K82" s="38">
        <f t="shared" si="6"/>
        <v>0</v>
      </c>
      <c r="L82" s="38">
        <f t="shared" si="9"/>
        <v>0</v>
      </c>
      <c r="M82" s="38">
        <f t="shared" si="10"/>
        <v>0</v>
      </c>
      <c r="N82" s="38">
        <f t="shared" si="11"/>
        <v>0</v>
      </c>
      <c r="O82" s="38">
        <f>IF($F82=Instellingen!$I$11,ROUND(($J82-($J82/((100%+$F82)/100%))),2),0)</f>
        <v>0</v>
      </c>
      <c r="P82" s="38">
        <f>IF($F82=Instellingen!$I$12,ROUND(($J82-($J82/((100%+$F82)/100%))),2),0)</f>
        <v>0</v>
      </c>
      <c r="Q82" s="38">
        <f>IF($F82=Instellingen!$I$14,0,ROUND(($K82-($K82/((100%+$F82)/100%))),2))</f>
        <v>0</v>
      </c>
    </row>
    <row r="83" spans="1:17" x14ac:dyDescent="0.35">
      <c r="A83" s="20" t="str">
        <f t="shared" si="7"/>
        <v/>
      </c>
      <c r="B83" s="20" t="str">
        <f>IFERROR(VLOOKUP($A83,Instellingen!$K$11:$L$22,2,0),"")</f>
        <v/>
      </c>
      <c r="C83" s="51"/>
      <c r="D83" s="52"/>
      <c r="E83" s="52"/>
      <c r="F83" s="53"/>
      <c r="G83" s="50"/>
      <c r="H83" s="50"/>
      <c r="I83" s="50"/>
      <c r="J83" s="38">
        <f t="shared" si="8"/>
        <v>0</v>
      </c>
      <c r="K83" s="38">
        <f t="shared" si="6"/>
        <v>0</v>
      </c>
      <c r="L83" s="38">
        <f t="shared" si="9"/>
        <v>0</v>
      </c>
      <c r="M83" s="38">
        <f t="shared" si="10"/>
        <v>0</v>
      </c>
      <c r="N83" s="38">
        <f t="shared" si="11"/>
        <v>0</v>
      </c>
      <c r="O83" s="38">
        <f>IF($F83=Instellingen!$I$11,ROUND(($J83-($J83/((100%+$F83)/100%))),2),0)</f>
        <v>0</v>
      </c>
      <c r="P83" s="38">
        <f>IF($F83=Instellingen!$I$12,ROUND(($J83-($J83/((100%+$F83)/100%))),2),0)</f>
        <v>0</v>
      </c>
      <c r="Q83" s="38">
        <f>IF($F83=Instellingen!$I$14,0,ROUND(($K83-($K83/((100%+$F83)/100%))),2))</f>
        <v>0</v>
      </c>
    </row>
    <row r="84" spans="1:17" x14ac:dyDescent="0.35">
      <c r="A84" s="20" t="str">
        <f t="shared" si="7"/>
        <v/>
      </c>
      <c r="B84" s="20" t="str">
        <f>IFERROR(VLOOKUP($A84,Instellingen!$K$11:$L$22,2,0),"")</f>
        <v/>
      </c>
      <c r="C84" s="51"/>
      <c r="D84" s="52"/>
      <c r="E84" s="52"/>
      <c r="F84" s="53"/>
      <c r="G84" s="50"/>
      <c r="H84" s="50"/>
      <c r="I84" s="50"/>
      <c r="J84" s="38">
        <f t="shared" si="8"/>
        <v>0</v>
      </c>
      <c r="K84" s="38">
        <f t="shared" si="6"/>
        <v>0</v>
      </c>
      <c r="L84" s="38">
        <f t="shared" si="9"/>
        <v>0</v>
      </c>
      <c r="M84" s="38">
        <f t="shared" si="10"/>
        <v>0</v>
      </c>
      <c r="N84" s="38">
        <f t="shared" si="11"/>
        <v>0</v>
      </c>
      <c r="O84" s="38">
        <f>IF($F84=Instellingen!$I$11,ROUND(($J84-($J84/((100%+$F84)/100%))),2),0)</f>
        <v>0</v>
      </c>
      <c r="P84" s="38">
        <f>IF($F84=Instellingen!$I$12,ROUND(($J84-($J84/((100%+$F84)/100%))),2),0)</f>
        <v>0</v>
      </c>
      <c r="Q84" s="38">
        <f>IF($F84=Instellingen!$I$14,0,ROUND(($K84-($K84/((100%+$F84)/100%))),2))</f>
        <v>0</v>
      </c>
    </row>
    <row r="85" spans="1:17" x14ac:dyDescent="0.35">
      <c r="A85" s="20" t="str">
        <f t="shared" si="7"/>
        <v/>
      </c>
      <c r="B85" s="20" t="str">
        <f>IFERROR(VLOOKUP($A85,Instellingen!$K$11:$L$22,2,0),"")</f>
        <v/>
      </c>
      <c r="C85" s="51"/>
      <c r="D85" s="52"/>
      <c r="E85" s="52"/>
      <c r="F85" s="53"/>
      <c r="G85" s="50"/>
      <c r="H85" s="50"/>
      <c r="I85" s="50"/>
      <c r="J85" s="38">
        <f t="shared" si="8"/>
        <v>0</v>
      </c>
      <c r="K85" s="38">
        <f t="shared" si="6"/>
        <v>0</v>
      </c>
      <c r="L85" s="38">
        <f t="shared" si="9"/>
        <v>0</v>
      </c>
      <c r="M85" s="38">
        <f t="shared" si="10"/>
        <v>0</v>
      </c>
      <c r="N85" s="38">
        <f t="shared" si="11"/>
        <v>0</v>
      </c>
      <c r="O85" s="38">
        <f>IF($F85=Instellingen!$I$11,ROUND(($J85-($J85/((100%+$F85)/100%))),2),0)</f>
        <v>0</v>
      </c>
      <c r="P85" s="38">
        <f>IF($F85=Instellingen!$I$12,ROUND(($J85-($J85/((100%+$F85)/100%))),2),0)</f>
        <v>0</v>
      </c>
      <c r="Q85" s="38">
        <f>IF($F85=Instellingen!$I$14,0,ROUND(($K85-($K85/((100%+$F85)/100%))),2))</f>
        <v>0</v>
      </c>
    </row>
    <row r="86" spans="1:17" x14ac:dyDescent="0.35">
      <c r="A86" s="20" t="str">
        <f t="shared" si="7"/>
        <v/>
      </c>
      <c r="B86" s="20" t="str">
        <f>IFERROR(VLOOKUP($A86,Instellingen!$K$11:$L$22,2,0),"")</f>
        <v/>
      </c>
      <c r="C86" s="51"/>
      <c r="D86" s="52"/>
      <c r="E86" s="52"/>
      <c r="F86" s="53"/>
      <c r="G86" s="50"/>
      <c r="H86" s="50"/>
      <c r="I86" s="50"/>
      <c r="J86" s="38">
        <f t="shared" si="8"/>
        <v>0</v>
      </c>
      <c r="K86" s="38">
        <f t="shared" si="6"/>
        <v>0</v>
      </c>
      <c r="L86" s="38">
        <f t="shared" si="9"/>
        <v>0</v>
      </c>
      <c r="M86" s="38">
        <f t="shared" si="10"/>
        <v>0</v>
      </c>
      <c r="N86" s="38">
        <f t="shared" si="11"/>
        <v>0</v>
      </c>
      <c r="O86" s="38">
        <f>IF($F86=Instellingen!$I$11,ROUND(($J86-($J86/((100%+$F86)/100%))),2),0)</f>
        <v>0</v>
      </c>
      <c r="P86" s="38">
        <f>IF($F86=Instellingen!$I$12,ROUND(($J86-($J86/((100%+$F86)/100%))),2),0)</f>
        <v>0</v>
      </c>
      <c r="Q86" s="38">
        <f>IF($F86=Instellingen!$I$14,0,ROUND(($K86-($K86/((100%+$F86)/100%))),2))</f>
        <v>0</v>
      </c>
    </row>
    <row r="87" spans="1:17" x14ac:dyDescent="0.35">
      <c r="A87" s="20" t="str">
        <f t="shared" si="7"/>
        <v/>
      </c>
      <c r="B87" s="20" t="str">
        <f>IFERROR(VLOOKUP($A87,Instellingen!$K$11:$L$22,2,0),"")</f>
        <v/>
      </c>
      <c r="C87" s="51"/>
      <c r="D87" s="52"/>
      <c r="E87" s="52"/>
      <c r="F87" s="53"/>
      <c r="G87" s="50"/>
      <c r="H87" s="50"/>
      <c r="I87" s="50"/>
      <c r="J87" s="38">
        <f t="shared" si="8"/>
        <v>0</v>
      </c>
      <c r="K87" s="38">
        <f t="shared" si="6"/>
        <v>0</v>
      </c>
      <c r="L87" s="38">
        <f t="shared" si="9"/>
        <v>0</v>
      </c>
      <c r="M87" s="38">
        <f t="shared" si="10"/>
        <v>0</v>
      </c>
      <c r="N87" s="38">
        <f t="shared" si="11"/>
        <v>0</v>
      </c>
      <c r="O87" s="38">
        <f>IF($F87=Instellingen!$I$11,ROUND(($J87-($J87/((100%+$F87)/100%))),2),0)</f>
        <v>0</v>
      </c>
      <c r="P87" s="38">
        <f>IF($F87=Instellingen!$I$12,ROUND(($J87-($J87/((100%+$F87)/100%))),2),0)</f>
        <v>0</v>
      </c>
      <c r="Q87" s="38">
        <f>IF($F87=Instellingen!$I$14,0,ROUND(($K87-($K87/((100%+$F87)/100%))),2))</f>
        <v>0</v>
      </c>
    </row>
    <row r="88" spans="1:17" x14ac:dyDescent="0.35">
      <c r="A88" s="20" t="str">
        <f t="shared" si="7"/>
        <v/>
      </c>
      <c r="B88" s="20" t="str">
        <f>IFERROR(VLOOKUP($A88,Instellingen!$K$11:$L$22,2,0),"")</f>
        <v/>
      </c>
      <c r="C88" s="51"/>
      <c r="D88" s="52"/>
      <c r="E88" s="52"/>
      <c r="F88" s="53"/>
      <c r="G88" s="50"/>
      <c r="H88" s="50"/>
      <c r="I88" s="50"/>
      <c r="J88" s="38">
        <f t="shared" si="8"/>
        <v>0</v>
      </c>
      <c r="K88" s="38">
        <f t="shared" si="6"/>
        <v>0</v>
      </c>
      <c r="L88" s="38">
        <f t="shared" si="9"/>
        <v>0</v>
      </c>
      <c r="M88" s="38">
        <f t="shared" si="10"/>
        <v>0</v>
      </c>
      <c r="N88" s="38">
        <f t="shared" si="11"/>
        <v>0</v>
      </c>
      <c r="O88" s="38">
        <f>IF($F88=Instellingen!$I$11,ROUND(($J88-($J88/((100%+$F88)/100%))),2),0)</f>
        <v>0</v>
      </c>
      <c r="P88" s="38">
        <f>IF($F88=Instellingen!$I$12,ROUND(($J88-($J88/((100%+$F88)/100%))),2),0)</f>
        <v>0</v>
      </c>
      <c r="Q88" s="38">
        <f>IF($F88=Instellingen!$I$14,0,ROUND(($K88-($K88/((100%+$F88)/100%))),2))</f>
        <v>0</v>
      </c>
    </row>
    <row r="89" spans="1:17" x14ac:dyDescent="0.35">
      <c r="A89" s="20" t="str">
        <f t="shared" si="7"/>
        <v/>
      </c>
      <c r="B89" s="20" t="str">
        <f>IFERROR(VLOOKUP($A89,Instellingen!$K$11:$L$22,2,0),"")</f>
        <v/>
      </c>
      <c r="C89" s="51"/>
      <c r="D89" s="52"/>
      <c r="E89" s="52"/>
      <c r="F89" s="53"/>
      <c r="G89" s="50"/>
      <c r="H89" s="50"/>
      <c r="I89" s="50"/>
      <c r="J89" s="38">
        <f t="shared" si="8"/>
        <v>0</v>
      </c>
      <c r="K89" s="38">
        <f t="shared" si="6"/>
        <v>0</v>
      </c>
      <c r="L89" s="38">
        <f t="shared" si="9"/>
        <v>0</v>
      </c>
      <c r="M89" s="38">
        <f t="shared" si="10"/>
        <v>0</v>
      </c>
      <c r="N89" s="38">
        <f t="shared" si="11"/>
        <v>0</v>
      </c>
      <c r="O89" s="38">
        <f>IF($F89=Instellingen!$I$11,ROUND(($J89-($J89/((100%+$F89)/100%))),2),0)</f>
        <v>0</v>
      </c>
      <c r="P89" s="38">
        <f>IF($F89=Instellingen!$I$12,ROUND(($J89-($J89/((100%+$F89)/100%))),2),0)</f>
        <v>0</v>
      </c>
      <c r="Q89" s="38">
        <f>IF($F89=Instellingen!$I$14,0,ROUND(($K89-($K89/((100%+$F89)/100%))),2))</f>
        <v>0</v>
      </c>
    </row>
    <row r="90" spans="1:17" x14ac:dyDescent="0.35">
      <c r="A90" s="20" t="str">
        <f t="shared" si="7"/>
        <v/>
      </c>
      <c r="B90" s="20" t="str">
        <f>IFERROR(VLOOKUP($A90,Instellingen!$K$11:$L$22,2,0),"")</f>
        <v/>
      </c>
      <c r="C90" s="51"/>
      <c r="D90" s="52"/>
      <c r="E90" s="52"/>
      <c r="F90" s="53"/>
      <c r="G90" s="50"/>
      <c r="H90" s="50"/>
      <c r="I90" s="50"/>
      <c r="J90" s="38">
        <f t="shared" si="8"/>
        <v>0</v>
      </c>
      <c r="K90" s="38">
        <f t="shared" si="6"/>
        <v>0</v>
      </c>
      <c r="L90" s="38">
        <f t="shared" si="9"/>
        <v>0</v>
      </c>
      <c r="M90" s="38">
        <f t="shared" si="10"/>
        <v>0</v>
      </c>
      <c r="N90" s="38">
        <f t="shared" si="11"/>
        <v>0</v>
      </c>
      <c r="O90" s="38">
        <f>IF($F90=Instellingen!$I$11,ROUND(($J90-($J90/((100%+$F90)/100%))),2),0)</f>
        <v>0</v>
      </c>
      <c r="P90" s="38">
        <f>IF($F90=Instellingen!$I$12,ROUND(($J90-($J90/((100%+$F90)/100%))),2),0)</f>
        <v>0</v>
      </c>
      <c r="Q90" s="38">
        <f>IF($F90=Instellingen!$I$14,0,ROUND(($K90-($K90/((100%+$F90)/100%))),2))</f>
        <v>0</v>
      </c>
    </row>
    <row r="91" spans="1:17" x14ac:dyDescent="0.35">
      <c r="A91" s="20" t="str">
        <f t="shared" si="7"/>
        <v/>
      </c>
      <c r="B91" s="20" t="str">
        <f>IFERROR(VLOOKUP($A91,Instellingen!$K$11:$L$22,2,0),"")</f>
        <v/>
      </c>
      <c r="C91" s="51"/>
      <c r="D91" s="52"/>
      <c r="E91" s="52"/>
      <c r="F91" s="53"/>
      <c r="G91" s="50"/>
      <c r="H91" s="50"/>
      <c r="I91" s="50"/>
      <c r="J91" s="38">
        <f t="shared" si="8"/>
        <v>0</v>
      </c>
      <c r="K91" s="38">
        <f t="shared" si="6"/>
        <v>0</v>
      </c>
      <c r="L91" s="38">
        <f t="shared" si="9"/>
        <v>0</v>
      </c>
      <c r="M91" s="38">
        <f t="shared" si="10"/>
        <v>0</v>
      </c>
      <c r="N91" s="38">
        <f t="shared" si="11"/>
        <v>0</v>
      </c>
      <c r="O91" s="38">
        <f>IF($F91=Instellingen!$I$11,ROUND(($J91-($J91/((100%+$F91)/100%))),2),0)</f>
        <v>0</v>
      </c>
      <c r="P91" s="38">
        <f>IF($F91=Instellingen!$I$12,ROUND(($J91-($J91/((100%+$F91)/100%))),2),0)</f>
        <v>0</v>
      </c>
      <c r="Q91" s="38">
        <f>IF($F91=Instellingen!$I$14,0,ROUND(($K91-($K91/((100%+$F91)/100%))),2))</f>
        <v>0</v>
      </c>
    </row>
    <row r="92" spans="1:17" x14ac:dyDescent="0.35">
      <c r="A92" s="20" t="str">
        <f t="shared" si="7"/>
        <v/>
      </c>
      <c r="B92" s="20" t="str">
        <f>IFERROR(VLOOKUP($A92,Instellingen!$K$11:$L$22,2,0),"")</f>
        <v/>
      </c>
      <c r="C92" s="51"/>
      <c r="D92" s="52"/>
      <c r="E92" s="52"/>
      <c r="F92" s="53"/>
      <c r="G92" s="50"/>
      <c r="H92" s="50"/>
      <c r="I92" s="50"/>
      <c r="J92" s="38">
        <f t="shared" si="8"/>
        <v>0</v>
      </c>
      <c r="K92" s="38">
        <f t="shared" si="6"/>
        <v>0</v>
      </c>
      <c r="L92" s="38">
        <f t="shared" si="9"/>
        <v>0</v>
      </c>
      <c r="M92" s="38">
        <f t="shared" si="10"/>
        <v>0</v>
      </c>
      <c r="N92" s="38">
        <f t="shared" si="11"/>
        <v>0</v>
      </c>
      <c r="O92" s="38">
        <f>IF($F92=Instellingen!$I$11,ROUND(($J92-($J92/((100%+$F92)/100%))),2),0)</f>
        <v>0</v>
      </c>
      <c r="P92" s="38">
        <f>IF($F92=Instellingen!$I$12,ROUND(($J92-($J92/((100%+$F92)/100%))),2),0)</f>
        <v>0</v>
      </c>
      <c r="Q92" s="38">
        <f>IF($F92=Instellingen!$I$14,0,ROUND(($K92-($K92/((100%+$F92)/100%))),2))</f>
        <v>0</v>
      </c>
    </row>
    <row r="93" spans="1:17" x14ac:dyDescent="0.35">
      <c r="A93" s="20" t="str">
        <f t="shared" si="7"/>
        <v/>
      </c>
      <c r="B93" s="20" t="str">
        <f>IFERROR(VLOOKUP($A93,Instellingen!$K$11:$L$22,2,0),"")</f>
        <v/>
      </c>
      <c r="C93" s="51"/>
      <c r="D93" s="52"/>
      <c r="E93" s="52"/>
      <c r="F93" s="53"/>
      <c r="G93" s="50"/>
      <c r="H93" s="50"/>
      <c r="I93" s="50"/>
      <c r="J93" s="38">
        <f t="shared" si="8"/>
        <v>0</v>
      </c>
      <c r="K93" s="38">
        <f t="shared" si="6"/>
        <v>0</v>
      </c>
      <c r="L93" s="38">
        <f t="shared" si="9"/>
        <v>0</v>
      </c>
      <c r="M93" s="38">
        <f t="shared" si="10"/>
        <v>0</v>
      </c>
      <c r="N93" s="38">
        <f t="shared" si="11"/>
        <v>0</v>
      </c>
      <c r="O93" s="38">
        <f>IF($F93=Instellingen!$I$11,ROUND(($J93-($J93/((100%+$F93)/100%))),2),0)</f>
        <v>0</v>
      </c>
      <c r="P93" s="38">
        <f>IF($F93=Instellingen!$I$12,ROUND(($J93-($J93/((100%+$F93)/100%))),2),0)</f>
        <v>0</v>
      </c>
      <c r="Q93" s="38">
        <f>IF($F93=Instellingen!$I$14,0,ROUND(($K93-($K93/((100%+$F93)/100%))),2))</f>
        <v>0</v>
      </c>
    </row>
    <row r="94" spans="1:17" x14ac:dyDescent="0.35">
      <c r="A94" s="20" t="str">
        <f t="shared" si="7"/>
        <v/>
      </c>
      <c r="B94" s="20" t="str">
        <f>IFERROR(VLOOKUP($A94,Instellingen!$K$11:$L$22,2,0),"")</f>
        <v/>
      </c>
      <c r="C94" s="51"/>
      <c r="D94" s="52"/>
      <c r="E94" s="52"/>
      <c r="F94" s="53"/>
      <c r="G94" s="50"/>
      <c r="H94" s="50"/>
      <c r="I94" s="50"/>
      <c r="J94" s="38">
        <f t="shared" si="8"/>
        <v>0</v>
      </c>
      <c r="K94" s="38">
        <f t="shared" si="6"/>
        <v>0</v>
      </c>
      <c r="L94" s="38">
        <f t="shared" si="9"/>
        <v>0</v>
      </c>
      <c r="M94" s="38">
        <f t="shared" si="10"/>
        <v>0</v>
      </c>
      <c r="N94" s="38">
        <f t="shared" si="11"/>
        <v>0</v>
      </c>
      <c r="O94" s="38">
        <f>IF($F94=Instellingen!$I$11,ROUND(($J94-($J94/((100%+$F94)/100%))),2),0)</f>
        <v>0</v>
      </c>
      <c r="P94" s="38">
        <f>IF($F94=Instellingen!$I$12,ROUND(($J94-($J94/((100%+$F94)/100%))),2),0)</f>
        <v>0</v>
      </c>
      <c r="Q94" s="38">
        <f>IF($F94=Instellingen!$I$14,0,ROUND(($K94-($K94/((100%+$F94)/100%))),2))</f>
        <v>0</v>
      </c>
    </row>
    <row r="95" spans="1:17" x14ac:dyDescent="0.35">
      <c r="A95" s="20" t="str">
        <f t="shared" si="7"/>
        <v/>
      </c>
      <c r="B95" s="20" t="str">
        <f>IFERROR(VLOOKUP($A95,Instellingen!$K$11:$L$22,2,0),"")</f>
        <v/>
      </c>
      <c r="C95" s="51"/>
      <c r="D95" s="52"/>
      <c r="E95" s="52"/>
      <c r="F95" s="53"/>
      <c r="G95" s="50"/>
      <c r="H95" s="50"/>
      <c r="I95" s="50"/>
      <c r="J95" s="38">
        <f t="shared" si="8"/>
        <v>0</v>
      </c>
      <c r="K95" s="38">
        <f t="shared" si="6"/>
        <v>0</v>
      </c>
      <c r="L95" s="38">
        <f t="shared" si="9"/>
        <v>0</v>
      </c>
      <c r="M95" s="38">
        <f t="shared" si="10"/>
        <v>0</v>
      </c>
      <c r="N95" s="38">
        <f t="shared" si="11"/>
        <v>0</v>
      </c>
      <c r="O95" s="38">
        <f>IF($F95=Instellingen!$I$11,ROUND(($J95-($J95/((100%+$F95)/100%))),2),0)</f>
        <v>0</v>
      </c>
      <c r="P95" s="38">
        <f>IF($F95=Instellingen!$I$12,ROUND(($J95-($J95/((100%+$F95)/100%))),2),0)</f>
        <v>0</v>
      </c>
      <c r="Q95" s="38">
        <f>IF($F95=Instellingen!$I$14,0,ROUND(($K95-($K95/((100%+$F95)/100%))),2))</f>
        <v>0</v>
      </c>
    </row>
    <row r="96" spans="1:17" x14ac:dyDescent="0.35">
      <c r="A96" s="20" t="str">
        <f t="shared" si="7"/>
        <v/>
      </c>
      <c r="B96" s="20" t="str">
        <f>IFERROR(VLOOKUP($A96,Instellingen!$K$11:$L$22,2,0),"")</f>
        <v/>
      </c>
      <c r="C96" s="51"/>
      <c r="D96" s="52"/>
      <c r="E96" s="52"/>
      <c r="F96" s="53"/>
      <c r="G96" s="50"/>
      <c r="H96" s="50"/>
      <c r="I96" s="50"/>
      <c r="J96" s="38">
        <f t="shared" si="8"/>
        <v>0</v>
      </c>
      <c r="K96" s="38">
        <f t="shared" si="6"/>
        <v>0</v>
      </c>
      <c r="L96" s="38">
        <f t="shared" si="9"/>
        <v>0</v>
      </c>
      <c r="M96" s="38">
        <f t="shared" si="10"/>
        <v>0</v>
      </c>
      <c r="N96" s="38">
        <f t="shared" si="11"/>
        <v>0</v>
      </c>
      <c r="O96" s="38">
        <f>IF($F96=Instellingen!$I$11,ROUND(($J96-($J96/((100%+$F96)/100%))),2),0)</f>
        <v>0</v>
      </c>
      <c r="P96" s="38">
        <f>IF($F96=Instellingen!$I$12,ROUND(($J96-($J96/((100%+$F96)/100%))),2),0)</f>
        <v>0</v>
      </c>
      <c r="Q96" s="38">
        <f>IF($F96=Instellingen!$I$14,0,ROUND(($K96-($K96/((100%+$F96)/100%))),2))</f>
        <v>0</v>
      </c>
    </row>
    <row r="97" spans="1:17" x14ac:dyDescent="0.35">
      <c r="A97" s="20" t="str">
        <f t="shared" si="7"/>
        <v/>
      </c>
      <c r="B97" s="20" t="str">
        <f>IFERROR(VLOOKUP($A97,Instellingen!$K$11:$L$22,2,0),"")</f>
        <v/>
      </c>
      <c r="C97" s="51"/>
      <c r="D97" s="52"/>
      <c r="E97" s="52"/>
      <c r="F97" s="53"/>
      <c r="G97" s="50"/>
      <c r="H97" s="50"/>
      <c r="I97" s="50"/>
      <c r="J97" s="38">
        <f t="shared" si="8"/>
        <v>0</v>
      </c>
      <c r="K97" s="38">
        <f t="shared" si="6"/>
        <v>0</v>
      </c>
      <c r="L97" s="38">
        <f t="shared" si="9"/>
        <v>0</v>
      </c>
      <c r="M97" s="38">
        <f t="shared" si="10"/>
        <v>0</v>
      </c>
      <c r="N97" s="38">
        <f t="shared" si="11"/>
        <v>0</v>
      </c>
      <c r="O97" s="38">
        <f>IF($F97=Instellingen!$I$11,ROUND(($J97-($J97/((100%+$F97)/100%))),2),0)</f>
        <v>0</v>
      </c>
      <c r="P97" s="38">
        <f>IF($F97=Instellingen!$I$12,ROUND(($J97-($J97/((100%+$F97)/100%))),2),0)</f>
        <v>0</v>
      </c>
      <c r="Q97" s="38">
        <f>IF($F97=Instellingen!$I$14,0,ROUND(($K97-($K97/((100%+$F97)/100%))),2))</f>
        <v>0</v>
      </c>
    </row>
    <row r="98" spans="1:17" x14ac:dyDescent="0.35">
      <c r="A98" s="20" t="str">
        <f t="shared" si="7"/>
        <v/>
      </c>
      <c r="B98" s="20" t="str">
        <f>IFERROR(VLOOKUP($A98,Instellingen!$K$11:$L$22,2,0),"")</f>
        <v/>
      </c>
      <c r="C98" s="51"/>
      <c r="D98" s="52"/>
      <c r="E98" s="52"/>
      <c r="F98" s="53"/>
      <c r="G98" s="50"/>
      <c r="H98" s="50"/>
      <c r="I98" s="50"/>
      <c r="J98" s="38">
        <f t="shared" si="8"/>
        <v>0</v>
      </c>
      <c r="K98" s="38">
        <f t="shared" si="6"/>
        <v>0</v>
      </c>
      <c r="L98" s="38">
        <f t="shared" si="9"/>
        <v>0</v>
      </c>
      <c r="M98" s="38">
        <f t="shared" si="10"/>
        <v>0</v>
      </c>
      <c r="N98" s="38">
        <f t="shared" si="11"/>
        <v>0</v>
      </c>
      <c r="O98" s="38">
        <f>IF($F98=Instellingen!$I$11,ROUND(($J98-($J98/((100%+$F98)/100%))),2),0)</f>
        <v>0</v>
      </c>
      <c r="P98" s="38">
        <f>IF($F98=Instellingen!$I$12,ROUND(($J98-($J98/((100%+$F98)/100%))),2),0)</f>
        <v>0</v>
      </c>
      <c r="Q98" s="38">
        <f>IF($F98=Instellingen!$I$14,0,ROUND(($K98-($K98/((100%+$F98)/100%))),2))</f>
        <v>0</v>
      </c>
    </row>
    <row r="99" spans="1:17" x14ac:dyDescent="0.35">
      <c r="A99" s="20" t="str">
        <f t="shared" si="7"/>
        <v/>
      </c>
      <c r="B99" s="20" t="str">
        <f>IFERROR(VLOOKUP($A99,Instellingen!$K$11:$L$22,2,0),"")</f>
        <v/>
      </c>
      <c r="C99" s="51"/>
      <c r="D99" s="52"/>
      <c r="E99" s="52"/>
      <c r="F99" s="53"/>
      <c r="G99" s="50"/>
      <c r="H99" s="50"/>
      <c r="I99" s="50"/>
      <c r="J99" s="38">
        <f t="shared" si="8"/>
        <v>0</v>
      </c>
      <c r="K99" s="38">
        <f t="shared" si="6"/>
        <v>0</v>
      </c>
      <c r="L99" s="38">
        <f t="shared" si="9"/>
        <v>0</v>
      </c>
      <c r="M99" s="38">
        <f t="shared" si="10"/>
        <v>0</v>
      </c>
      <c r="N99" s="38">
        <f t="shared" si="11"/>
        <v>0</v>
      </c>
      <c r="O99" s="38">
        <f>IF($F99=Instellingen!$I$11,ROUND(($J99-($J99/((100%+$F99)/100%))),2),0)</f>
        <v>0</v>
      </c>
      <c r="P99" s="38">
        <f>IF($F99=Instellingen!$I$12,ROUND(($J99-($J99/((100%+$F99)/100%))),2),0)</f>
        <v>0</v>
      </c>
      <c r="Q99" s="38">
        <f>IF($F99=Instellingen!$I$14,0,ROUND(($K99-($K99/((100%+$F99)/100%))),2))</f>
        <v>0</v>
      </c>
    </row>
    <row r="100" spans="1:17" x14ac:dyDescent="0.35">
      <c r="A100" s="20" t="str">
        <f t="shared" si="7"/>
        <v/>
      </c>
      <c r="B100" s="20" t="str">
        <f>IFERROR(VLOOKUP($A100,Instellingen!$K$11:$L$22,2,0),"")</f>
        <v/>
      </c>
      <c r="C100" s="51"/>
      <c r="D100" s="52"/>
      <c r="E100" s="52"/>
      <c r="F100" s="53"/>
      <c r="G100" s="50"/>
      <c r="H100" s="50"/>
      <c r="I100" s="50"/>
      <c r="J100" s="38">
        <f t="shared" si="8"/>
        <v>0</v>
      </c>
      <c r="K100" s="38">
        <f t="shared" si="6"/>
        <v>0</v>
      </c>
      <c r="L100" s="38">
        <f t="shared" si="9"/>
        <v>0</v>
      </c>
      <c r="M100" s="38">
        <f t="shared" si="10"/>
        <v>0</v>
      </c>
      <c r="N100" s="38">
        <f t="shared" si="11"/>
        <v>0</v>
      </c>
      <c r="O100" s="38">
        <f>IF($F100=Instellingen!$I$11,ROUND(($J100-($J100/((100%+$F100)/100%))),2),0)</f>
        <v>0</v>
      </c>
      <c r="P100" s="38">
        <f>IF($F100=Instellingen!$I$12,ROUND(($J100-($J100/((100%+$F100)/100%))),2),0)</f>
        <v>0</v>
      </c>
      <c r="Q100" s="38">
        <f>IF($F100=Instellingen!$I$14,0,ROUND(($K100-($K100/((100%+$F100)/100%))),2))</f>
        <v>0</v>
      </c>
    </row>
    <row r="101" spans="1:17" x14ac:dyDescent="0.35">
      <c r="A101" s="20" t="str">
        <f t="shared" si="7"/>
        <v/>
      </c>
      <c r="B101" s="20" t="str">
        <f>IFERROR(VLOOKUP($A101,Instellingen!$K$11:$L$22,2,0),"")</f>
        <v/>
      </c>
      <c r="C101" s="51"/>
      <c r="D101" s="52"/>
      <c r="E101" s="52"/>
      <c r="F101" s="53"/>
      <c r="G101" s="50"/>
      <c r="H101" s="50"/>
      <c r="I101" s="50"/>
      <c r="J101" s="38">
        <f t="shared" si="8"/>
        <v>0</v>
      </c>
      <c r="K101" s="38">
        <f t="shared" si="6"/>
        <v>0</v>
      </c>
      <c r="L101" s="38">
        <f t="shared" si="9"/>
        <v>0</v>
      </c>
      <c r="M101" s="38">
        <f t="shared" si="10"/>
        <v>0</v>
      </c>
      <c r="N101" s="38">
        <f t="shared" si="11"/>
        <v>0</v>
      </c>
      <c r="O101" s="38">
        <f>IF($F101=Instellingen!$I$11,ROUND(($J101-($J101/((100%+$F101)/100%))),2),0)</f>
        <v>0</v>
      </c>
      <c r="P101" s="38">
        <f>IF($F101=Instellingen!$I$12,ROUND(($J101-($J101/((100%+$F101)/100%))),2),0)</f>
        <v>0</v>
      </c>
      <c r="Q101" s="38">
        <f>IF($F101=Instellingen!$I$14,0,ROUND(($K101-($K101/((100%+$F101)/100%))),2))</f>
        <v>0</v>
      </c>
    </row>
    <row r="102" spans="1:17" x14ac:dyDescent="0.35">
      <c r="A102" s="20" t="str">
        <f t="shared" si="7"/>
        <v/>
      </c>
      <c r="B102" s="20" t="str">
        <f>IFERROR(VLOOKUP($A102,Instellingen!$K$11:$L$22,2,0),"")</f>
        <v/>
      </c>
      <c r="C102" s="51"/>
      <c r="D102" s="52"/>
      <c r="E102" s="52"/>
      <c r="F102" s="53"/>
      <c r="G102" s="50"/>
      <c r="H102" s="50"/>
      <c r="I102" s="50"/>
      <c r="J102" s="38">
        <f t="shared" si="8"/>
        <v>0</v>
      </c>
      <c r="K102" s="38">
        <f t="shared" si="6"/>
        <v>0</v>
      </c>
      <c r="L102" s="38">
        <f t="shared" si="9"/>
        <v>0</v>
      </c>
      <c r="M102" s="38">
        <f t="shared" si="10"/>
        <v>0</v>
      </c>
      <c r="N102" s="38">
        <f t="shared" si="11"/>
        <v>0</v>
      </c>
      <c r="O102" s="38">
        <f>IF($F102=Instellingen!$I$11,ROUND(($J102-($J102/((100%+$F102)/100%))),2),0)</f>
        <v>0</v>
      </c>
      <c r="P102" s="38">
        <f>IF($F102=Instellingen!$I$12,ROUND(($J102-($J102/((100%+$F102)/100%))),2),0)</f>
        <v>0</v>
      </c>
      <c r="Q102" s="38">
        <f>IF($F102=Instellingen!$I$14,0,ROUND(($K102-($K102/((100%+$F102)/100%))),2))</f>
        <v>0</v>
      </c>
    </row>
    <row r="103" spans="1:17" x14ac:dyDescent="0.35">
      <c r="A103" s="20" t="str">
        <f t="shared" si="7"/>
        <v/>
      </c>
      <c r="B103" s="20" t="str">
        <f>IFERROR(VLOOKUP($A103,Instellingen!$K$11:$L$22,2,0),"")</f>
        <v/>
      </c>
      <c r="C103" s="51"/>
      <c r="D103" s="52"/>
      <c r="E103" s="52"/>
      <c r="F103" s="53"/>
      <c r="G103" s="50"/>
      <c r="H103" s="50"/>
      <c r="I103" s="50"/>
      <c r="J103" s="38">
        <f t="shared" si="8"/>
        <v>0</v>
      </c>
      <c r="K103" s="38">
        <f t="shared" si="6"/>
        <v>0</v>
      </c>
      <c r="L103" s="38">
        <f t="shared" si="9"/>
        <v>0</v>
      </c>
      <c r="M103" s="38">
        <f t="shared" si="10"/>
        <v>0</v>
      </c>
      <c r="N103" s="38">
        <f t="shared" si="11"/>
        <v>0</v>
      </c>
      <c r="O103" s="38">
        <f>IF($F103=Instellingen!$I$11,ROUND(($J103-($J103/((100%+$F103)/100%))),2),0)</f>
        <v>0</v>
      </c>
      <c r="P103" s="38">
        <f>IF($F103=Instellingen!$I$12,ROUND(($J103-($J103/((100%+$F103)/100%))),2),0)</f>
        <v>0</v>
      </c>
      <c r="Q103" s="38">
        <f>IF($F103=Instellingen!$I$14,0,ROUND(($K103-($K103/((100%+$F103)/100%))),2))</f>
        <v>0</v>
      </c>
    </row>
    <row r="104" spans="1:17" x14ac:dyDescent="0.35">
      <c r="A104" s="20" t="str">
        <f t="shared" si="7"/>
        <v/>
      </c>
      <c r="B104" s="20" t="str">
        <f>IFERROR(VLOOKUP($A104,Instellingen!$K$11:$L$22,2,0),"")</f>
        <v/>
      </c>
      <c r="C104" s="51"/>
      <c r="D104" s="52"/>
      <c r="E104" s="52"/>
      <c r="F104" s="53"/>
      <c r="G104" s="50"/>
      <c r="H104" s="50"/>
      <c r="I104" s="50"/>
      <c r="J104" s="38">
        <f t="shared" si="8"/>
        <v>0</v>
      </c>
      <c r="K104" s="38">
        <f t="shared" si="6"/>
        <v>0</v>
      </c>
      <c r="L104" s="38">
        <f t="shared" si="9"/>
        <v>0</v>
      </c>
      <c r="M104" s="38">
        <f t="shared" si="10"/>
        <v>0</v>
      </c>
      <c r="N104" s="38">
        <f t="shared" si="11"/>
        <v>0</v>
      </c>
      <c r="O104" s="38">
        <f>IF($F104=Instellingen!$I$11,ROUND(($J104-($J104/((100%+$F104)/100%))),2),0)</f>
        <v>0</v>
      </c>
      <c r="P104" s="38">
        <f>IF($F104=Instellingen!$I$12,ROUND(($J104-($J104/((100%+$F104)/100%))),2),0)</f>
        <v>0</v>
      </c>
      <c r="Q104" s="38">
        <f>IF($F104=Instellingen!$I$14,0,ROUND(($K104-($K104/((100%+$F104)/100%))),2))</f>
        <v>0</v>
      </c>
    </row>
    <row r="105" spans="1:17" x14ac:dyDescent="0.35">
      <c r="A105" s="20" t="str">
        <f t="shared" si="7"/>
        <v/>
      </c>
      <c r="B105" s="20" t="str">
        <f>IFERROR(VLOOKUP($A105,Instellingen!$K$11:$L$22,2,0),"")</f>
        <v/>
      </c>
      <c r="C105" s="51"/>
      <c r="D105" s="52"/>
      <c r="E105" s="52"/>
      <c r="F105" s="53"/>
      <c r="G105" s="50"/>
      <c r="H105" s="50"/>
      <c r="I105" s="50"/>
      <c r="J105" s="38">
        <f t="shared" si="8"/>
        <v>0</v>
      </c>
      <c r="K105" s="38">
        <f t="shared" si="6"/>
        <v>0</v>
      </c>
      <c r="L105" s="38">
        <f t="shared" si="9"/>
        <v>0</v>
      </c>
      <c r="M105" s="38">
        <f t="shared" si="10"/>
        <v>0</v>
      </c>
      <c r="N105" s="38">
        <f t="shared" si="11"/>
        <v>0</v>
      </c>
      <c r="O105" s="38">
        <f>IF($F105=Instellingen!$I$11,ROUND(($J105-($J105/((100%+$F105)/100%))),2),0)</f>
        <v>0</v>
      </c>
      <c r="P105" s="38">
        <f>IF($F105=Instellingen!$I$12,ROUND(($J105-($J105/((100%+$F105)/100%))),2),0)</f>
        <v>0</v>
      </c>
      <c r="Q105" s="38">
        <f>IF($F105=Instellingen!$I$14,0,ROUND(($K105-($K105/((100%+$F105)/100%))),2))</f>
        <v>0</v>
      </c>
    </row>
    <row r="106" spans="1:17" x14ac:dyDescent="0.35">
      <c r="A106" s="20" t="str">
        <f t="shared" si="7"/>
        <v/>
      </c>
      <c r="B106" s="20" t="str">
        <f>IFERROR(VLOOKUP($A106,Instellingen!$K$11:$L$22,2,0),"")</f>
        <v/>
      </c>
      <c r="C106" s="51"/>
      <c r="D106" s="52"/>
      <c r="E106" s="52"/>
      <c r="F106" s="53"/>
      <c r="G106" s="50"/>
      <c r="H106" s="50"/>
      <c r="I106" s="50"/>
      <c r="J106" s="38">
        <f t="shared" si="8"/>
        <v>0</v>
      </c>
      <c r="K106" s="38">
        <f t="shared" si="6"/>
        <v>0</v>
      </c>
      <c r="L106" s="38">
        <f t="shared" si="9"/>
        <v>0</v>
      </c>
      <c r="M106" s="38">
        <f t="shared" si="10"/>
        <v>0</v>
      </c>
      <c r="N106" s="38">
        <f t="shared" si="11"/>
        <v>0</v>
      </c>
      <c r="O106" s="38">
        <f>IF($F106=Instellingen!$I$11,ROUND(($J106-($J106/((100%+$F106)/100%))),2),0)</f>
        <v>0</v>
      </c>
      <c r="P106" s="38">
        <f>IF($F106=Instellingen!$I$12,ROUND(($J106-($J106/((100%+$F106)/100%))),2),0)</f>
        <v>0</v>
      </c>
      <c r="Q106" s="38">
        <f>IF($F106=Instellingen!$I$14,0,ROUND(($K106-($K106/((100%+$F106)/100%))),2))</f>
        <v>0</v>
      </c>
    </row>
    <row r="107" spans="1:17" x14ac:dyDescent="0.35">
      <c r="A107" s="20" t="str">
        <f t="shared" si="7"/>
        <v/>
      </c>
      <c r="B107" s="20" t="str">
        <f>IFERROR(VLOOKUP($A107,Instellingen!$K$11:$L$22,2,0),"")</f>
        <v/>
      </c>
      <c r="C107" s="51"/>
      <c r="D107" s="52"/>
      <c r="E107" s="52"/>
      <c r="F107" s="53"/>
      <c r="G107" s="50"/>
      <c r="H107" s="50"/>
      <c r="I107" s="50"/>
      <c r="J107" s="38">
        <f t="shared" si="8"/>
        <v>0</v>
      </c>
      <c r="K107" s="38">
        <f t="shared" si="6"/>
        <v>0</v>
      </c>
      <c r="L107" s="38">
        <f t="shared" si="9"/>
        <v>0</v>
      </c>
      <c r="M107" s="38">
        <f t="shared" si="10"/>
        <v>0</v>
      </c>
      <c r="N107" s="38">
        <f t="shared" si="11"/>
        <v>0</v>
      </c>
      <c r="O107" s="38">
        <f>IF($F107=Instellingen!$I$11,ROUND(($J107-($J107/((100%+$F107)/100%))),2),0)</f>
        <v>0</v>
      </c>
      <c r="P107" s="38">
        <f>IF($F107=Instellingen!$I$12,ROUND(($J107-($J107/((100%+$F107)/100%))),2),0)</f>
        <v>0</v>
      </c>
      <c r="Q107" s="38">
        <f>IF($F107=Instellingen!$I$14,0,ROUND(($K107-($K107/((100%+$F107)/100%))),2))</f>
        <v>0</v>
      </c>
    </row>
    <row r="108" spans="1:17" x14ac:dyDescent="0.35">
      <c r="A108" s="20" t="str">
        <f t="shared" si="7"/>
        <v/>
      </c>
      <c r="B108" s="20" t="str">
        <f>IFERROR(VLOOKUP($A108,Instellingen!$K$11:$L$22,2,0),"")</f>
        <v/>
      </c>
      <c r="C108" s="51"/>
      <c r="D108" s="52"/>
      <c r="E108" s="52"/>
      <c r="F108" s="53"/>
      <c r="G108" s="50"/>
      <c r="H108" s="50"/>
      <c r="I108" s="50"/>
      <c r="J108" s="38">
        <f t="shared" si="8"/>
        <v>0</v>
      </c>
      <c r="K108" s="38">
        <f t="shared" si="6"/>
        <v>0</v>
      </c>
      <c r="L108" s="38">
        <f t="shared" si="9"/>
        <v>0</v>
      </c>
      <c r="M108" s="38">
        <f t="shared" si="10"/>
        <v>0</v>
      </c>
      <c r="N108" s="38">
        <f t="shared" si="11"/>
        <v>0</v>
      </c>
      <c r="O108" s="38">
        <f>IF($F108=Instellingen!$I$11,ROUND(($J108-($J108/((100%+$F108)/100%))),2),0)</f>
        <v>0</v>
      </c>
      <c r="P108" s="38">
        <f>IF($F108=Instellingen!$I$12,ROUND(($J108-($J108/((100%+$F108)/100%))),2),0)</f>
        <v>0</v>
      </c>
      <c r="Q108" s="38">
        <f>IF($F108=Instellingen!$I$14,0,ROUND(($K108-($K108/((100%+$F108)/100%))),2))</f>
        <v>0</v>
      </c>
    </row>
    <row r="109" spans="1:17" x14ac:dyDescent="0.35">
      <c r="A109" s="20" t="str">
        <f t="shared" si="7"/>
        <v/>
      </c>
      <c r="B109" s="20" t="str">
        <f>IFERROR(VLOOKUP($A109,Instellingen!$K$11:$L$22,2,0),"")</f>
        <v/>
      </c>
      <c r="C109" s="51"/>
      <c r="D109" s="52"/>
      <c r="E109" s="52"/>
      <c r="F109" s="53"/>
      <c r="G109" s="50"/>
      <c r="H109" s="50"/>
      <c r="I109" s="50"/>
      <c r="J109" s="38">
        <f t="shared" si="8"/>
        <v>0</v>
      </c>
      <c r="K109" s="38">
        <f t="shared" si="6"/>
        <v>0</v>
      </c>
      <c r="L109" s="38">
        <f t="shared" si="9"/>
        <v>0</v>
      </c>
      <c r="M109" s="38">
        <f t="shared" si="10"/>
        <v>0</v>
      </c>
      <c r="N109" s="38">
        <f t="shared" si="11"/>
        <v>0</v>
      </c>
      <c r="O109" s="38">
        <f>IF($F109=Instellingen!$I$11,ROUND(($J109-($J109/((100%+$F109)/100%))),2),0)</f>
        <v>0</v>
      </c>
      <c r="P109" s="38">
        <f>IF($F109=Instellingen!$I$12,ROUND(($J109-($J109/((100%+$F109)/100%))),2),0)</f>
        <v>0</v>
      </c>
      <c r="Q109" s="38">
        <f>IF($F109=Instellingen!$I$14,0,ROUND(($K109-($K109/((100%+$F109)/100%))),2))</f>
        <v>0</v>
      </c>
    </row>
    <row r="110" spans="1:17" x14ac:dyDescent="0.35">
      <c r="A110" s="20" t="str">
        <f t="shared" si="7"/>
        <v/>
      </c>
      <c r="B110" s="20" t="str">
        <f>IFERROR(VLOOKUP($A110,Instellingen!$K$11:$L$22,2,0),"")</f>
        <v/>
      </c>
      <c r="C110" s="51"/>
      <c r="D110" s="52"/>
      <c r="E110" s="52"/>
      <c r="F110" s="53"/>
      <c r="G110" s="50"/>
      <c r="H110" s="50"/>
      <c r="I110" s="50"/>
      <c r="J110" s="38">
        <f t="shared" si="8"/>
        <v>0</v>
      </c>
      <c r="K110" s="38">
        <f t="shared" si="6"/>
        <v>0</v>
      </c>
      <c r="L110" s="38">
        <f t="shared" si="9"/>
        <v>0</v>
      </c>
      <c r="M110" s="38">
        <f t="shared" si="10"/>
        <v>0</v>
      </c>
      <c r="N110" s="38">
        <f t="shared" si="11"/>
        <v>0</v>
      </c>
      <c r="O110" s="38">
        <f>IF($F110=Instellingen!$I$11,ROUND(($J110-($J110/((100%+$F110)/100%))),2),0)</f>
        <v>0</v>
      </c>
      <c r="P110" s="38">
        <f>IF($F110=Instellingen!$I$12,ROUND(($J110-($J110/((100%+$F110)/100%))),2),0)</f>
        <v>0</v>
      </c>
      <c r="Q110" s="38">
        <f>IF($F110=Instellingen!$I$14,0,ROUND(($K110-($K110/((100%+$F110)/100%))),2))</f>
        <v>0</v>
      </c>
    </row>
    <row r="111" spans="1:17" x14ac:dyDescent="0.35">
      <c r="A111" s="20" t="str">
        <f t="shared" si="7"/>
        <v/>
      </c>
      <c r="B111" s="20" t="str">
        <f>IFERROR(VLOOKUP($A111,Instellingen!$K$11:$L$22,2,0),"")</f>
        <v/>
      </c>
      <c r="C111" s="51"/>
      <c r="D111" s="52"/>
      <c r="E111" s="52"/>
      <c r="F111" s="53"/>
      <c r="G111" s="50"/>
      <c r="H111" s="50"/>
      <c r="I111" s="50"/>
      <c r="J111" s="38">
        <f t="shared" si="8"/>
        <v>0</v>
      </c>
      <c r="K111" s="38">
        <f t="shared" si="6"/>
        <v>0</v>
      </c>
      <c r="L111" s="38">
        <f t="shared" si="9"/>
        <v>0</v>
      </c>
      <c r="M111" s="38">
        <f t="shared" si="10"/>
        <v>0</v>
      </c>
      <c r="N111" s="38">
        <f t="shared" si="11"/>
        <v>0</v>
      </c>
      <c r="O111" s="38">
        <f>IF($F111=Instellingen!$I$11,ROUND(($J111-($J111/((100%+$F111)/100%))),2),0)</f>
        <v>0</v>
      </c>
      <c r="P111" s="38">
        <f>IF($F111=Instellingen!$I$12,ROUND(($J111-($J111/((100%+$F111)/100%))),2),0)</f>
        <v>0</v>
      </c>
      <c r="Q111" s="38">
        <f>IF($F111=Instellingen!$I$14,0,ROUND(($K111-($K111/((100%+$F111)/100%))),2))</f>
        <v>0</v>
      </c>
    </row>
    <row r="112" spans="1:17" x14ac:dyDescent="0.35">
      <c r="A112" s="20" t="str">
        <f t="shared" si="7"/>
        <v/>
      </c>
      <c r="B112" s="20" t="str">
        <f>IFERROR(VLOOKUP($A112,Instellingen!$K$11:$L$22,2,0),"")</f>
        <v/>
      </c>
      <c r="C112" s="51"/>
      <c r="D112" s="52"/>
      <c r="E112" s="52"/>
      <c r="F112" s="53"/>
      <c r="G112" s="50"/>
      <c r="H112" s="50"/>
      <c r="I112" s="50"/>
      <c r="J112" s="38">
        <f t="shared" si="8"/>
        <v>0</v>
      </c>
      <c r="K112" s="38">
        <f t="shared" si="6"/>
        <v>0</v>
      </c>
      <c r="L112" s="38">
        <f t="shared" si="9"/>
        <v>0</v>
      </c>
      <c r="M112" s="38">
        <f t="shared" si="10"/>
        <v>0</v>
      </c>
      <c r="N112" s="38">
        <f t="shared" si="11"/>
        <v>0</v>
      </c>
      <c r="O112" s="38">
        <f>IF($F112=Instellingen!$I$11,ROUND(($J112-($J112/((100%+$F112)/100%))),2),0)</f>
        <v>0</v>
      </c>
      <c r="P112" s="38">
        <f>IF($F112=Instellingen!$I$12,ROUND(($J112-($J112/((100%+$F112)/100%))),2),0)</f>
        <v>0</v>
      </c>
      <c r="Q112" s="38">
        <f>IF($F112=Instellingen!$I$14,0,ROUND(($K112-($K112/((100%+$F112)/100%))),2))</f>
        <v>0</v>
      </c>
    </row>
    <row r="113" spans="1:17" x14ac:dyDescent="0.35">
      <c r="A113" s="20" t="str">
        <f t="shared" si="7"/>
        <v/>
      </c>
      <c r="B113" s="20" t="str">
        <f>IFERROR(VLOOKUP($A113,Instellingen!$K$11:$L$22,2,0),"")</f>
        <v/>
      </c>
      <c r="C113" s="51"/>
      <c r="D113" s="52"/>
      <c r="E113" s="52"/>
      <c r="F113" s="53"/>
      <c r="G113" s="50"/>
      <c r="H113" s="50"/>
      <c r="I113" s="50"/>
      <c r="J113" s="38">
        <f t="shared" si="8"/>
        <v>0</v>
      </c>
      <c r="K113" s="38">
        <f t="shared" si="6"/>
        <v>0</v>
      </c>
      <c r="L113" s="38">
        <f t="shared" si="9"/>
        <v>0</v>
      </c>
      <c r="M113" s="38">
        <f t="shared" si="10"/>
        <v>0</v>
      </c>
      <c r="N113" s="38">
        <f t="shared" si="11"/>
        <v>0</v>
      </c>
      <c r="O113" s="38">
        <f>IF($F113=Instellingen!$I$11,ROUND(($J113-($J113/((100%+$F113)/100%))),2),0)</f>
        <v>0</v>
      </c>
      <c r="P113" s="38">
        <f>IF($F113=Instellingen!$I$12,ROUND(($J113-($J113/((100%+$F113)/100%))),2),0)</f>
        <v>0</v>
      </c>
      <c r="Q113" s="38">
        <f>IF($F113=Instellingen!$I$14,0,ROUND(($K113-($K113/((100%+$F113)/100%))),2))</f>
        <v>0</v>
      </c>
    </row>
    <row r="114" spans="1:17" x14ac:dyDescent="0.35">
      <c r="A114" s="20" t="str">
        <f t="shared" si="7"/>
        <v/>
      </c>
      <c r="B114" s="20" t="str">
        <f>IFERROR(VLOOKUP($A114,Instellingen!$K$11:$L$22,2,0),"")</f>
        <v/>
      </c>
      <c r="C114" s="51"/>
      <c r="D114" s="52"/>
      <c r="E114" s="52"/>
      <c r="F114" s="53"/>
      <c r="G114" s="50"/>
      <c r="H114" s="50"/>
      <c r="I114" s="50"/>
      <c r="J114" s="38">
        <f t="shared" si="8"/>
        <v>0</v>
      </c>
      <c r="K114" s="38">
        <f t="shared" si="6"/>
        <v>0</v>
      </c>
      <c r="L114" s="38">
        <f t="shared" si="9"/>
        <v>0</v>
      </c>
      <c r="M114" s="38">
        <f t="shared" si="10"/>
        <v>0</v>
      </c>
      <c r="N114" s="38">
        <f t="shared" si="11"/>
        <v>0</v>
      </c>
      <c r="O114" s="38">
        <f>IF($F114=Instellingen!$I$11,ROUND(($J114-($J114/((100%+$F114)/100%))),2),0)</f>
        <v>0</v>
      </c>
      <c r="P114" s="38">
        <f>IF($F114=Instellingen!$I$12,ROUND(($J114-($J114/((100%+$F114)/100%))),2),0)</f>
        <v>0</v>
      </c>
      <c r="Q114" s="38">
        <f>IF($F114=Instellingen!$I$14,0,ROUND(($K114-($K114/((100%+$F114)/100%))),2))</f>
        <v>0</v>
      </c>
    </row>
    <row r="115" spans="1:17" x14ac:dyDescent="0.35">
      <c r="A115" s="20" t="str">
        <f t="shared" si="7"/>
        <v/>
      </c>
      <c r="B115" s="20" t="str">
        <f>IFERROR(VLOOKUP($A115,Instellingen!$K$11:$L$22,2,0),"")</f>
        <v/>
      </c>
      <c r="C115" s="51"/>
      <c r="D115" s="52"/>
      <c r="E115" s="52"/>
      <c r="F115" s="53"/>
      <c r="G115" s="50"/>
      <c r="H115" s="50"/>
      <c r="I115" s="50"/>
      <c r="J115" s="38">
        <f t="shared" si="8"/>
        <v>0</v>
      </c>
      <c r="K115" s="38">
        <f t="shared" si="6"/>
        <v>0</v>
      </c>
      <c r="L115" s="38">
        <f t="shared" si="9"/>
        <v>0</v>
      </c>
      <c r="M115" s="38">
        <f t="shared" si="10"/>
        <v>0</v>
      </c>
      <c r="N115" s="38">
        <f t="shared" si="11"/>
        <v>0</v>
      </c>
      <c r="O115" s="38">
        <f>IF($F115=Instellingen!$I$11,ROUND(($J115-($J115/((100%+$F115)/100%))),2),0)</f>
        <v>0</v>
      </c>
      <c r="P115" s="38">
        <f>IF($F115=Instellingen!$I$12,ROUND(($J115-($J115/((100%+$F115)/100%))),2),0)</f>
        <v>0</v>
      </c>
      <c r="Q115" s="38">
        <f>IF($F115=Instellingen!$I$14,0,ROUND(($K115-($K115/((100%+$F115)/100%))),2))</f>
        <v>0</v>
      </c>
    </row>
    <row r="116" spans="1:17" x14ac:dyDescent="0.35">
      <c r="A116" s="20" t="str">
        <f t="shared" si="7"/>
        <v/>
      </c>
      <c r="B116" s="20" t="str">
        <f>IFERROR(VLOOKUP($A116,Instellingen!$K$11:$L$22,2,0),"")</f>
        <v/>
      </c>
      <c r="C116" s="51"/>
      <c r="D116" s="52"/>
      <c r="E116" s="52"/>
      <c r="F116" s="53"/>
      <c r="G116" s="50"/>
      <c r="H116" s="50"/>
      <c r="I116" s="50"/>
      <c r="J116" s="38">
        <f t="shared" si="8"/>
        <v>0</v>
      </c>
      <c r="K116" s="38">
        <f t="shared" si="6"/>
        <v>0</v>
      </c>
      <c r="L116" s="38">
        <f t="shared" si="9"/>
        <v>0</v>
      </c>
      <c r="M116" s="38">
        <f t="shared" si="10"/>
        <v>0</v>
      </c>
      <c r="N116" s="38">
        <f t="shared" si="11"/>
        <v>0</v>
      </c>
      <c r="O116" s="38">
        <f>IF($F116=Instellingen!$I$11,ROUND(($J116-($J116/((100%+$F116)/100%))),2),0)</f>
        <v>0</v>
      </c>
      <c r="P116" s="38">
        <f>IF($F116=Instellingen!$I$12,ROUND(($J116-($J116/((100%+$F116)/100%))),2),0)</f>
        <v>0</v>
      </c>
      <c r="Q116" s="38">
        <f>IF($F116=Instellingen!$I$14,0,ROUND(($K116-($K116/((100%+$F116)/100%))),2))</f>
        <v>0</v>
      </c>
    </row>
    <row r="117" spans="1:17" x14ac:dyDescent="0.35">
      <c r="A117" s="20" t="str">
        <f t="shared" si="7"/>
        <v/>
      </c>
      <c r="B117" s="20" t="str">
        <f>IFERROR(VLOOKUP($A117,Instellingen!$K$11:$L$22,2,0),"")</f>
        <v/>
      </c>
      <c r="C117" s="51"/>
      <c r="D117" s="52"/>
      <c r="E117" s="52"/>
      <c r="F117" s="53"/>
      <c r="G117" s="50"/>
      <c r="H117" s="50"/>
      <c r="I117" s="50"/>
      <c r="J117" s="38">
        <f t="shared" si="8"/>
        <v>0</v>
      </c>
      <c r="K117" s="38">
        <f t="shared" si="6"/>
        <v>0</v>
      </c>
      <c r="L117" s="38">
        <f t="shared" si="9"/>
        <v>0</v>
      </c>
      <c r="M117" s="38">
        <f t="shared" si="10"/>
        <v>0</v>
      </c>
      <c r="N117" s="38">
        <f t="shared" si="11"/>
        <v>0</v>
      </c>
      <c r="O117" s="38">
        <f>IF($F117=Instellingen!$I$11,ROUND(($J117-($J117/((100%+$F117)/100%))),2),0)</f>
        <v>0</v>
      </c>
      <c r="P117" s="38">
        <f>IF($F117=Instellingen!$I$12,ROUND(($J117-($J117/((100%+$F117)/100%))),2),0)</f>
        <v>0</v>
      </c>
      <c r="Q117" s="38">
        <f>IF($F117=Instellingen!$I$14,0,ROUND(($K117-($K117/((100%+$F117)/100%))),2))</f>
        <v>0</v>
      </c>
    </row>
    <row r="118" spans="1:17" x14ac:dyDescent="0.35">
      <c r="A118" s="20" t="str">
        <f t="shared" si="7"/>
        <v/>
      </c>
      <c r="B118" s="20" t="str">
        <f>IFERROR(VLOOKUP($A118,Instellingen!$K$11:$L$22,2,0),"")</f>
        <v/>
      </c>
      <c r="C118" s="51"/>
      <c r="D118" s="52"/>
      <c r="E118" s="52"/>
      <c r="F118" s="53"/>
      <c r="G118" s="50"/>
      <c r="H118" s="50"/>
      <c r="I118" s="50"/>
      <c r="J118" s="38">
        <f t="shared" si="8"/>
        <v>0</v>
      </c>
      <c r="K118" s="38">
        <f t="shared" si="6"/>
        <v>0</v>
      </c>
      <c r="L118" s="38">
        <f t="shared" si="9"/>
        <v>0</v>
      </c>
      <c r="M118" s="38">
        <f t="shared" si="10"/>
        <v>0</v>
      </c>
      <c r="N118" s="38">
        <f t="shared" si="11"/>
        <v>0</v>
      </c>
      <c r="O118" s="38">
        <f>IF($F118=Instellingen!$I$11,ROUND(($J118-($J118/((100%+$F118)/100%))),2),0)</f>
        <v>0</v>
      </c>
      <c r="P118" s="38">
        <f>IF($F118=Instellingen!$I$12,ROUND(($J118-($J118/((100%+$F118)/100%))),2),0)</f>
        <v>0</v>
      </c>
      <c r="Q118" s="38">
        <f>IF($F118=Instellingen!$I$14,0,ROUND(($K118-($K118/((100%+$F118)/100%))),2))</f>
        <v>0</v>
      </c>
    </row>
    <row r="119" spans="1:17" x14ac:dyDescent="0.35">
      <c r="A119" s="20" t="str">
        <f t="shared" si="7"/>
        <v/>
      </c>
      <c r="B119" s="20" t="str">
        <f>IFERROR(VLOOKUP($A119,Instellingen!$K$11:$L$22,2,0),"")</f>
        <v/>
      </c>
      <c r="C119" s="51"/>
      <c r="D119" s="52"/>
      <c r="E119" s="52"/>
      <c r="F119" s="53"/>
      <c r="G119" s="50"/>
      <c r="H119" s="50"/>
      <c r="I119" s="50"/>
      <c r="J119" s="38">
        <f t="shared" si="8"/>
        <v>0</v>
      </c>
      <c r="K119" s="38">
        <f t="shared" si="6"/>
        <v>0</v>
      </c>
      <c r="L119" s="38">
        <f t="shared" si="9"/>
        <v>0</v>
      </c>
      <c r="M119" s="38">
        <f t="shared" si="10"/>
        <v>0</v>
      </c>
      <c r="N119" s="38">
        <f t="shared" si="11"/>
        <v>0</v>
      </c>
      <c r="O119" s="38">
        <f>IF($F119=Instellingen!$I$11,ROUND(($J119-($J119/((100%+$F119)/100%))),2),0)</f>
        <v>0</v>
      </c>
      <c r="P119" s="38">
        <f>IF($F119=Instellingen!$I$12,ROUND(($J119-($J119/((100%+$F119)/100%))),2),0)</f>
        <v>0</v>
      </c>
      <c r="Q119" s="38">
        <f>IF($F119=Instellingen!$I$14,0,ROUND(($K119-($K119/((100%+$F119)/100%))),2))</f>
        <v>0</v>
      </c>
    </row>
    <row r="120" spans="1:17" x14ac:dyDescent="0.35">
      <c r="A120" s="20" t="str">
        <f t="shared" si="7"/>
        <v/>
      </c>
      <c r="B120" s="20" t="str">
        <f>IFERROR(VLOOKUP($A120,Instellingen!$K$11:$L$22,2,0),"")</f>
        <v/>
      </c>
      <c r="C120" s="51"/>
      <c r="D120" s="52"/>
      <c r="E120" s="52"/>
      <c r="F120" s="53"/>
      <c r="G120" s="50"/>
      <c r="H120" s="50"/>
      <c r="I120" s="50"/>
      <c r="J120" s="38">
        <f t="shared" si="8"/>
        <v>0</v>
      </c>
      <c r="K120" s="38">
        <f t="shared" si="6"/>
        <v>0</v>
      </c>
      <c r="L120" s="38">
        <f t="shared" si="9"/>
        <v>0</v>
      </c>
      <c r="M120" s="38">
        <f t="shared" si="10"/>
        <v>0</v>
      </c>
      <c r="N120" s="38">
        <f t="shared" si="11"/>
        <v>0</v>
      </c>
      <c r="O120" s="38">
        <f>IF($F120=Instellingen!$I$11,ROUND(($J120-($J120/((100%+$F120)/100%))),2),0)</f>
        <v>0</v>
      </c>
      <c r="P120" s="38">
        <f>IF($F120=Instellingen!$I$12,ROUND(($J120-($J120/((100%+$F120)/100%))),2),0)</f>
        <v>0</v>
      </c>
      <c r="Q120" s="38">
        <f>IF($F120=Instellingen!$I$14,0,ROUND(($K120-($K120/((100%+$F120)/100%))),2))</f>
        <v>0</v>
      </c>
    </row>
    <row r="121" spans="1:17" x14ac:dyDescent="0.35">
      <c r="A121" s="20" t="str">
        <f t="shared" si="7"/>
        <v/>
      </c>
      <c r="B121" s="20" t="str">
        <f>IFERROR(VLOOKUP($A121,Instellingen!$K$11:$L$22,2,0),"")</f>
        <v/>
      </c>
      <c r="C121" s="51"/>
      <c r="D121" s="52"/>
      <c r="E121" s="52"/>
      <c r="F121" s="53"/>
      <c r="G121" s="50"/>
      <c r="H121" s="50"/>
      <c r="I121" s="50"/>
      <c r="J121" s="38">
        <f t="shared" si="8"/>
        <v>0</v>
      </c>
      <c r="K121" s="38">
        <f t="shared" si="6"/>
        <v>0</v>
      </c>
      <c r="L121" s="38">
        <f t="shared" si="9"/>
        <v>0</v>
      </c>
      <c r="M121" s="38">
        <f t="shared" si="10"/>
        <v>0</v>
      </c>
      <c r="N121" s="38">
        <f t="shared" si="11"/>
        <v>0</v>
      </c>
      <c r="O121" s="38">
        <f>IF($F121=Instellingen!$I$11,ROUND(($J121-($J121/((100%+$F121)/100%))),2),0)</f>
        <v>0</v>
      </c>
      <c r="P121" s="38">
        <f>IF($F121=Instellingen!$I$12,ROUND(($J121-($J121/((100%+$F121)/100%))),2),0)</f>
        <v>0</v>
      </c>
      <c r="Q121" s="38">
        <f>IF($F121=Instellingen!$I$14,0,ROUND(($K121-($K121/((100%+$F121)/100%))),2))</f>
        <v>0</v>
      </c>
    </row>
    <row r="122" spans="1:17" x14ac:dyDescent="0.35">
      <c r="A122" s="20" t="str">
        <f t="shared" si="7"/>
        <v/>
      </c>
      <c r="B122" s="20" t="str">
        <f>IFERROR(VLOOKUP($A122,Instellingen!$K$11:$L$22,2,0),"")</f>
        <v/>
      </c>
      <c r="C122" s="51"/>
      <c r="D122" s="52"/>
      <c r="E122" s="52"/>
      <c r="F122" s="53"/>
      <c r="G122" s="50"/>
      <c r="H122" s="50"/>
      <c r="I122" s="50"/>
      <c r="J122" s="38">
        <f t="shared" si="8"/>
        <v>0</v>
      </c>
      <c r="K122" s="38">
        <f t="shared" si="6"/>
        <v>0</v>
      </c>
      <c r="L122" s="38">
        <f t="shared" si="9"/>
        <v>0</v>
      </c>
      <c r="M122" s="38">
        <f t="shared" si="10"/>
        <v>0</v>
      </c>
      <c r="N122" s="38">
        <f t="shared" si="11"/>
        <v>0</v>
      </c>
      <c r="O122" s="38">
        <f>IF($F122=Instellingen!$I$11,ROUND(($J122-($J122/((100%+$F122)/100%))),2),0)</f>
        <v>0</v>
      </c>
      <c r="P122" s="38">
        <f>IF($F122=Instellingen!$I$12,ROUND(($J122-($J122/((100%+$F122)/100%))),2),0)</f>
        <v>0</v>
      </c>
      <c r="Q122" s="38">
        <f>IF($F122=Instellingen!$I$14,0,ROUND(($K122-($K122/((100%+$F122)/100%))),2))</f>
        <v>0</v>
      </c>
    </row>
    <row r="123" spans="1:17" x14ac:dyDescent="0.35">
      <c r="A123" s="20" t="str">
        <f t="shared" si="7"/>
        <v/>
      </c>
      <c r="B123" s="20" t="str">
        <f>IFERROR(VLOOKUP($A123,Instellingen!$K$11:$L$22,2,0),"")</f>
        <v/>
      </c>
      <c r="C123" s="51"/>
      <c r="D123" s="52"/>
      <c r="E123" s="52"/>
      <c r="F123" s="53"/>
      <c r="G123" s="50"/>
      <c r="H123" s="50"/>
      <c r="I123" s="50"/>
      <c r="J123" s="38">
        <f t="shared" si="8"/>
        <v>0</v>
      </c>
      <c r="K123" s="38">
        <f t="shared" si="6"/>
        <v>0</v>
      </c>
      <c r="L123" s="38">
        <f t="shared" si="9"/>
        <v>0</v>
      </c>
      <c r="M123" s="38">
        <f t="shared" si="10"/>
        <v>0</v>
      </c>
      <c r="N123" s="38">
        <f t="shared" si="11"/>
        <v>0</v>
      </c>
      <c r="O123" s="38">
        <f>IF($F123=Instellingen!$I$11,ROUND(($J123-($J123/((100%+$F123)/100%))),2),0)</f>
        <v>0</v>
      </c>
      <c r="P123" s="38">
        <f>IF($F123=Instellingen!$I$12,ROUND(($J123-($J123/((100%+$F123)/100%))),2),0)</f>
        <v>0</v>
      </c>
      <c r="Q123" s="38">
        <f>IF($F123=Instellingen!$I$14,0,ROUND(($K123-($K123/((100%+$F123)/100%))),2))</f>
        <v>0</v>
      </c>
    </row>
    <row r="124" spans="1:17" x14ac:dyDescent="0.35">
      <c r="A124" s="20" t="str">
        <f t="shared" si="7"/>
        <v/>
      </c>
      <c r="B124" s="20" t="str">
        <f>IFERROR(VLOOKUP($A124,Instellingen!$K$11:$L$22,2,0),"")</f>
        <v/>
      </c>
      <c r="C124" s="51"/>
      <c r="D124" s="52"/>
      <c r="E124" s="52"/>
      <c r="F124" s="53"/>
      <c r="G124" s="50"/>
      <c r="H124" s="50"/>
      <c r="I124" s="50"/>
      <c r="J124" s="38">
        <f t="shared" si="8"/>
        <v>0</v>
      </c>
      <c r="K124" s="38">
        <f t="shared" si="6"/>
        <v>0</v>
      </c>
      <c r="L124" s="38">
        <f t="shared" si="9"/>
        <v>0</v>
      </c>
      <c r="M124" s="38">
        <f t="shared" si="10"/>
        <v>0</v>
      </c>
      <c r="N124" s="38">
        <f t="shared" si="11"/>
        <v>0</v>
      </c>
      <c r="O124" s="38">
        <f>IF($F124=Instellingen!$I$11,ROUND(($J124-($J124/((100%+$F124)/100%))),2),0)</f>
        <v>0</v>
      </c>
      <c r="P124" s="38">
        <f>IF($F124=Instellingen!$I$12,ROUND(($J124-($J124/((100%+$F124)/100%))),2),0)</f>
        <v>0</v>
      </c>
      <c r="Q124" s="38">
        <f>IF($F124=Instellingen!$I$14,0,ROUND(($K124-($K124/((100%+$F124)/100%))),2))</f>
        <v>0</v>
      </c>
    </row>
    <row r="125" spans="1:17" x14ac:dyDescent="0.35">
      <c r="A125" s="20" t="str">
        <f t="shared" si="7"/>
        <v/>
      </c>
      <c r="B125" s="20" t="str">
        <f>IFERROR(VLOOKUP($A125,Instellingen!$K$11:$L$22,2,0),"")</f>
        <v/>
      </c>
      <c r="C125" s="51"/>
      <c r="D125" s="52"/>
      <c r="E125" s="52"/>
      <c r="F125" s="53"/>
      <c r="G125" s="50"/>
      <c r="H125" s="50"/>
      <c r="I125" s="50"/>
      <c r="J125" s="38">
        <f t="shared" si="8"/>
        <v>0</v>
      </c>
      <c r="K125" s="38">
        <f t="shared" si="6"/>
        <v>0</v>
      </c>
      <c r="L125" s="38">
        <f t="shared" si="9"/>
        <v>0</v>
      </c>
      <c r="M125" s="38">
        <f t="shared" si="10"/>
        <v>0</v>
      </c>
      <c r="N125" s="38">
        <f t="shared" si="11"/>
        <v>0</v>
      </c>
      <c r="O125" s="38">
        <f>IF($F125=Instellingen!$I$11,ROUND(($J125-($J125/((100%+$F125)/100%))),2),0)</f>
        <v>0</v>
      </c>
      <c r="P125" s="38">
        <f>IF($F125=Instellingen!$I$12,ROUND(($J125-($J125/((100%+$F125)/100%))),2),0)</f>
        <v>0</v>
      </c>
      <c r="Q125" s="38">
        <f>IF($F125=Instellingen!$I$14,0,ROUND(($K125-($K125/((100%+$F125)/100%))),2))</f>
        <v>0</v>
      </c>
    </row>
    <row r="126" spans="1:17" x14ac:dyDescent="0.35">
      <c r="A126" s="20" t="str">
        <f t="shared" si="7"/>
        <v/>
      </c>
      <c r="B126" s="20" t="str">
        <f>IFERROR(VLOOKUP($A126,Instellingen!$K$11:$L$22,2,0),"")</f>
        <v/>
      </c>
      <c r="C126" s="51"/>
      <c r="D126" s="52"/>
      <c r="E126" s="52"/>
      <c r="F126" s="53"/>
      <c r="G126" s="50"/>
      <c r="H126" s="50"/>
      <c r="I126" s="50"/>
      <c r="J126" s="38">
        <f t="shared" si="8"/>
        <v>0</v>
      </c>
      <c r="K126" s="38">
        <f t="shared" si="6"/>
        <v>0</v>
      </c>
      <c r="L126" s="38">
        <f t="shared" si="9"/>
        <v>0</v>
      </c>
      <c r="M126" s="38">
        <f t="shared" si="10"/>
        <v>0</v>
      </c>
      <c r="N126" s="38">
        <f t="shared" si="11"/>
        <v>0</v>
      </c>
      <c r="O126" s="38">
        <f>IF($F126=Instellingen!$I$11,ROUND(($J126-($J126/((100%+$F126)/100%))),2),0)</f>
        <v>0</v>
      </c>
      <c r="P126" s="38">
        <f>IF($F126=Instellingen!$I$12,ROUND(($J126-($J126/((100%+$F126)/100%))),2),0)</f>
        <v>0</v>
      </c>
      <c r="Q126" s="38">
        <f>IF($F126=Instellingen!$I$14,0,ROUND(($K126-($K126/((100%+$F126)/100%))),2))</f>
        <v>0</v>
      </c>
    </row>
    <row r="127" spans="1:17" x14ac:dyDescent="0.35">
      <c r="A127" s="20" t="str">
        <f t="shared" si="7"/>
        <v/>
      </c>
      <c r="B127" s="20" t="str">
        <f>IFERROR(VLOOKUP($A127,Instellingen!$K$11:$L$22,2,0),"")</f>
        <v/>
      </c>
      <c r="C127" s="51"/>
      <c r="D127" s="52"/>
      <c r="E127" s="52"/>
      <c r="F127" s="53"/>
      <c r="G127" s="50"/>
      <c r="H127" s="50"/>
      <c r="I127" s="50"/>
      <c r="J127" s="38">
        <f t="shared" si="8"/>
        <v>0</v>
      </c>
      <c r="K127" s="38">
        <f t="shared" si="6"/>
        <v>0</v>
      </c>
      <c r="L127" s="38">
        <f t="shared" si="9"/>
        <v>0</v>
      </c>
      <c r="M127" s="38">
        <f t="shared" si="10"/>
        <v>0</v>
      </c>
      <c r="N127" s="38">
        <f t="shared" si="11"/>
        <v>0</v>
      </c>
      <c r="O127" s="38">
        <f>IF($F127=Instellingen!$I$11,ROUND(($J127-($J127/((100%+$F127)/100%))),2),0)</f>
        <v>0</v>
      </c>
      <c r="P127" s="38">
        <f>IF($F127=Instellingen!$I$12,ROUND(($J127-($J127/((100%+$F127)/100%))),2),0)</f>
        <v>0</v>
      </c>
      <c r="Q127" s="38">
        <f>IF($F127=Instellingen!$I$14,0,ROUND(($K127-($K127/((100%+$F127)/100%))),2))</f>
        <v>0</v>
      </c>
    </row>
    <row r="128" spans="1:17" x14ac:dyDescent="0.35">
      <c r="A128" s="20" t="str">
        <f t="shared" si="7"/>
        <v/>
      </c>
      <c r="B128" s="20" t="str">
        <f>IFERROR(VLOOKUP($A128,Instellingen!$K$11:$L$22,2,0),"")</f>
        <v/>
      </c>
      <c r="C128" s="51"/>
      <c r="D128" s="52"/>
      <c r="E128" s="52"/>
      <c r="F128" s="53"/>
      <c r="G128" s="50"/>
      <c r="H128" s="50"/>
      <c r="I128" s="50"/>
      <c r="J128" s="38">
        <f t="shared" si="8"/>
        <v>0</v>
      </c>
      <c r="K128" s="38">
        <f t="shared" si="6"/>
        <v>0</v>
      </c>
      <c r="L128" s="38">
        <f t="shared" si="9"/>
        <v>0</v>
      </c>
      <c r="M128" s="38">
        <f t="shared" si="10"/>
        <v>0</v>
      </c>
      <c r="N128" s="38">
        <f t="shared" si="11"/>
        <v>0</v>
      </c>
      <c r="O128" s="38">
        <f>IF($F128=Instellingen!$I$11,ROUND(($J128-($J128/((100%+$F128)/100%))),2),0)</f>
        <v>0</v>
      </c>
      <c r="P128" s="38">
        <f>IF($F128=Instellingen!$I$12,ROUND(($J128-($J128/((100%+$F128)/100%))),2),0)</f>
        <v>0</v>
      </c>
      <c r="Q128" s="38">
        <f>IF($F128=Instellingen!$I$14,0,ROUND(($K128-($K128/((100%+$F128)/100%))),2))</f>
        <v>0</v>
      </c>
    </row>
    <row r="129" spans="1:17" x14ac:dyDescent="0.35">
      <c r="A129" s="20" t="str">
        <f t="shared" si="7"/>
        <v/>
      </c>
      <c r="B129" s="20" t="str">
        <f>IFERROR(VLOOKUP($A129,Instellingen!$K$11:$L$22,2,0),"")</f>
        <v/>
      </c>
      <c r="C129" s="51"/>
      <c r="D129" s="52"/>
      <c r="E129" s="52"/>
      <c r="F129" s="53"/>
      <c r="G129" s="50"/>
      <c r="H129" s="50"/>
      <c r="I129" s="50"/>
      <c r="J129" s="38">
        <f t="shared" si="8"/>
        <v>0</v>
      </c>
      <c r="K129" s="38">
        <f t="shared" si="6"/>
        <v>0</v>
      </c>
      <c r="L129" s="38">
        <f t="shared" si="9"/>
        <v>0</v>
      </c>
      <c r="M129" s="38">
        <f t="shared" si="10"/>
        <v>0</v>
      </c>
      <c r="N129" s="38">
        <f t="shared" si="11"/>
        <v>0</v>
      </c>
      <c r="O129" s="38">
        <f>IF($F129=Instellingen!$I$11,ROUND(($J129-($J129/((100%+$F129)/100%))),2),0)</f>
        <v>0</v>
      </c>
      <c r="P129" s="38">
        <f>IF($F129=Instellingen!$I$12,ROUND(($J129-($J129/((100%+$F129)/100%))),2),0)</f>
        <v>0</v>
      </c>
      <c r="Q129" s="38">
        <f>IF($F129=Instellingen!$I$14,0,ROUND(($K129-($K129/((100%+$F129)/100%))),2))</f>
        <v>0</v>
      </c>
    </row>
    <row r="130" spans="1:17" x14ac:dyDescent="0.35">
      <c r="A130" s="20" t="str">
        <f t="shared" si="7"/>
        <v/>
      </c>
      <c r="B130" s="20" t="str">
        <f>IFERROR(VLOOKUP($A130,Instellingen!$K$11:$L$22,2,0),"")</f>
        <v/>
      </c>
      <c r="C130" s="51"/>
      <c r="D130" s="52"/>
      <c r="E130" s="52"/>
      <c r="F130" s="53"/>
      <c r="G130" s="50"/>
      <c r="H130" s="50"/>
      <c r="I130" s="50"/>
      <c r="J130" s="38">
        <f t="shared" si="8"/>
        <v>0</v>
      </c>
      <c r="K130" s="38">
        <f t="shared" si="6"/>
        <v>0</v>
      </c>
      <c r="L130" s="38">
        <f t="shared" si="9"/>
        <v>0</v>
      </c>
      <c r="M130" s="38">
        <f t="shared" si="10"/>
        <v>0</v>
      </c>
      <c r="N130" s="38">
        <f t="shared" si="11"/>
        <v>0</v>
      </c>
      <c r="O130" s="38">
        <f>IF($F130=Instellingen!$I$11,ROUND(($J130-($J130/((100%+$F130)/100%))),2),0)</f>
        <v>0</v>
      </c>
      <c r="P130" s="38">
        <f>IF($F130=Instellingen!$I$12,ROUND(($J130-($J130/((100%+$F130)/100%))),2),0)</f>
        <v>0</v>
      </c>
      <c r="Q130" s="38">
        <f>IF($F130=Instellingen!$I$14,0,ROUND(($K130-($K130/((100%+$F130)/100%))),2))</f>
        <v>0</v>
      </c>
    </row>
    <row r="131" spans="1:17" x14ac:dyDescent="0.35">
      <c r="A131" s="20" t="str">
        <f t="shared" si="7"/>
        <v/>
      </c>
      <c r="B131" s="20" t="str">
        <f>IFERROR(VLOOKUP($A131,Instellingen!$K$11:$L$22,2,0),"")</f>
        <v/>
      </c>
      <c r="C131" s="51"/>
      <c r="D131" s="52"/>
      <c r="E131" s="52"/>
      <c r="F131" s="53"/>
      <c r="G131" s="50"/>
      <c r="H131" s="50"/>
      <c r="I131" s="50"/>
      <c r="J131" s="38">
        <f t="shared" si="8"/>
        <v>0</v>
      </c>
      <c r="K131" s="38">
        <f t="shared" si="6"/>
        <v>0</v>
      </c>
      <c r="L131" s="38">
        <f t="shared" si="9"/>
        <v>0</v>
      </c>
      <c r="M131" s="38">
        <f t="shared" si="10"/>
        <v>0</v>
      </c>
      <c r="N131" s="38">
        <f t="shared" si="11"/>
        <v>0</v>
      </c>
      <c r="O131" s="38">
        <f>IF($F131=Instellingen!$I$11,ROUND(($J131-($J131/((100%+$F131)/100%))),2),0)</f>
        <v>0</v>
      </c>
      <c r="P131" s="38">
        <f>IF($F131=Instellingen!$I$12,ROUND(($J131-($J131/((100%+$F131)/100%))),2),0)</f>
        <v>0</v>
      </c>
      <c r="Q131" s="38">
        <f>IF($F131=Instellingen!$I$14,0,ROUND(($K131-($K131/((100%+$F131)/100%))),2))</f>
        <v>0</v>
      </c>
    </row>
    <row r="132" spans="1:17" x14ac:dyDescent="0.35">
      <c r="A132" s="20" t="str">
        <f t="shared" si="7"/>
        <v/>
      </c>
      <c r="B132" s="20" t="str">
        <f>IFERROR(VLOOKUP($A132,Instellingen!$K$11:$L$22,2,0),"")</f>
        <v/>
      </c>
      <c r="C132" s="51"/>
      <c r="D132" s="52"/>
      <c r="E132" s="52"/>
      <c r="F132" s="53"/>
      <c r="G132" s="50"/>
      <c r="H132" s="50"/>
      <c r="I132" s="50"/>
      <c r="J132" s="38">
        <f t="shared" si="8"/>
        <v>0</v>
      </c>
      <c r="K132" s="38">
        <f t="shared" si="6"/>
        <v>0</v>
      </c>
      <c r="L132" s="38">
        <f t="shared" si="9"/>
        <v>0</v>
      </c>
      <c r="M132" s="38">
        <f t="shared" si="10"/>
        <v>0</v>
      </c>
      <c r="N132" s="38">
        <f t="shared" si="11"/>
        <v>0</v>
      </c>
      <c r="O132" s="38">
        <f>IF($F132=Instellingen!$I$11,ROUND(($J132-($J132/((100%+$F132)/100%))),2),0)</f>
        <v>0</v>
      </c>
      <c r="P132" s="38">
        <f>IF($F132=Instellingen!$I$12,ROUND(($J132-($J132/((100%+$F132)/100%))),2),0)</f>
        <v>0</v>
      </c>
      <c r="Q132" s="38">
        <f>IF($F132=Instellingen!$I$14,0,ROUND(($K132-($K132/((100%+$F132)/100%))),2))</f>
        <v>0</v>
      </c>
    </row>
    <row r="133" spans="1:17" x14ac:dyDescent="0.35">
      <c r="A133" s="20" t="str">
        <f t="shared" si="7"/>
        <v/>
      </c>
      <c r="B133" s="20" t="str">
        <f>IFERROR(VLOOKUP($A133,Instellingen!$K$11:$L$22,2,0),"")</f>
        <v/>
      </c>
      <c r="C133" s="51"/>
      <c r="D133" s="52"/>
      <c r="E133" s="52"/>
      <c r="F133" s="53"/>
      <c r="G133" s="50"/>
      <c r="H133" s="50"/>
      <c r="I133" s="50"/>
      <c r="J133" s="38">
        <f t="shared" si="8"/>
        <v>0</v>
      </c>
      <c r="K133" s="38">
        <f t="shared" si="6"/>
        <v>0</v>
      </c>
      <c r="L133" s="38">
        <f t="shared" si="9"/>
        <v>0</v>
      </c>
      <c r="M133" s="38">
        <f t="shared" si="10"/>
        <v>0</v>
      </c>
      <c r="N133" s="38">
        <f t="shared" si="11"/>
        <v>0</v>
      </c>
      <c r="O133" s="38">
        <f>IF($F133=Instellingen!$I$11,ROUND(($J133-($J133/((100%+$F133)/100%))),2),0)</f>
        <v>0</v>
      </c>
      <c r="P133" s="38">
        <f>IF($F133=Instellingen!$I$12,ROUND(($J133-($J133/((100%+$F133)/100%))),2),0)</f>
        <v>0</v>
      </c>
      <c r="Q133" s="38">
        <f>IF($F133=Instellingen!$I$14,0,ROUND(($K133-($K133/((100%+$F133)/100%))),2))</f>
        <v>0</v>
      </c>
    </row>
    <row r="134" spans="1:17" x14ac:dyDescent="0.35">
      <c r="A134" s="20" t="str">
        <f t="shared" si="7"/>
        <v/>
      </c>
      <c r="B134" s="20" t="str">
        <f>IFERROR(VLOOKUP($A134,Instellingen!$K$11:$L$22,2,0),"")</f>
        <v/>
      </c>
      <c r="C134" s="51"/>
      <c r="D134" s="52"/>
      <c r="E134" s="52"/>
      <c r="F134" s="53"/>
      <c r="G134" s="50"/>
      <c r="H134" s="50"/>
      <c r="I134" s="50"/>
      <c r="J134" s="38">
        <f t="shared" si="8"/>
        <v>0</v>
      </c>
      <c r="K134" s="38">
        <f t="shared" si="6"/>
        <v>0</v>
      </c>
      <c r="L134" s="38">
        <f t="shared" si="9"/>
        <v>0</v>
      </c>
      <c r="M134" s="38">
        <f t="shared" si="10"/>
        <v>0</v>
      </c>
      <c r="N134" s="38">
        <f t="shared" si="11"/>
        <v>0</v>
      </c>
      <c r="O134" s="38">
        <f>IF($F134=Instellingen!$I$11,ROUND(($J134-($J134/((100%+$F134)/100%))),2),0)</f>
        <v>0</v>
      </c>
      <c r="P134" s="38">
        <f>IF($F134=Instellingen!$I$12,ROUND(($J134-($J134/((100%+$F134)/100%))),2),0)</f>
        <v>0</v>
      </c>
      <c r="Q134" s="38">
        <f>IF($F134=Instellingen!$I$14,0,ROUND(($K134-($K134/((100%+$F134)/100%))),2))</f>
        <v>0</v>
      </c>
    </row>
    <row r="135" spans="1:17" x14ac:dyDescent="0.35">
      <c r="A135" s="20" t="str">
        <f t="shared" si="7"/>
        <v/>
      </c>
      <c r="B135" s="20" t="str">
        <f>IFERROR(VLOOKUP($A135,Instellingen!$K$11:$L$22,2,0),"")</f>
        <v/>
      </c>
      <c r="C135" s="51"/>
      <c r="D135" s="52"/>
      <c r="E135" s="52"/>
      <c r="F135" s="53"/>
      <c r="G135" s="50"/>
      <c r="H135" s="50"/>
      <c r="I135" s="50"/>
      <c r="J135" s="38">
        <f t="shared" si="8"/>
        <v>0</v>
      </c>
      <c r="K135" s="38">
        <f t="shared" ref="K135:K198" si="12">IF(OR($G135="Kosten",$G135="Investering"),$E135-$D135,0)</f>
        <v>0</v>
      </c>
      <c r="L135" s="38">
        <f t="shared" si="9"/>
        <v>0</v>
      </c>
      <c r="M135" s="38">
        <f t="shared" si="10"/>
        <v>0</v>
      </c>
      <c r="N135" s="38">
        <f t="shared" si="11"/>
        <v>0</v>
      </c>
      <c r="O135" s="38">
        <f>IF($F135=Instellingen!$I$11,ROUND(($J135-($J135/((100%+$F135)/100%))),2),0)</f>
        <v>0</v>
      </c>
      <c r="P135" s="38">
        <f>IF($F135=Instellingen!$I$12,ROUND(($J135-($J135/((100%+$F135)/100%))),2),0)</f>
        <v>0</v>
      </c>
      <c r="Q135" s="38">
        <f>IF($F135=Instellingen!$I$14,0,ROUND(($K135-($K135/((100%+$F135)/100%))),2))</f>
        <v>0</v>
      </c>
    </row>
    <row r="136" spans="1:17" x14ac:dyDescent="0.35">
      <c r="A136" s="20" t="str">
        <f t="shared" ref="A136:A199" si="13">IF($C136="","",PROPER(TEXT($C136,"mmmm")))</f>
        <v/>
      </c>
      <c r="B136" s="20" t="str">
        <f>IFERROR(VLOOKUP($A136,Instellingen!$K$11:$L$22,2,0),"")</f>
        <v/>
      </c>
      <c r="C136" s="51"/>
      <c r="D136" s="52"/>
      <c r="E136" s="52"/>
      <c r="F136" s="53"/>
      <c r="G136" s="50"/>
      <c r="H136" s="50"/>
      <c r="I136" s="50"/>
      <c r="J136" s="38">
        <f t="shared" ref="J136:J199" si="14">IF($G136="Omzet",$D136-$E136,0)</f>
        <v>0</v>
      </c>
      <c r="K136" s="38">
        <f t="shared" si="12"/>
        <v>0</v>
      </c>
      <c r="L136" s="38">
        <f t="shared" ref="L136:L199" si="15">IF(OR($G136="Omzet",$G136="Kosten",$G136="Investering"),0,$D136-$E136)</f>
        <v>0</v>
      </c>
      <c r="M136" s="38">
        <f t="shared" ref="M136:M199" si="16">J136-O136-P136</f>
        <v>0</v>
      </c>
      <c r="N136" s="38">
        <f t="shared" ref="N136:N199" si="17">K136-Q136</f>
        <v>0</v>
      </c>
      <c r="O136" s="38">
        <f>IF($F136=Instellingen!$I$11,ROUND(($J136-($J136/((100%+$F136)/100%))),2),0)</f>
        <v>0</v>
      </c>
      <c r="P136" s="38">
        <f>IF($F136=Instellingen!$I$12,ROUND(($J136-($J136/((100%+$F136)/100%))),2),0)</f>
        <v>0</v>
      </c>
      <c r="Q136" s="38">
        <f>IF($F136=Instellingen!$I$14,0,ROUND(($K136-($K136/((100%+$F136)/100%))),2))</f>
        <v>0</v>
      </c>
    </row>
    <row r="137" spans="1:17" x14ac:dyDescent="0.35">
      <c r="A137" s="20" t="str">
        <f t="shared" si="13"/>
        <v/>
      </c>
      <c r="B137" s="20" t="str">
        <f>IFERROR(VLOOKUP($A137,Instellingen!$K$11:$L$22,2,0),"")</f>
        <v/>
      </c>
      <c r="C137" s="51"/>
      <c r="D137" s="52"/>
      <c r="E137" s="52"/>
      <c r="F137" s="53"/>
      <c r="G137" s="50"/>
      <c r="H137" s="50"/>
      <c r="I137" s="50"/>
      <c r="J137" s="38">
        <f t="shared" si="14"/>
        <v>0</v>
      </c>
      <c r="K137" s="38">
        <f t="shared" si="12"/>
        <v>0</v>
      </c>
      <c r="L137" s="38">
        <f t="shared" si="15"/>
        <v>0</v>
      </c>
      <c r="M137" s="38">
        <f t="shared" si="16"/>
        <v>0</v>
      </c>
      <c r="N137" s="38">
        <f t="shared" si="17"/>
        <v>0</v>
      </c>
      <c r="O137" s="38">
        <f>IF($F137=Instellingen!$I$11,ROUND(($J137-($J137/((100%+$F137)/100%))),2),0)</f>
        <v>0</v>
      </c>
      <c r="P137" s="38">
        <f>IF($F137=Instellingen!$I$12,ROUND(($J137-($J137/((100%+$F137)/100%))),2),0)</f>
        <v>0</v>
      </c>
      <c r="Q137" s="38">
        <f>IF($F137=Instellingen!$I$14,0,ROUND(($K137-($K137/((100%+$F137)/100%))),2))</f>
        <v>0</v>
      </c>
    </row>
    <row r="138" spans="1:17" x14ac:dyDescent="0.35">
      <c r="A138" s="20" t="str">
        <f t="shared" si="13"/>
        <v/>
      </c>
      <c r="B138" s="20" t="str">
        <f>IFERROR(VLOOKUP($A138,Instellingen!$K$11:$L$22,2,0),"")</f>
        <v/>
      </c>
      <c r="C138" s="51"/>
      <c r="D138" s="52"/>
      <c r="E138" s="52"/>
      <c r="F138" s="53"/>
      <c r="G138" s="50"/>
      <c r="H138" s="50"/>
      <c r="I138" s="50"/>
      <c r="J138" s="38">
        <f t="shared" si="14"/>
        <v>0</v>
      </c>
      <c r="K138" s="38">
        <f t="shared" si="12"/>
        <v>0</v>
      </c>
      <c r="L138" s="38">
        <f t="shared" si="15"/>
        <v>0</v>
      </c>
      <c r="M138" s="38">
        <f t="shared" si="16"/>
        <v>0</v>
      </c>
      <c r="N138" s="38">
        <f t="shared" si="17"/>
        <v>0</v>
      </c>
      <c r="O138" s="38">
        <f>IF($F138=Instellingen!$I$11,ROUND(($J138-($J138/((100%+$F138)/100%))),2),0)</f>
        <v>0</v>
      </c>
      <c r="P138" s="38">
        <f>IF($F138=Instellingen!$I$12,ROUND(($J138-($J138/((100%+$F138)/100%))),2),0)</f>
        <v>0</v>
      </c>
      <c r="Q138" s="38">
        <f>IF($F138=Instellingen!$I$14,0,ROUND(($K138-($K138/((100%+$F138)/100%))),2))</f>
        <v>0</v>
      </c>
    </row>
    <row r="139" spans="1:17" x14ac:dyDescent="0.35">
      <c r="A139" s="20" t="str">
        <f t="shared" si="13"/>
        <v/>
      </c>
      <c r="B139" s="20" t="str">
        <f>IFERROR(VLOOKUP($A139,Instellingen!$K$11:$L$22,2,0),"")</f>
        <v/>
      </c>
      <c r="C139" s="51"/>
      <c r="D139" s="52"/>
      <c r="E139" s="52"/>
      <c r="F139" s="53"/>
      <c r="G139" s="50"/>
      <c r="H139" s="50"/>
      <c r="I139" s="50"/>
      <c r="J139" s="38">
        <f t="shared" si="14"/>
        <v>0</v>
      </c>
      <c r="K139" s="38">
        <f t="shared" si="12"/>
        <v>0</v>
      </c>
      <c r="L139" s="38">
        <f t="shared" si="15"/>
        <v>0</v>
      </c>
      <c r="M139" s="38">
        <f t="shared" si="16"/>
        <v>0</v>
      </c>
      <c r="N139" s="38">
        <f t="shared" si="17"/>
        <v>0</v>
      </c>
      <c r="O139" s="38">
        <f>IF($F139=Instellingen!$I$11,ROUND(($J139-($J139/((100%+$F139)/100%))),2),0)</f>
        <v>0</v>
      </c>
      <c r="P139" s="38">
        <f>IF($F139=Instellingen!$I$12,ROUND(($J139-($J139/((100%+$F139)/100%))),2),0)</f>
        <v>0</v>
      </c>
      <c r="Q139" s="38">
        <f>IF($F139=Instellingen!$I$14,0,ROUND(($K139-($K139/((100%+$F139)/100%))),2))</f>
        <v>0</v>
      </c>
    </row>
    <row r="140" spans="1:17" x14ac:dyDescent="0.35">
      <c r="A140" s="20" t="str">
        <f t="shared" si="13"/>
        <v/>
      </c>
      <c r="B140" s="20" t="str">
        <f>IFERROR(VLOOKUP($A140,Instellingen!$K$11:$L$22,2,0),"")</f>
        <v/>
      </c>
      <c r="C140" s="51"/>
      <c r="D140" s="52"/>
      <c r="E140" s="52"/>
      <c r="F140" s="53"/>
      <c r="G140" s="50"/>
      <c r="H140" s="50"/>
      <c r="I140" s="50"/>
      <c r="J140" s="38">
        <f t="shared" si="14"/>
        <v>0</v>
      </c>
      <c r="K140" s="38">
        <f t="shared" si="12"/>
        <v>0</v>
      </c>
      <c r="L140" s="38">
        <f t="shared" si="15"/>
        <v>0</v>
      </c>
      <c r="M140" s="38">
        <f t="shared" si="16"/>
        <v>0</v>
      </c>
      <c r="N140" s="38">
        <f t="shared" si="17"/>
        <v>0</v>
      </c>
      <c r="O140" s="38">
        <f>IF($F140=Instellingen!$I$11,ROUND(($J140-($J140/((100%+$F140)/100%))),2),0)</f>
        <v>0</v>
      </c>
      <c r="P140" s="38">
        <f>IF($F140=Instellingen!$I$12,ROUND(($J140-($J140/((100%+$F140)/100%))),2),0)</f>
        <v>0</v>
      </c>
      <c r="Q140" s="38">
        <f>IF($F140=Instellingen!$I$14,0,ROUND(($K140-($K140/((100%+$F140)/100%))),2))</f>
        <v>0</v>
      </c>
    </row>
    <row r="141" spans="1:17" x14ac:dyDescent="0.35">
      <c r="A141" s="20" t="str">
        <f t="shared" si="13"/>
        <v/>
      </c>
      <c r="B141" s="20" t="str">
        <f>IFERROR(VLOOKUP($A141,Instellingen!$K$11:$L$22,2,0),"")</f>
        <v/>
      </c>
      <c r="C141" s="51"/>
      <c r="D141" s="52"/>
      <c r="E141" s="52"/>
      <c r="F141" s="53"/>
      <c r="G141" s="50"/>
      <c r="H141" s="50"/>
      <c r="I141" s="50"/>
      <c r="J141" s="38">
        <f t="shared" si="14"/>
        <v>0</v>
      </c>
      <c r="K141" s="38">
        <f t="shared" si="12"/>
        <v>0</v>
      </c>
      <c r="L141" s="38">
        <f t="shared" si="15"/>
        <v>0</v>
      </c>
      <c r="M141" s="38">
        <f t="shared" si="16"/>
        <v>0</v>
      </c>
      <c r="N141" s="38">
        <f t="shared" si="17"/>
        <v>0</v>
      </c>
      <c r="O141" s="38">
        <f>IF($F141=Instellingen!$I$11,ROUND(($J141-($J141/((100%+$F141)/100%))),2),0)</f>
        <v>0</v>
      </c>
      <c r="P141" s="38">
        <f>IF($F141=Instellingen!$I$12,ROUND(($J141-($J141/((100%+$F141)/100%))),2),0)</f>
        <v>0</v>
      </c>
      <c r="Q141" s="38">
        <f>IF($F141=Instellingen!$I$14,0,ROUND(($K141-($K141/((100%+$F141)/100%))),2))</f>
        <v>0</v>
      </c>
    </row>
    <row r="142" spans="1:17" x14ac:dyDescent="0.35">
      <c r="A142" s="20" t="str">
        <f t="shared" si="13"/>
        <v/>
      </c>
      <c r="B142" s="20" t="str">
        <f>IFERROR(VLOOKUP($A142,Instellingen!$K$11:$L$22,2,0),"")</f>
        <v/>
      </c>
      <c r="C142" s="51"/>
      <c r="D142" s="52"/>
      <c r="E142" s="52"/>
      <c r="F142" s="53"/>
      <c r="G142" s="50"/>
      <c r="H142" s="50"/>
      <c r="I142" s="50"/>
      <c r="J142" s="38">
        <f t="shared" si="14"/>
        <v>0</v>
      </c>
      <c r="K142" s="38">
        <f t="shared" si="12"/>
        <v>0</v>
      </c>
      <c r="L142" s="38">
        <f t="shared" si="15"/>
        <v>0</v>
      </c>
      <c r="M142" s="38">
        <f t="shared" si="16"/>
        <v>0</v>
      </c>
      <c r="N142" s="38">
        <f t="shared" si="17"/>
        <v>0</v>
      </c>
      <c r="O142" s="38">
        <f>IF($F142=Instellingen!$I$11,ROUND(($J142-($J142/((100%+$F142)/100%))),2),0)</f>
        <v>0</v>
      </c>
      <c r="P142" s="38">
        <f>IF($F142=Instellingen!$I$12,ROUND(($J142-($J142/((100%+$F142)/100%))),2),0)</f>
        <v>0</v>
      </c>
      <c r="Q142" s="38">
        <f>IF($F142=Instellingen!$I$14,0,ROUND(($K142-($K142/((100%+$F142)/100%))),2))</f>
        <v>0</v>
      </c>
    </row>
    <row r="143" spans="1:17" x14ac:dyDescent="0.35">
      <c r="A143" s="20" t="str">
        <f t="shared" si="13"/>
        <v/>
      </c>
      <c r="B143" s="20" t="str">
        <f>IFERROR(VLOOKUP($A143,Instellingen!$K$11:$L$22,2,0),"")</f>
        <v/>
      </c>
      <c r="C143" s="51"/>
      <c r="D143" s="52"/>
      <c r="E143" s="52"/>
      <c r="F143" s="53"/>
      <c r="G143" s="50"/>
      <c r="H143" s="50"/>
      <c r="I143" s="50"/>
      <c r="J143" s="38">
        <f t="shared" si="14"/>
        <v>0</v>
      </c>
      <c r="K143" s="38">
        <f t="shared" si="12"/>
        <v>0</v>
      </c>
      <c r="L143" s="38">
        <f t="shared" si="15"/>
        <v>0</v>
      </c>
      <c r="M143" s="38">
        <f t="shared" si="16"/>
        <v>0</v>
      </c>
      <c r="N143" s="38">
        <f t="shared" si="17"/>
        <v>0</v>
      </c>
      <c r="O143" s="38">
        <f>IF($F143=Instellingen!$I$11,ROUND(($J143-($J143/((100%+$F143)/100%))),2),0)</f>
        <v>0</v>
      </c>
      <c r="P143" s="38">
        <f>IF($F143=Instellingen!$I$12,ROUND(($J143-($J143/((100%+$F143)/100%))),2),0)</f>
        <v>0</v>
      </c>
      <c r="Q143" s="38">
        <f>IF($F143=Instellingen!$I$14,0,ROUND(($K143-($K143/((100%+$F143)/100%))),2))</f>
        <v>0</v>
      </c>
    </row>
    <row r="144" spans="1:17" x14ac:dyDescent="0.35">
      <c r="A144" s="20" t="str">
        <f t="shared" si="13"/>
        <v/>
      </c>
      <c r="B144" s="20" t="str">
        <f>IFERROR(VLOOKUP($A144,Instellingen!$K$11:$L$22,2,0),"")</f>
        <v/>
      </c>
      <c r="C144" s="51"/>
      <c r="D144" s="52"/>
      <c r="E144" s="52"/>
      <c r="F144" s="53"/>
      <c r="G144" s="50"/>
      <c r="H144" s="50"/>
      <c r="I144" s="50"/>
      <c r="J144" s="38">
        <f t="shared" si="14"/>
        <v>0</v>
      </c>
      <c r="K144" s="38">
        <f t="shared" si="12"/>
        <v>0</v>
      </c>
      <c r="L144" s="38">
        <f t="shared" si="15"/>
        <v>0</v>
      </c>
      <c r="M144" s="38">
        <f t="shared" si="16"/>
        <v>0</v>
      </c>
      <c r="N144" s="38">
        <f t="shared" si="17"/>
        <v>0</v>
      </c>
      <c r="O144" s="38">
        <f>IF($F144=Instellingen!$I$11,ROUND(($J144-($J144/((100%+$F144)/100%))),2),0)</f>
        <v>0</v>
      </c>
      <c r="P144" s="38">
        <f>IF($F144=Instellingen!$I$12,ROUND(($J144-($J144/((100%+$F144)/100%))),2),0)</f>
        <v>0</v>
      </c>
      <c r="Q144" s="38">
        <f>IF($F144=Instellingen!$I$14,0,ROUND(($K144-($K144/((100%+$F144)/100%))),2))</f>
        <v>0</v>
      </c>
    </row>
    <row r="145" spans="1:17" x14ac:dyDescent="0.35">
      <c r="A145" s="20" t="str">
        <f t="shared" si="13"/>
        <v/>
      </c>
      <c r="B145" s="20" t="str">
        <f>IFERROR(VLOOKUP($A145,Instellingen!$K$11:$L$22,2,0),"")</f>
        <v/>
      </c>
      <c r="C145" s="51"/>
      <c r="D145" s="52"/>
      <c r="E145" s="52"/>
      <c r="F145" s="53"/>
      <c r="G145" s="50"/>
      <c r="H145" s="50"/>
      <c r="I145" s="50"/>
      <c r="J145" s="38">
        <f t="shared" si="14"/>
        <v>0</v>
      </c>
      <c r="K145" s="38">
        <f t="shared" si="12"/>
        <v>0</v>
      </c>
      <c r="L145" s="38">
        <f t="shared" si="15"/>
        <v>0</v>
      </c>
      <c r="M145" s="38">
        <f t="shared" si="16"/>
        <v>0</v>
      </c>
      <c r="N145" s="38">
        <f t="shared" si="17"/>
        <v>0</v>
      </c>
      <c r="O145" s="38">
        <f>IF($F145=Instellingen!$I$11,ROUND(($J145-($J145/((100%+$F145)/100%))),2),0)</f>
        <v>0</v>
      </c>
      <c r="P145" s="38">
        <f>IF($F145=Instellingen!$I$12,ROUND(($J145-($J145/((100%+$F145)/100%))),2),0)</f>
        <v>0</v>
      </c>
      <c r="Q145" s="38">
        <f>IF($F145=Instellingen!$I$14,0,ROUND(($K145-($K145/((100%+$F145)/100%))),2))</f>
        <v>0</v>
      </c>
    </row>
    <row r="146" spans="1:17" x14ac:dyDescent="0.35">
      <c r="A146" s="20" t="str">
        <f t="shared" si="13"/>
        <v/>
      </c>
      <c r="B146" s="20" t="str">
        <f>IFERROR(VLOOKUP($A146,Instellingen!$K$11:$L$22,2,0),"")</f>
        <v/>
      </c>
      <c r="C146" s="51"/>
      <c r="D146" s="52"/>
      <c r="E146" s="52"/>
      <c r="F146" s="53"/>
      <c r="G146" s="50"/>
      <c r="H146" s="50"/>
      <c r="I146" s="50"/>
      <c r="J146" s="38">
        <f t="shared" si="14"/>
        <v>0</v>
      </c>
      <c r="K146" s="38">
        <f t="shared" si="12"/>
        <v>0</v>
      </c>
      <c r="L146" s="38">
        <f t="shared" si="15"/>
        <v>0</v>
      </c>
      <c r="M146" s="38">
        <f t="shared" si="16"/>
        <v>0</v>
      </c>
      <c r="N146" s="38">
        <f t="shared" si="17"/>
        <v>0</v>
      </c>
      <c r="O146" s="38">
        <f>IF($F146=Instellingen!$I$11,ROUND(($J146-($J146/((100%+$F146)/100%))),2),0)</f>
        <v>0</v>
      </c>
      <c r="P146" s="38">
        <f>IF($F146=Instellingen!$I$12,ROUND(($J146-($J146/((100%+$F146)/100%))),2),0)</f>
        <v>0</v>
      </c>
      <c r="Q146" s="38">
        <f>IF($F146=Instellingen!$I$14,0,ROUND(($K146-($K146/((100%+$F146)/100%))),2))</f>
        <v>0</v>
      </c>
    </row>
    <row r="147" spans="1:17" x14ac:dyDescent="0.35">
      <c r="A147" s="20" t="str">
        <f t="shared" si="13"/>
        <v/>
      </c>
      <c r="B147" s="20" t="str">
        <f>IFERROR(VLOOKUP($A147,Instellingen!$K$11:$L$22,2,0),"")</f>
        <v/>
      </c>
      <c r="C147" s="51"/>
      <c r="D147" s="52"/>
      <c r="E147" s="52"/>
      <c r="F147" s="53"/>
      <c r="G147" s="50"/>
      <c r="H147" s="50"/>
      <c r="I147" s="50"/>
      <c r="J147" s="38">
        <f t="shared" si="14"/>
        <v>0</v>
      </c>
      <c r="K147" s="38">
        <f t="shared" si="12"/>
        <v>0</v>
      </c>
      <c r="L147" s="38">
        <f t="shared" si="15"/>
        <v>0</v>
      </c>
      <c r="M147" s="38">
        <f t="shared" si="16"/>
        <v>0</v>
      </c>
      <c r="N147" s="38">
        <f t="shared" si="17"/>
        <v>0</v>
      </c>
      <c r="O147" s="38">
        <f>IF($F147=Instellingen!$I$11,ROUND(($J147-($J147/((100%+$F147)/100%))),2),0)</f>
        <v>0</v>
      </c>
      <c r="P147" s="38">
        <f>IF($F147=Instellingen!$I$12,ROUND(($J147-($J147/((100%+$F147)/100%))),2),0)</f>
        <v>0</v>
      </c>
      <c r="Q147" s="38">
        <f>IF($F147=Instellingen!$I$14,0,ROUND(($K147-($K147/((100%+$F147)/100%))),2))</f>
        <v>0</v>
      </c>
    </row>
    <row r="148" spans="1:17" x14ac:dyDescent="0.35">
      <c r="A148" s="20" t="str">
        <f t="shared" si="13"/>
        <v/>
      </c>
      <c r="B148" s="20" t="str">
        <f>IFERROR(VLOOKUP($A148,Instellingen!$K$11:$L$22,2,0),"")</f>
        <v/>
      </c>
      <c r="C148" s="51"/>
      <c r="D148" s="52"/>
      <c r="E148" s="52"/>
      <c r="F148" s="53"/>
      <c r="G148" s="50"/>
      <c r="H148" s="50"/>
      <c r="I148" s="50"/>
      <c r="J148" s="38">
        <f t="shared" si="14"/>
        <v>0</v>
      </c>
      <c r="K148" s="38">
        <f t="shared" si="12"/>
        <v>0</v>
      </c>
      <c r="L148" s="38">
        <f t="shared" si="15"/>
        <v>0</v>
      </c>
      <c r="M148" s="38">
        <f t="shared" si="16"/>
        <v>0</v>
      </c>
      <c r="N148" s="38">
        <f t="shared" si="17"/>
        <v>0</v>
      </c>
      <c r="O148" s="38">
        <f>IF($F148=Instellingen!$I$11,ROUND(($J148-($J148/((100%+$F148)/100%))),2),0)</f>
        <v>0</v>
      </c>
      <c r="P148" s="38">
        <f>IF($F148=Instellingen!$I$12,ROUND(($J148-($J148/((100%+$F148)/100%))),2),0)</f>
        <v>0</v>
      </c>
      <c r="Q148" s="38">
        <f>IF($F148=Instellingen!$I$14,0,ROUND(($K148-($K148/((100%+$F148)/100%))),2))</f>
        <v>0</v>
      </c>
    </row>
    <row r="149" spans="1:17" x14ac:dyDescent="0.35">
      <c r="A149" s="20" t="str">
        <f t="shared" si="13"/>
        <v/>
      </c>
      <c r="B149" s="20" t="str">
        <f>IFERROR(VLOOKUP($A149,Instellingen!$K$11:$L$22,2,0),"")</f>
        <v/>
      </c>
      <c r="C149" s="51"/>
      <c r="D149" s="52"/>
      <c r="E149" s="52"/>
      <c r="F149" s="53"/>
      <c r="G149" s="50"/>
      <c r="H149" s="50"/>
      <c r="I149" s="50"/>
      <c r="J149" s="38">
        <f t="shared" si="14"/>
        <v>0</v>
      </c>
      <c r="K149" s="38">
        <f t="shared" si="12"/>
        <v>0</v>
      </c>
      <c r="L149" s="38">
        <f t="shared" si="15"/>
        <v>0</v>
      </c>
      <c r="M149" s="38">
        <f t="shared" si="16"/>
        <v>0</v>
      </c>
      <c r="N149" s="38">
        <f t="shared" si="17"/>
        <v>0</v>
      </c>
      <c r="O149" s="38">
        <f>IF($F149=Instellingen!$I$11,ROUND(($J149-($J149/((100%+$F149)/100%))),2),0)</f>
        <v>0</v>
      </c>
      <c r="P149" s="38">
        <f>IF($F149=Instellingen!$I$12,ROUND(($J149-($J149/((100%+$F149)/100%))),2),0)</f>
        <v>0</v>
      </c>
      <c r="Q149" s="38">
        <f>IF($F149=Instellingen!$I$14,0,ROUND(($K149-($K149/((100%+$F149)/100%))),2))</f>
        <v>0</v>
      </c>
    </row>
    <row r="150" spans="1:17" x14ac:dyDescent="0.35">
      <c r="A150" s="20" t="str">
        <f t="shared" si="13"/>
        <v/>
      </c>
      <c r="B150" s="20" t="str">
        <f>IFERROR(VLOOKUP($A150,Instellingen!$K$11:$L$22,2,0),"")</f>
        <v/>
      </c>
      <c r="C150" s="51"/>
      <c r="D150" s="52"/>
      <c r="E150" s="52"/>
      <c r="F150" s="53"/>
      <c r="G150" s="50"/>
      <c r="H150" s="50"/>
      <c r="I150" s="50"/>
      <c r="J150" s="38">
        <f t="shared" si="14"/>
        <v>0</v>
      </c>
      <c r="K150" s="38">
        <f t="shared" si="12"/>
        <v>0</v>
      </c>
      <c r="L150" s="38">
        <f t="shared" si="15"/>
        <v>0</v>
      </c>
      <c r="M150" s="38">
        <f t="shared" si="16"/>
        <v>0</v>
      </c>
      <c r="N150" s="38">
        <f t="shared" si="17"/>
        <v>0</v>
      </c>
      <c r="O150" s="38">
        <f>IF($F150=Instellingen!$I$11,ROUND(($J150-($J150/((100%+$F150)/100%))),2),0)</f>
        <v>0</v>
      </c>
      <c r="P150" s="38">
        <f>IF($F150=Instellingen!$I$12,ROUND(($J150-($J150/((100%+$F150)/100%))),2),0)</f>
        <v>0</v>
      </c>
      <c r="Q150" s="38">
        <f>IF($F150=Instellingen!$I$14,0,ROUND(($K150-($K150/((100%+$F150)/100%))),2))</f>
        <v>0</v>
      </c>
    </row>
    <row r="151" spans="1:17" x14ac:dyDescent="0.35">
      <c r="A151" s="20" t="str">
        <f t="shared" si="13"/>
        <v/>
      </c>
      <c r="B151" s="20" t="str">
        <f>IFERROR(VLOOKUP($A151,Instellingen!$K$11:$L$22,2,0),"")</f>
        <v/>
      </c>
      <c r="C151" s="51"/>
      <c r="D151" s="52"/>
      <c r="E151" s="52"/>
      <c r="F151" s="53"/>
      <c r="G151" s="50"/>
      <c r="H151" s="50"/>
      <c r="I151" s="50"/>
      <c r="J151" s="38">
        <f t="shared" si="14"/>
        <v>0</v>
      </c>
      <c r="K151" s="38">
        <f t="shared" si="12"/>
        <v>0</v>
      </c>
      <c r="L151" s="38">
        <f t="shared" si="15"/>
        <v>0</v>
      </c>
      <c r="M151" s="38">
        <f t="shared" si="16"/>
        <v>0</v>
      </c>
      <c r="N151" s="38">
        <f t="shared" si="17"/>
        <v>0</v>
      </c>
      <c r="O151" s="38">
        <f>IF($F151=Instellingen!$I$11,ROUND(($J151-($J151/((100%+$F151)/100%))),2),0)</f>
        <v>0</v>
      </c>
      <c r="P151" s="38">
        <f>IF($F151=Instellingen!$I$12,ROUND(($J151-($J151/((100%+$F151)/100%))),2),0)</f>
        <v>0</v>
      </c>
      <c r="Q151" s="38">
        <f>IF($F151=Instellingen!$I$14,0,ROUND(($K151-($K151/((100%+$F151)/100%))),2))</f>
        <v>0</v>
      </c>
    </row>
    <row r="152" spans="1:17" x14ac:dyDescent="0.35">
      <c r="A152" s="20" t="str">
        <f t="shared" si="13"/>
        <v/>
      </c>
      <c r="B152" s="20" t="str">
        <f>IFERROR(VLOOKUP($A152,Instellingen!$K$11:$L$22,2,0),"")</f>
        <v/>
      </c>
      <c r="C152" s="51"/>
      <c r="D152" s="52"/>
      <c r="E152" s="52"/>
      <c r="F152" s="53"/>
      <c r="G152" s="50"/>
      <c r="H152" s="50"/>
      <c r="I152" s="50"/>
      <c r="J152" s="38">
        <f t="shared" si="14"/>
        <v>0</v>
      </c>
      <c r="K152" s="38">
        <f t="shared" si="12"/>
        <v>0</v>
      </c>
      <c r="L152" s="38">
        <f t="shared" si="15"/>
        <v>0</v>
      </c>
      <c r="M152" s="38">
        <f t="shared" si="16"/>
        <v>0</v>
      </c>
      <c r="N152" s="38">
        <f t="shared" si="17"/>
        <v>0</v>
      </c>
      <c r="O152" s="38">
        <f>IF($F152=Instellingen!$I$11,ROUND(($J152-($J152/((100%+$F152)/100%))),2),0)</f>
        <v>0</v>
      </c>
      <c r="P152" s="38">
        <f>IF($F152=Instellingen!$I$12,ROUND(($J152-($J152/((100%+$F152)/100%))),2),0)</f>
        <v>0</v>
      </c>
      <c r="Q152" s="38">
        <f>IF($F152=Instellingen!$I$14,0,ROUND(($K152-($K152/((100%+$F152)/100%))),2))</f>
        <v>0</v>
      </c>
    </row>
    <row r="153" spans="1:17" x14ac:dyDescent="0.35">
      <c r="A153" s="20" t="str">
        <f t="shared" si="13"/>
        <v/>
      </c>
      <c r="B153" s="20" t="str">
        <f>IFERROR(VLOOKUP($A153,Instellingen!$K$11:$L$22,2,0),"")</f>
        <v/>
      </c>
      <c r="C153" s="51"/>
      <c r="D153" s="52"/>
      <c r="E153" s="52"/>
      <c r="F153" s="53"/>
      <c r="G153" s="50"/>
      <c r="H153" s="50"/>
      <c r="I153" s="50"/>
      <c r="J153" s="38">
        <f t="shared" si="14"/>
        <v>0</v>
      </c>
      <c r="K153" s="38">
        <f t="shared" si="12"/>
        <v>0</v>
      </c>
      <c r="L153" s="38">
        <f t="shared" si="15"/>
        <v>0</v>
      </c>
      <c r="M153" s="38">
        <f t="shared" si="16"/>
        <v>0</v>
      </c>
      <c r="N153" s="38">
        <f t="shared" si="17"/>
        <v>0</v>
      </c>
      <c r="O153" s="38">
        <f>IF($F153=Instellingen!$I$11,ROUND(($J153-($J153/((100%+$F153)/100%))),2),0)</f>
        <v>0</v>
      </c>
      <c r="P153" s="38">
        <f>IF($F153=Instellingen!$I$12,ROUND(($J153-($J153/((100%+$F153)/100%))),2),0)</f>
        <v>0</v>
      </c>
      <c r="Q153" s="38">
        <f>IF($F153=Instellingen!$I$14,0,ROUND(($K153-($K153/((100%+$F153)/100%))),2))</f>
        <v>0</v>
      </c>
    </row>
    <row r="154" spans="1:17" x14ac:dyDescent="0.35">
      <c r="A154" s="20" t="str">
        <f t="shared" si="13"/>
        <v/>
      </c>
      <c r="B154" s="20" t="str">
        <f>IFERROR(VLOOKUP($A154,Instellingen!$K$11:$L$22,2,0),"")</f>
        <v/>
      </c>
      <c r="C154" s="51"/>
      <c r="D154" s="52"/>
      <c r="E154" s="52"/>
      <c r="F154" s="53"/>
      <c r="G154" s="50"/>
      <c r="H154" s="50"/>
      <c r="I154" s="50"/>
      <c r="J154" s="38">
        <f t="shared" si="14"/>
        <v>0</v>
      </c>
      <c r="K154" s="38">
        <f t="shared" si="12"/>
        <v>0</v>
      </c>
      <c r="L154" s="38">
        <f t="shared" si="15"/>
        <v>0</v>
      </c>
      <c r="M154" s="38">
        <f t="shared" si="16"/>
        <v>0</v>
      </c>
      <c r="N154" s="38">
        <f t="shared" si="17"/>
        <v>0</v>
      </c>
      <c r="O154" s="38">
        <f>IF($F154=Instellingen!$I$11,ROUND(($J154-($J154/((100%+$F154)/100%))),2),0)</f>
        <v>0</v>
      </c>
      <c r="P154" s="38">
        <f>IF($F154=Instellingen!$I$12,ROUND(($J154-($J154/((100%+$F154)/100%))),2),0)</f>
        <v>0</v>
      </c>
      <c r="Q154" s="38">
        <f>IF($F154=Instellingen!$I$14,0,ROUND(($K154-($K154/((100%+$F154)/100%))),2))</f>
        <v>0</v>
      </c>
    </row>
    <row r="155" spans="1:17" x14ac:dyDescent="0.35">
      <c r="A155" s="20" t="str">
        <f t="shared" si="13"/>
        <v/>
      </c>
      <c r="B155" s="20" t="str">
        <f>IFERROR(VLOOKUP($A155,Instellingen!$K$11:$L$22,2,0),"")</f>
        <v/>
      </c>
      <c r="C155" s="51"/>
      <c r="D155" s="52"/>
      <c r="E155" s="52"/>
      <c r="F155" s="53"/>
      <c r="G155" s="50"/>
      <c r="H155" s="50"/>
      <c r="I155" s="50"/>
      <c r="J155" s="38">
        <f t="shared" si="14"/>
        <v>0</v>
      </c>
      <c r="K155" s="38">
        <f t="shared" si="12"/>
        <v>0</v>
      </c>
      <c r="L155" s="38">
        <f t="shared" si="15"/>
        <v>0</v>
      </c>
      <c r="M155" s="38">
        <f t="shared" si="16"/>
        <v>0</v>
      </c>
      <c r="N155" s="38">
        <f t="shared" si="17"/>
        <v>0</v>
      </c>
      <c r="O155" s="38">
        <f>IF($F155=Instellingen!$I$11,ROUND(($J155-($J155/((100%+$F155)/100%))),2),0)</f>
        <v>0</v>
      </c>
      <c r="P155" s="38">
        <f>IF($F155=Instellingen!$I$12,ROUND(($J155-($J155/((100%+$F155)/100%))),2),0)</f>
        <v>0</v>
      </c>
      <c r="Q155" s="38">
        <f>IF($F155=Instellingen!$I$14,0,ROUND(($K155-($K155/((100%+$F155)/100%))),2))</f>
        <v>0</v>
      </c>
    </row>
    <row r="156" spans="1:17" x14ac:dyDescent="0.35">
      <c r="A156" s="20" t="str">
        <f t="shared" si="13"/>
        <v/>
      </c>
      <c r="B156" s="20" t="str">
        <f>IFERROR(VLOOKUP($A156,Instellingen!$K$11:$L$22,2,0),"")</f>
        <v/>
      </c>
      <c r="C156" s="51"/>
      <c r="D156" s="52"/>
      <c r="E156" s="52"/>
      <c r="F156" s="53"/>
      <c r="G156" s="50"/>
      <c r="H156" s="50"/>
      <c r="I156" s="50"/>
      <c r="J156" s="38">
        <f t="shared" si="14"/>
        <v>0</v>
      </c>
      <c r="K156" s="38">
        <f t="shared" si="12"/>
        <v>0</v>
      </c>
      <c r="L156" s="38">
        <f t="shared" si="15"/>
        <v>0</v>
      </c>
      <c r="M156" s="38">
        <f t="shared" si="16"/>
        <v>0</v>
      </c>
      <c r="N156" s="38">
        <f t="shared" si="17"/>
        <v>0</v>
      </c>
      <c r="O156" s="38">
        <f>IF($F156=Instellingen!$I$11,ROUND(($J156-($J156/((100%+$F156)/100%))),2),0)</f>
        <v>0</v>
      </c>
      <c r="P156" s="38">
        <f>IF($F156=Instellingen!$I$12,ROUND(($J156-($J156/((100%+$F156)/100%))),2),0)</f>
        <v>0</v>
      </c>
      <c r="Q156" s="38">
        <f>IF($F156=Instellingen!$I$14,0,ROUND(($K156-($K156/((100%+$F156)/100%))),2))</f>
        <v>0</v>
      </c>
    </row>
    <row r="157" spans="1:17" x14ac:dyDescent="0.35">
      <c r="A157" s="20" t="str">
        <f t="shared" si="13"/>
        <v/>
      </c>
      <c r="B157" s="20" t="str">
        <f>IFERROR(VLOOKUP($A157,Instellingen!$K$11:$L$22,2,0),"")</f>
        <v/>
      </c>
      <c r="C157" s="51"/>
      <c r="D157" s="52"/>
      <c r="E157" s="52"/>
      <c r="F157" s="53"/>
      <c r="G157" s="50"/>
      <c r="H157" s="50"/>
      <c r="I157" s="50"/>
      <c r="J157" s="38">
        <f t="shared" si="14"/>
        <v>0</v>
      </c>
      <c r="K157" s="38">
        <f t="shared" si="12"/>
        <v>0</v>
      </c>
      <c r="L157" s="38">
        <f t="shared" si="15"/>
        <v>0</v>
      </c>
      <c r="M157" s="38">
        <f t="shared" si="16"/>
        <v>0</v>
      </c>
      <c r="N157" s="38">
        <f t="shared" si="17"/>
        <v>0</v>
      </c>
      <c r="O157" s="38">
        <f>IF($F157=Instellingen!$I$11,ROUND(($J157-($J157/((100%+$F157)/100%))),2),0)</f>
        <v>0</v>
      </c>
      <c r="P157" s="38">
        <f>IF($F157=Instellingen!$I$12,ROUND(($J157-($J157/((100%+$F157)/100%))),2),0)</f>
        <v>0</v>
      </c>
      <c r="Q157" s="38">
        <f>IF($F157=Instellingen!$I$14,0,ROUND(($K157-($K157/((100%+$F157)/100%))),2))</f>
        <v>0</v>
      </c>
    </row>
    <row r="158" spans="1:17" x14ac:dyDescent="0.35">
      <c r="A158" s="20" t="str">
        <f t="shared" si="13"/>
        <v/>
      </c>
      <c r="B158" s="20" t="str">
        <f>IFERROR(VLOOKUP($A158,Instellingen!$K$11:$L$22,2,0),"")</f>
        <v/>
      </c>
      <c r="C158" s="51"/>
      <c r="D158" s="52"/>
      <c r="E158" s="52"/>
      <c r="F158" s="53"/>
      <c r="G158" s="50"/>
      <c r="H158" s="50"/>
      <c r="I158" s="50"/>
      <c r="J158" s="38">
        <f t="shared" si="14"/>
        <v>0</v>
      </c>
      <c r="K158" s="38">
        <f t="shared" si="12"/>
        <v>0</v>
      </c>
      <c r="L158" s="38">
        <f t="shared" si="15"/>
        <v>0</v>
      </c>
      <c r="M158" s="38">
        <f t="shared" si="16"/>
        <v>0</v>
      </c>
      <c r="N158" s="38">
        <f t="shared" si="17"/>
        <v>0</v>
      </c>
      <c r="O158" s="38">
        <f>IF($F158=Instellingen!$I$11,ROUND(($J158-($J158/((100%+$F158)/100%))),2),0)</f>
        <v>0</v>
      </c>
      <c r="P158" s="38">
        <f>IF($F158=Instellingen!$I$12,ROUND(($J158-($J158/((100%+$F158)/100%))),2),0)</f>
        <v>0</v>
      </c>
      <c r="Q158" s="38">
        <f>IF($F158=Instellingen!$I$14,0,ROUND(($K158-($K158/((100%+$F158)/100%))),2))</f>
        <v>0</v>
      </c>
    </row>
    <row r="159" spans="1:17" x14ac:dyDescent="0.35">
      <c r="A159" s="20" t="str">
        <f t="shared" si="13"/>
        <v/>
      </c>
      <c r="B159" s="20" t="str">
        <f>IFERROR(VLOOKUP($A159,Instellingen!$K$11:$L$22,2,0),"")</f>
        <v/>
      </c>
      <c r="C159" s="51"/>
      <c r="D159" s="52"/>
      <c r="E159" s="52"/>
      <c r="F159" s="53"/>
      <c r="G159" s="50"/>
      <c r="H159" s="50"/>
      <c r="I159" s="50"/>
      <c r="J159" s="38">
        <f t="shared" si="14"/>
        <v>0</v>
      </c>
      <c r="K159" s="38">
        <f t="shared" si="12"/>
        <v>0</v>
      </c>
      <c r="L159" s="38">
        <f t="shared" si="15"/>
        <v>0</v>
      </c>
      <c r="M159" s="38">
        <f t="shared" si="16"/>
        <v>0</v>
      </c>
      <c r="N159" s="38">
        <f t="shared" si="17"/>
        <v>0</v>
      </c>
      <c r="O159" s="38">
        <f>IF($F159=Instellingen!$I$11,ROUND(($J159-($J159/((100%+$F159)/100%))),2),0)</f>
        <v>0</v>
      </c>
      <c r="P159" s="38">
        <f>IF($F159=Instellingen!$I$12,ROUND(($J159-($J159/((100%+$F159)/100%))),2),0)</f>
        <v>0</v>
      </c>
      <c r="Q159" s="38">
        <f>IF($F159=Instellingen!$I$14,0,ROUND(($K159-($K159/((100%+$F159)/100%))),2))</f>
        <v>0</v>
      </c>
    </row>
    <row r="160" spans="1:17" x14ac:dyDescent="0.35">
      <c r="A160" s="20" t="str">
        <f t="shared" si="13"/>
        <v/>
      </c>
      <c r="B160" s="20" t="str">
        <f>IFERROR(VLOOKUP($A160,Instellingen!$K$11:$L$22,2,0),"")</f>
        <v/>
      </c>
      <c r="C160" s="51"/>
      <c r="D160" s="52"/>
      <c r="E160" s="52"/>
      <c r="F160" s="53"/>
      <c r="G160" s="50"/>
      <c r="H160" s="50"/>
      <c r="I160" s="50"/>
      <c r="J160" s="38">
        <f t="shared" si="14"/>
        <v>0</v>
      </c>
      <c r="K160" s="38">
        <f t="shared" si="12"/>
        <v>0</v>
      </c>
      <c r="L160" s="38">
        <f t="shared" si="15"/>
        <v>0</v>
      </c>
      <c r="M160" s="38">
        <f t="shared" si="16"/>
        <v>0</v>
      </c>
      <c r="N160" s="38">
        <f t="shared" si="17"/>
        <v>0</v>
      </c>
      <c r="O160" s="38">
        <f>IF($F160=Instellingen!$I$11,ROUND(($J160-($J160/((100%+$F160)/100%))),2),0)</f>
        <v>0</v>
      </c>
      <c r="P160" s="38">
        <f>IF($F160=Instellingen!$I$12,ROUND(($J160-($J160/((100%+$F160)/100%))),2),0)</f>
        <v>0</v>
      </c>
      <c r="Q160" s="38">
        <f>IF($F160=Instellingen!$I$14,0,ROUND(($K160-($K160/((100%+$F160)/100%))),2))</f>
        <v>0</v>
      </c>
    </row>
    <row r="161" spans="1:17" x14ac:dyDescent="0.35">
      <c r="A161" s="20" t="str">
        <f t="shared" si="13"/>
        <v/>
      </c>
      <c r="B161" s="20" t="str">
        <f>IFERROR(VLOOKUP($A161,Instellingen!$K$11:$L$22,2,0),"")</f>
        <v/>
      </c>
      <c r="C161" s="51"/>
      <c r="D161" s="52"/>
      <c r="E161" s="52"/>
      <c r="F161" s="53"/>
      <c r="G161" s="50"/>
      <c r="H161" s="50"/>
      <c r="I161" s="50"/>
      <c r="J161" s="38">
        <f t="shared" si="14"/>
        <v>0</v>
      </c>
      <c r="K161" s="38">
        <f t="shared" si="12"/>
        <v>0</v>
      </c>
      <c r="L161" s="38">
        <f t="shared" si="15"/>
        <v>0</v>
      </c>
      <c r="M161" s="38">
        <f t="shared" si="16"/>
        <v>0</v>
      </c>
      <c r="N161" s="38">
        <f t="shared" si="17"/>
        <v>0</v>
      </c>
      <c r="O161" s="38">
        <f>IF($F161=Instellingen!$I$11,ROUND(($J161-($J161/((100%+$F161)/100%))),2),0)</f>
        <v>0</v>
      </c>
      <c r="P161" s="38">
        <f>IF($F161=Instellingen!$I$12,ROUND(($J161-($J161/((100%+$F161)/100%))),2),0)</f>
        <v>0</v>
      </c>
      <c r="Q161" s="38">
        <f>IF($F161=Instellingen!$I$14,0,ROUND(($K161-($K161/((100%+$F161)/100%))),2))</f>
        <v>0</v>
      </c>
    </row>
    <row r="162" spans="1:17" x14ac:dyDescent="0.35">
      <c r="A162" s="20" t="str">
        <f t="shared" si="13"/>
        <v/>
      </c>
      <c r="B162" s="20" t="str">
        <f>IFERROR(VLOOKUP($A162,Instellingen!$K$11:$L$22,2,0),"")</f>
        <v/>
      </c>
      <c r="C162" s="51"/>
      <c r="D162" s="52"/>
      <c r="E162" s="52"/>
      <c r="F162" s="53"/>
      <c r="G162" s="50"/>
      <c r="H162" s="50"/>
      <c r="I162" s="50"/>
      <c r="J162" s="38">
        <f t="shared" si="14"/>
        <v>0</v>
      </c>
      <c r="K162" s="38">
        <f t="shared" si="12"/>
        <v>0</v>
      </c>
      <c r="L162" s="38">
        <f t="shared" si="15"/>
        <v>0</v>
      </c>
      <c r="M162" s="38">
        <f t="shared" si="16"/>
        <v>0</v>
      </c>
      <c r="N162" s="38">
        <f t="shared" si="17"/>
        <v>0</v>
      </c>
      <c r="O162" s="38">
        <f>IF($F162=Instellingen!$I$11,ROUND(($J162-($J162/((100%+$F162)/100%))),2),0)</f>
        <v>0</v>
      </c>
      <c r="P162" s="38">
        <f>IF($F162=Instellingen!$I$12,ROUND(($J162-($J162/((100%+$F162)/100%))),2),0)</f>
        <v>0</v>
      </c>
      <c r="Q162" s="38">
        <f>IF($F162=Instellingen!$I$14,0,ROUND(($K162-($K162/((100%+$F162)/100%))),2))</f>
        <v>0</v>
      </c>
    </row>
    <row r="163" spans="1:17" x14ac:dyDescent="0.35">
      <c r="A163" s="20" t="str">
        <f t="shared" si="13"/>
        <v/>
      </c>
      <c r="B163" s="20" t="str">
        <f>IFERROR(VLOOKUP($A163,Instellingen!$K$11:$L$22,2,0),"")</f>
        <v/>
      </c>
      <c r="C163" s="51"/>
      <c r="D163" s="52"/>
      <c r="E163" s="52"/>
      <c r="F163" s="53"/>
      <c r="G163" s="50"/>
      <c r="H163" s="50"/>
      <c r="I163" s="50"/>
      <c r="J163" s="38">
        <f t="shared" si="14"/>
        <v>0</v>
      </c>
      <c r="K163" s="38">
        <f t="shared" si="12"/>
        <v>0</v>
      </c>
      <c r="L163" s="38">
        <f t="shared" si="15"/>
        <v>0</v>
      </c>
      <c r="M163" s="38">
        <f t="shared" si="16"/>
        <v>0</v>
      </c>
      <c r="N163" s="38">
        <f t="shared" si="17"/>
        <v>0</v>
      </c>
      <c r="O163" s="38">
        <f>IF($F163=Instellingen!$I$11,ROUND(($J163-($J163/((100%+$F163)/100%))),2),0)</f>
        <v>0</v>
      </c>
      <c r="P163" s="38">
        <f>IF($F163=Instellingen!$I$12,ROUND(($J163-($J163/((100%+$F163)/100%))),2),0)</f>
        <v>0</v>
      </c>
      <c r="Q163" s="38">
        <f>IF($F163=Instellingen!$I$14,0,ROUND(($K163-($K163/((100%+$F163)/100%))),2))</f>
        <v>0</v>
      </c>
    </row>
    <row r="164" spans="1:17" x14ac:dyDescent="0.35">
      <c r="A164" s="20" t="str">
        <f t="shared" si="13"/>
        <v/>
      </c>
      <c r="B164" s="20" t="str">
        <f>IFERROR(VLOOKUP($A164,Instellingen!$K$11:$L$22,2,0),"")</f>
        <v/>
      </c>
      <c r="C164" s="51"/>
      <c r="D164" s="52"/>
      <c r="E164" s="52"/>
      <c r="F164" s="53"/>
      <c r="G164" s="50"/>
      <c r="H164" s="50"/>
      <c r="I164" s="50"/>
      <c r="J164" s="38">
        <f t="shared" si="14"/>
        <v>0</v>
      </c>
      <c r="K164" s="38">
        <f t="shared" si="12"/>
        <v>0</v>
      </c>
      <c r="L164" s="38">
        <f t="shared" si="15"/>
        <v>0</v>
      </c>
      <c r="M164" s="38">
        <f t="shared" si="16"/>
        <v>0</v>
      </c>
      <c r="N164" s="38">
        <f t="shared" si="17"/>
        <v>0</v>
      </c>
      <c r="O164" s="38">
        <f>IF($F164=Instellingen!$I$11,ROUND(($J164-($J164/((100%+$F164)/100%))),2),0)</f>
        <v>0</v>
      </c>
      <c r="P164" s="38">
        <f>IF($F164=Instellingen!$I$12,ROUND(($J164-($J164/((100%+$F164)/100%))),2),0)</f>
        <v>0</v>
      </c>
      <c r="Q164" s="38">
        <f>IF($F164=Instellingen!$I$14,0,ROUND(($K164-($K164/((100%+$F164)/100%))),2))</f>
        <v>0</v>
      </c>
    </row>
    <row r="165" spans="1:17" x14ac:dyDescent="0.35">
      <c r="A165" s="20" t="str">
        <f t="shared" si="13"/>
        <v/>
      </c>
      <c r="B165" s="20" t="str">
        <f>IFERROR(VLOOKUP($A165,Instellingen!$K$11:$L$22,2,0),"")</f>
        <v/>
      </c>
      <c r="C165" s="51"/>
      <c r="D165" s="52"/>
      <c r="E165" s="52"/>
      <c r="F165" s="53"/>
      <c r="G165" s="50"/>
      <c r="H165" s="50"/>
      <c r="I165" s="50"/>
      <c r="J165" s="38">
        <f t="shared" si="14"/>
        <v>0</v>
      </c>
      <c r="K165" s="38">
        <f t="shared" si="12"/>
        <v>0</v>
      </c>
      <c r="L165" s="38">
        <f t="shared" si="15"/>
        <v>0</v>
      </c>
      <c r="M165" s="38">
        <f t="shared" si="16"/>
        <v>0</v>
      </c>
      <c r="N165" s="38">
        <f t="shared" si="17"/>
        <v>0</v>
      </c>
      <c r="O165" s="38">
        <f>IF($F165=Instellingen!$I$11,ROUND(($J165-($J165/((100%+$F165)/100%))),2),0)</f>
        <v>0</v>
      </c>
      <c r="P165" s="38">
        <f>IF($F165=Instellingen!$I$12,ROUND(($J165-($J165/((100%+$F165)/100%))),2),0)</f>
        <v>0</v>
      </c>
      <c r="Q165" s="38">
        <f>IF($F165=Instellingen!$I$14,0,ROUND(($K165-($K165/((100%+$F165)/100%))),2))</f>
        <v>0</v>
      </c>
    </row>
    <row r="166" spans="1:17" x14ac:dyDescent="0.35">
      <c r="A166" s="20" t="str">
        <f t="shared" si="13"/>
        <v/>
      </c>
      <c r="B166" s="20" t="str">
        <f>IFERROR(VLOOKUP($A166,Instellingen!$K$11:$L$22,2,0),"")</f>
        <v/>
      </c>
      <c r="C166" s="51"/>
      <c r="D166" s="52"/>
      <c r="E166" s="52"/>
      <c r="F166" s="53"/>
      <c r="G166" s="50"/>
      <c r="H166" s="50"/>
      <c r="I166" s="50"/>
      <c r="J166" s="38">
        <f t="shared" si="14"/>
        <v>0</v>
      </c>
      <c r="K166" s="38">
        <f t="shared" si="12"/>
        <v>0</v>
      </c>
      <c r="L166" s="38">
        <f t="shared" si="15"/>
        <v>0</v>
      </c>
      <c r="M166" s="38">
        <f t="shared" si="16"/>
        <v>0</v>
      </c>
      <c r="N166" s="38">
        <f t="shared" si="17"/>
        <v>0</v>
      </c>
      <c r="O166" s="38">
        <f>IF($F166=Instellingen!$I$11,ROUND(($J166-($J166/((100%+$F166)/100%))),2),0)</f>
        <v>0</v>
      </c>
      <c r="P166" s="38">
        <f>IF($F166=Instellingen!$I$12,ROUND(($J166-($J166/((100%+$F166)/100%))),2),0)</f>
        <v>0</v>
      </c>
      <c r="Q166" s="38">
        <f>IF($F166=Instellingen!$I$14,0,ROUND(($K166-($K166/((100%+$F166)/100%))),2))</f>
        <v>0</v>
      </c>
    </row>
    <row r="167" spans="1:17" x14ac:dyDescent="0.35">
      <c r="A167" s="20" t="str">
        <f t="shared" si="13"/>
        <v/>
      </c>
      <c r="B167" s="20" t="str">
        <f>IFERROR(VLOOKUP($A167,Instellingen!$K$11:$L$22,2,0),"")</f>
        <v/>
      </c>
      <c r="C167" s="51"/>
      <c r="D167" s="52"/>
      <c r="E167" s="52"/>
      <c r="F167" s="53"/>
      <c r="G167" s="50"/>
      <c r="H167" s="50"/>
      <c r="I167" s="50"/>
      <c r="J167" s="38">
        <f t="shared" si="14"/>
        <v>0</v>
      </c>
      <c r="K167" s="38">
        <f t="shared" si="12"/>
        <v>0</v>
      </c>
      <c r="L167" s="38">
        <f t="shared" si="15"/>
        <v>0</v>
      </c>
      <c r="M167" s="38">
        <f t="shared" si="16"/>
        <v>0</v>
      </c>
      <c r="N167" s="38">
        <f t="shared" si="17"/>
        <v>0</v>
      </c>
      <c r="O167" s="38">
        <f>IF($F167=Instellingen!$I$11,ROUND(($J167-($J167/((100%+$F167)/100%))),2),0)</f>
        <v>0</v>
      </c>
      <c r="P167" s="38">
        <f>IF($F167=Instellingen!$I$12,ROUND(($J167-($J167/((100%+$F167)/100%))),2),0)</f>
        <v>0</v>
      </c>
      <c r="Q167" s="38">
        <f>IF($F167=Instellingen!$I$14,0,ROUND(($K167-($K167/((100%+$F167)/100%))),2))</f>
        <v>0</v>
      </c>
    </row>
    <row r="168" spans="1:17" x14ac:dyDescent="0.35">
      <c r="A168" s="20" t="str">
        <f t="shared" si="13"/>
        <v/>
      </c>
      <c r="B168" s="20" t="str">
        <f>IFERROR(VLOOKUP($A168,Instellingen!$K$11:$L$22,2,0),"")</f>
        <v/>
      </c>
      <c r="C168" s="51"/>
      <c r="D168" s="52"/>
      <c r="E168" s="52"/>
      <c r="F168" s="53"/>
      <c r="G168" s="50"/>
      <c r="H168" s="50"/>
      <c r="I168" s="50"/>
      <c r="J168" s="38">
        <f t="shared" si="14"/>
        <v>0</v>
      </c>
      <c r="K168" s="38">
        <f t="shared" si="12"/>
        <v>0</v>
      </c>
      <c r="L168" s="38">
        <f t="shared" si="15"/>
        <v>0</v>
      </c>
      <c r="M168" s="38">
        <f t="shared" si="16"/>
        <v>0</v>
      </c>
      <c r="N168" s="38">
        <f t="shared" si="17"/>
        <v>0</v>
      </c>
      <c r="O168" s="38">
        <f>IF($F168=Instellingen!$I$11,ROUND(($J168-($J168/((100%+$F168)/100%))),2),0)</f>
        <v>0</v>
      </c>
      <c r="P168" s="38">
        <f>IF($F168=Instellingen!$I$12,ROUND(($J168-($J168/((100%+$F168)/100%))),2),0)</f>
        <v>0</v>
      </c>
      <c r="Q168" s="38">
        <f>IF($F168=Instellingen!$I$14,0,ROUND(($K168-($K168/((100%+$F168)/100%))),2))</f>
        <v>0</v>
      </c>
    </row>
    <row r="169" spans="1:17" x14ac:dyDescent="0.35">
      <c r="A169" s="20" t="str">
        <f t="shared" si="13"/>
        <v/>
      </c>
      <c r="B169" s="20" t="str">
        <f>IFERROR(VLOOKUP($A169,Instellingen!$K$11:$L$22,2,0),"")</f>
        <v/>
      </c>
      <c r="C169" s="51"/>
      <c r="D169" s="52"/>
      <c r="E169" s="52"/>
      <c r="F169" s="53"/>
      <c r="G169" s="50"/>
      <c r="H169" s="50"/>
      <c r="I169" s="50"/>
      <c r="J169" s="38">
        <f t="shared" si="14"/>
        <v>0</v>
      </c>
      <c r="K169" s="38">
        <f t="shared" si="12"/>
        <v>0</v>
      </c>
      <c r="L169" s="38">
        <f t="shared" si="15"/>
        <v>0</v>
      </c>
      <c r="M169" s="38">
        <f t="shared" si="16"/>
        <v>0</v>
      </c>
      <c r="N169" s="38">
        <f t="shared" si="17"/>
        <v>0</v>
      </c>
      <c r="O169" s="38">
        <f>IF($F169=Instellingen!$I$11,ROUND(($J169-($J169/((100%+$F169)/100%))),2),0)</f>
        <v>0</v>
      </c>
      <c r="P169" s="38">
        <f>IF($F169=Instellingen!$I$12,ROUND(($J169-($J169/((100%+$F169)/100%))),2),0)</f>
        <v>0</v>
      </c>
      <c r="Q169" s="38">
        <f>IF($F169=Instellingen!$I$14,0,ROUND(($K169-($K169/((100%+$F169)/100%))),2))</f>
        <v>0</v>
      </c>
    </row>
    <row r="170" spans="1:17" x14ac:dyDescent="0.35">
      <c r="A170" s="20" t="str">
        <f t="shared" si="13"/>
        <v/>
      </c>
      <c r="B170" s="20" t="str">
        <f>IFERROR(VLOOKUP($A170,Instellingen!$K$11:$L$22,2,0),"")</f>
        <v/>
      </c>
      <c r="C170" s="51"/>
      <c r="D170" s="52"/>
      <c r="E170" s="52"/>
      <c r="F170" s="53"/>
      <c r="G170" s="50"/>
      <c r="H170" s="50"/>
      <c r="I170" s="50"/>
      <c r="J170" s="38">
        <f t="shared" si="14"/>
        <v>0</v>
      </c>
      <c r="K170" s="38">
        <f t="shared" si="12"/>
        <v>0</v>
      </c>
      <c r="L170" s="38">
        <f t="shared" si="15"/>
        <v>0</v>
      </c>
      <c r="M170" s="38">
        <f t="shared" si="16"/>
        <v>0</v>
      </c>
      <c r="N170" s="38">
        <f t="shared" si="17"/>
        <v>0</v>
      </c>
      <c r="O170" s="38">
        <f>IF($F170=Instellingen!$I$11,ROUND(($J170-($J170/((100%+$F170)/100%))),2),0)</f>
        <v>0</v>
      </c>
      <c r="P170" s="38">
        <f>IF($F170=Instellingen!$I$12,ROUND(($J170-($J170/((100%+$F170)/100%))),2),0)</f>
        <v>0</v>
      </c>
      <c r="Q170" s="38">
        <f>IF($F170=Instellingen!$I$14,0,ROUND(($K170-($K170/((100%+$F170)/100%))),2))</f>
        <v>0</v>
      </c>
    </row>
    <row r="171" spans="1:17" x14ac:dyDescent="0.35">
      <c r="A171" s="20" t="str">
        <f t="shared" si="13"/>
        <v/>
      </c>
      <c r="B171" s="20" t="str">
        <f>IFERROR(VLOOKUP($A171,Instellingen!$K$11:$L$22,2,0),"")</f>
        <v/>
      </c>
      <c r="C171" s="51"/>
      <c r="D171" s="52"/>
      <c r="E171" s="52"/>
      <c r="F171" s="53"/>
      <c r="G171" s="50"/>
      <c r="H171" s="50"/>
      <c r="I171" s="50"/>
      <c r="J171" s="38">
        <f t="shared" si="14"/>
        <v>0</v>
      </c>
      <c r="K171" s="38">
        <f t="shared" si="12"/>
        <v>0</v>
      </c>
      <c r="L171" s="38">
        <f t="shared" si="15"/>
        <v>0</v>
      </c>
      <c r="M171" s="38">
        <f t="shared" si="16"/>
        <v>0</v>
      </c>
      <c r="N171" s="38">
        <f t="shared" si="17"/>
        <v>0</v>
      </c>
      <c r="O171" s="38">
        <f>IF($F171=Instellingen!$I$11,ROUND(($J171-($J171/((100%+$F171)/100%))),2),0)</f>
        <v>0</v>
      </c>
      <c r="P171" s="38">
        <f>IF($F171=Instellingen!$I$12,ROUND(($J171-($J171/((100%+$F171)/100%))),2),0)</f>
        <v>0</v>
      </c>
      <c r="Q171" s="38">
        <f>IF($F171=Instellingen!$I$14,0,ROUND(($K171-($K171/((100%+$F171)/100%))),2))</f>
        <v>0</v>
      </c>
    </row>
    <row r="172" spans="1:17" x14ac:dyDescent="0.35">
      <c r="A172" s="20" t="str">
        <f t="shared" si="13"/>
        <v/>
      </c>
      <c r="B172" s="20" t="str">
        <f>IFERROR(VLOOKUP($A172,Instellingen!$K$11:$L$22,2,0),"")</f>
        <v/>
      </c>
      <c r="C172" s="51"/>
      <c r="D172" s="52"/>
      <c r="E172" s="52"/>
      <c r="F172" s="53"/>
      <c r="G172" s="50"/>
      <c r="H172" s="50"/>
      <c r="I172" s="50"/>
      <c r="J172" s="38">
        <f t="shared" si="14"/>
        <v>0</v>
      </c>
      <c r="K172" s="38">
        <f t="shared" si="12"/>
        <v>0</v>
      </c>
      <c r="L172" s="38">
        <f t="shared" si="15"/>
        <v>0</v>
      </c>
      <c r="M172" s="38">
        <f t="shared" si="16"/>
        <v>0</v>
      </c>
      <c r="N172" s="38">
        <f t="shared" si="17"/>
        <v>0</v>
      </c>
      <c r="O172" s="38">
        <f>IF($F172=Instellingen!$I$11,ROUND(($J172-($J172/((100%+$F172)/100%))),2),0)</f>
        <v>0</v>
      </c>
      <c r="P172" s="38">
        <f>IF($F172=Instellingen!$I$12,ROUND(($J172-($J172/((100%+$F172)/100%))),2),0)</f>
        <v>0</v>
      </c>
      <c r="Q172" s="38">
        <f>IF($F172=Instellingen!$I$14,0,ROUND(($K172-($K172/((100%+$F172)/100%))),2))</f>
        <v>0</v>
      </c>
    </row>
    <row r="173" spans="1:17" x14ac:dyDescent="0.35">
      <c r="A173" s="20" t="str">
        <f t="shared" si="13"/>
        <v/>
      </c>
      <c r="B173" s="20" t="str">
        <f>IFERROR(VLOOKUP($A173,Instellingen!$K$11:$L$22,2,0),"")</f>
        <v/>
      </c>
      <c r="C173" s="51"/>
      <c r="D173" s="52"/>
      <c r="E173" s="52"/>
      <c r="F173" s="53"/>
      <c r="G173" s="50"/>
      <c r="H173" s="50"/>
      <c r="I173" s="50"/>
      <c r="J173" s="38">
        <f t="shared" si="14"/>
        <v>0</v>
      </c>
      <c r="K173" s="38">
        <f t="shared" si="12"/>
        <v>0</v>
      </c>
      <c r="L173" s="38">
        <f t="shared" si="15"/>
        <v>0</v>
      </c>
      <c r="M173" s="38">
        <f t="shared" si="16"/>
        <v>0</v>
      </c>
      <c r="N173" s="38">
        <f t="shared" si="17"/>
        <v>0</v>
      </c>
      <c r="O173" s="38">
        <f>IF($F173=Instellingen!$I$11,ROUND(($J173-($J173/((100%+$F173)/100%))),2),0)</f>
        <v>0</v>
      </c>
      <c r="P173" s="38">
        <f>IF($F173=Instellingen!$I$12,ROUND(($J173-($J173/((100%+$F173)/100%))),2),0)</f>
        <v>0</v>
      </c>
      <c r="Q173" s="38">
        <f>IF($F173=Instellingen!$I$14,0,ROUND(($K173-($K173/((100%+$F173)/100%))),2))</f>
        <v>0</v>
      </c>
    </row>
    <row r="174" spans="1:17" x14ac:dyDescent="0.35">
      <c r="A174" s="20" t="str">
        <f t="shared" si="13"/>
        <v/>
      </c>
      <c r="B174" s="20" t="str">
        <f>IFERROR(VLOOKUP($A174,Instellingen!$K$11:$L$22,2,0),"")</f>
        <v/>
      </c>
      <c r="C174" s="51"/>
      <c r="D174" s="52"/>
      <c r="E174" s="52"/>
      <c r="F174" s="53"/>
      <c r="G174" s="50"/>
      <c r="H174" s="50"/>
      <c r="I174" s="50"/>
      <c r="J174" s="38">
        <f t="shared" si="14"/>
        <v>0</v>
      </c>
      <c r="K174" s="38">
        <f t="shared" si="12"/>
        <v>0</v>
      </c>
      <c r="L174" s="38">
        <f t="shared" si="15"/>
        <v>0</v>
      </c>
      <c r="M174" s="38">
        <f t="shared" si="16"/>
        <v>0</v>
      </c>
      <c r="N174" s="38">
        <f t="shared" si="17"/>
        <v>0</v>
      </c>
      <c r="O174" s="38">
        <f>IF($F174=Instellingen!$I$11,ROUND(($J174-($J174/((100%+$F174)/100%))),2),0)</f>
        <v>0</v>
      </c>
      <c r="P174" s="38">
        <f>IF($F174=Instellingen!$I$12,ROUND(($J174-($J174/((100%+$F174)/100%))),2),0)</f>
        <v>0</v>
      </c>
      <c r="Q174" s="38">
        <f>IF($F174=Instellingen!$I$14,0,ROUND(($K174-($K174/((100%+$F174)/100%))),2))</f>
        <v>0</v>
      </c>
    </row>
    <row r="175" spans="1:17" x14ac:dyDescent="0.35">
      <c r="A175" s="20" t="str">
        <f t="shared" si="13"/>
        <v/>
      </c>
      <c r="B175" s="20" t="str">
        <f>IFERROR(VLOOKUP($A175,Instellingen!$K$11:$L$22,2,0),"")</f>
        <v/>
      </c>
      <c r="C175" s="51"/>
      <c r="D175" s="52"/>
      <c r="E175" s="52"/>
      <c r="F175" s="53"/>
      <c r="G175" s="50"/>
      <c r="H175" s="50"/>
      <c r="I175" s="50"/>
      <c r="J175" s="38">
        <f t="shared" si="14"/>
        <v>0</v>
      </c>
      <c r="K175" s="38">
        <f t="shared" si="12"/>
        <v>0</v>
      </c>
      <c r="L175" s="38">
        <f t="shared" si="15"/>
        <v>0</v>
      </c>
      <c r="M175" s="38">
        <f t="shared" si="16"/>
        <v>0</v>
      </c>
      <c r="N175" s="38">
        <f t="shared" si="17"/>
        <v>0</v>
      </c>
      <c r="O175" s="38">
        <f>IF($F175=Instellingen!$I$11,ROUND(($J175-($J175/((100%+$F175)/100%))),2),0)</f>
        <v>0</v>
      </c>
      <c r="P175" s="38">
        <f>IF($F175=Instellingen!$I$12,ROUND(($J175-($J175/((100%+$F175)/100%))),2),0)</f>
        <v>0</v>
      </c>
      <c r="Q175" s="38">
        <f>IF($F175=Instellingen!$I$14,0,ROUND(($K175-($K175/((100%+$F175)/100%))),2))</f>
        <v>0</v>
      </c>
    </row>
    <row r="176" spans="1:17" x14ac:dyDescent="0.35">
      <c r="A176" s="20" t="str">
        <f t="shared" si="13"/>
        <v/>
      </c>
      <c r="B176" s="20" t="str">
        <f>IFERROR(VLOOKUP($A176,Instellingen!$K$11:$L$22,2,0),"")</f>
        <v/>
      </c>
      <c r="C176" s="51"/>
      <c r="D176" s="52"/>
      <c r="E176" s="52"/>
      <c r="F176" s="53"/>
      <c r="G176" s="50"/>
      <c r="H176" s="50"/>
      <c r="I176" s="50"/>
      <c r="J176" s="38">
        <f t="shared" si="14"/>
        <v>0</v>
      </c>
      <c r="K176" s="38">
        <f t="shared" si="12"/>
        <v>0</v>
      </c>
      <c r="L176" s="38">
        <f t="shared" si="15"/>
        <v>0</v>
      </c>
      <c r="M176" s="38">
        <f t="shared" si="16"/>
        <v>0</v>
      </c>
      <c r="N176" s="38">
        <f t="shared" si="17"/>
        <v>0</v>
      </c>
      <c r="O176" s="38">
        <f>IF($F176=Instellingen!$I$11,ROUND(($J176-($J176/((100%+$F176)/100%))),2),0)</f>
        <v>0</v>
      </c>
      <c r="P176" s="38">
        <f>IF($F176=Instellingen!$I$12,ROUND(($J176-($J176/((100%+$F176)/100%))),2),0)</f>
        <v>0</v>
      </c>
      <c r="Q176" s="38">
        <f>IF($F176=Instellingen!$I$14,0,ROUND(($K176-($K176/((100%+$F176)/100%))),2))</f>
        <v>0</v>
      </c>
    </row>
    <row r="177" spans="1:17" x14ac:dyDescent="0.35">
      <c r="A177" s="20" t="str">
        <f t="shared" si="13"/>
        <v/>
      </c>
      <c r="B177" s="20" t="str">
        <f>IFERROR(VLOOKUP($A177,Instellingen!$K$11:$L$22,2,0),"")</f>
        <v/>
      </c>
      <c r="C177" s="51"/>
      <c r="D177" s="52"/>
      <c r="E177" s="52"/>
      <c r="F177" s="53"/>
      <c r="G177" s="50"/>
      <c r="H177" s="50"/>
      <c r="I177" s="50"/>
      <c r="J177" s="38">
        <f t="shared" si="14"/>
        <v>0</v>
      </c>
      <c r="K177" s="38">
        <f t="shared" si="12"/>
        <v>0</v>
      </c>
      <c r="L177" s="38">
        <f t="shared" si="15"/>
        <v>0</v>
      </c>
      <c r="M177" s="38">
        <f t="shared" si="16"/>
        <v>0</v>
      </c>
      <c r="N177" s="38">
        <f t="shared" si="17"/>
        <v>0</v>
      </c>
      <c r="O177" s="38">
        <f>IF($F177=Instellingen!$I$11,ROUND(($J177-($J177/((100%+$F177)/100%))),2),0)</f>
        <v>0</v>
      </c>
      <c r="P177" s="38">
        <f>IF($F177=Instellingen!$I$12,ROUND(($J177-($J177/((100%+$F177)/100%))),2),0)</f>
        <v>0</v>
      </c>
      <c r="Q177" s="38">
        <f>IF($F177=Instellingen!$I$14,0,ROUND(($K177-($K177/((100%+$F177)/100%))),2))</f>
        <v>0</v>
      </c>
    </row>
    <row r="178" spans="1:17" x14ac:dyDescent="0.35">
      <c r="A178" s="20" t="str">
        <f t="shared" si="13"/>
        <v/>
      </c>
      <c r="B178" s="20" t="str">
        <f>IFERROR(VLOOKUP($A178,Instellingen!$K$11:$L$22,2,0),"")</f>
        <v/>
      </c>
      <c r="C178" s="51"/>
      <c r="D178" s="52"/>
      <c r="E178" s="52"/>
      <c r="F178" s="53"/>
      <c r="G178" s="50"/>
      <c r="H178" s="50"/>
      <c r="I178" s="50"/>
      <c r="J178" s="38">
        <f t="shared" si="14"/>
        <v>0</v>
      </c>
      <c r="K178" s="38">
        <f t="shared" si="12"/>
        <v>0</v>
      </c>
      <c r="L178" s="38">
        <f t="shared" si="15"/>
        <v>0</v>
      </c>
      <c r="M178" s="38">
        <f t="shared" si="16"/>
        <v>0</v>
      </c>
      <c r="N178" s="38">
        <f t="shared" si="17"/>
        <v>0</v>
      </c>
      <c r="O178" s="38">
        <f>IF($F178=Instellingen!$I$11,ROUND(($J178-($J178/((100%+$F178)/100%))),2),0)</f>
        <v>0</v>
      </c>
      <c r="P178" s="38">
        <f>IF($F178=Instellingen!$I$12,ROUND(($J178-($J178/((100%+$F178)/100%))),2),0)</f>
        <v>0</v>
      </c>
      <c r="Q178" s="38">
        <f>IF($F178=Instellingen!$I$14,0,ROUND(($K178-($K178/((100%+$F178)/100%))),2))</f>
        <v>0</v>
      </c>
    </row>
    <row r="179" spans="1:17" x14ac:dyDescent="0.35">
      <c r="A179" s="20" t="str">
        <f t="shared" si="13"/>
        <v/>
      </c>
      <c r="B179" s="20" t="str">
        <f>IFERROR(VLOOKUP($A179,Instellingen!$K$11:$L$22,2,0),"")</f>
        <v/>
      </c>
      <c r="C179" s="51"/>
      <c r="D179" s="52"/>
      <c r="E179" s="52"/>
      <c r="F179" s="53"/>
      <c r="G179" s="50"/>
      <c r="H179" s="50"/>
      <c r="I179" s="50"/>
      <c r="J179" s="38">
        <f t="shared" si="14"/>
        <v>0</v>
      </c>
      <c r="K179" s="38">
        <f t="shared" si="12"/>
        <v>0</v>
      </c>
      <c r="L179" s="38">
        <f t="shared" si="15"/>
        <v>0</v>
      </c>
      <c r="M179" s="38">
        <f t="shared" si="16"/>
        <v>0</v>
      </c>
      <c r="N179" s="38">
        <f t="shared" si="17"/>
        <v>0</v>
      </c>
      <c r="O179" s="38">
        <f>IF($F179=Instellingen!$I$11,ROUND(($J179-($J179/((100%+$F179)/100%))),2),0)</f>
        <v>0</v>
      </c>
      <c r="P179" s="38">
        <f>IF($F179=Instellingen!$I$12,ROUND(($J179-($J179/((100%+$F179)/100%))),2),0)</f>
        <v>0</v>
      </c>
      <c r="Q179" s="38">
        <f>IF($F179=Instellingen!$I$14,0,ROUND(($K179-($K179/((100%+$F179)/100%))),2))</f>
        <v>0</v>
      </c>
    </row>
    <row r="180" spans="1:17" x14ac:dyDescent="0.35">
      <c r="A180" s="20" t="str">
        <f t="shared" si="13"/>
        <v/>
      </c>
      <c r="B180" s="20" t="str">
        <f>IFERROR(VLOOKUP($A180,Instellingen!$K$11:$L$22,2,0),"")</f>
        <v/>
      </c>
      <c r="C180" s="51"/>
      <c r="D180" s="52"/>
      <c r="E180" s="52"/>
      <c r="F180" s="53"/>
      <c r="G180" s="50"/>
      <c r="H180" s="50"/>
      <c r="I180" s="50"/>
      <c r="J180" s="38">
        <f t="shared" si="14"/>
        <v>0</v>
      </c>
      <c r="K180" s="38">
        <f t="shared" si="12"/>
        <v>0</v>
      </c>
      <c r="L180" s="38">
        <f t="shared" si="15"/>
        <v>0</v>
      </c>
      <c r="M180" s="38">
        <f t="shared" si="16"/>
        <v>0</v>
      </c>
      <c r="N180" s="38">
        <f t="shared" si="17"/>
        <v>0</v>
      </c>
      <c r="O180" s="38">
        <f>IF($F180=Instellingen!$I$11,ROUND(($J180-($J180/((100%+$F180)/100%))),2),0)</f>
        <v>0</v>
      </c>
      <c r="P180" s="38">
        <f>IF($F180=Instellingen!$I$12,ROUND(($J180-($J180/((100%+$F180)/100%))),2),0)</f>
        <v>0</v>
      </c>
      <c r="Q180" s="38">
        <f>IF($F180=Instellingen!$I$14,0,ROUND(($K180-($K180/((100%+$F180)/100%))),2))</f>
        <v>0</v>
      </c>
    </row>
    <row r="181" spans="1:17" x14ac:dyDescent="0.35">
      <c r="A181" s="20" t="str">
        <f t="shared" si="13"/>
        <v/>
      </c>
      <c r="B181" s="20" t="str">
        <f>IFERROR(VLOOKUP($A181,Instellingen!$K$11:$L$22,2,0),"")</f>
        <v/>
      </c>
      <c r="C181" s="51"/>
      <c r="D181" s="52"/>
      <c r="E181" s="52"/>
      <c r="F181" s="53"/>
      <c r="G181" s="50"/>
      <c r="H181" s="50"/>
      <c r="I181" s="50"/>
      <c r="J181" s="38">
        <f t="shared" si="14"/>
        <v>0</v>
      </c>
      <c r="K181" s="38">
        <f t="shared" si="12"/>
        <v>0</v>
      </c>
      <c r="L181" s="38">
        <f t="shared" si="15"/>
        <v>0</v>
      </c>
      <c r="M181" s="38">
        <f t="shared" si="16"/>
        <v>0</v>
      </c>
      <c r="N181" s="38">
        <f t="shared" si="17"/>
        <v>0</v>
      </c>
      <c r="O181" s="38">
        <f>IF($F181=Instellingen!$I$11,ROUND(($J181-($J181/((100%+$F181)/100%))),2),0)</f>
        <v>0</v>
      </c>
      <c r="P181" s="38">
        <f>IF($F181=Instellingen!$I$12,ROUND(($J181-($J181/((100%+$F181)/100%))),2),0)</f>
        <v>0</v>
      </c>
      <c r="Q181" s="38">
        <f>IF($F181=Instellingen!$I$14,0,ROUND(($K181-($K181/((100%+$F181)/100%))),2))</f>
        <v>0</v>
      </c>
    </row>
    <row r="182" spans="1:17" x14ac:dyDescent="0.35">
      <c r="A182" s="20" t="str">
        <f t="shared" si="13"/>
        <v/>
      </c>
      <c r="B182" s="20" t="str">
        <f>IFERROR(VLOOKUP($A182,Instellingen!$K$11:$L$22,2,0),"")</f>
        <v/>
      </c>
      <c r="C182" s="51"/>
      <c r="D182" s="52"/>
      <c r="E182" s="52"/>
      <c r="F182" s="53"/>
      <c r="G182" s="50"/>
      <c r="H182" s="50"/>
      <c r="I182" s="50"/>
      <c r="J182" s="38">
        <f t="shared" si="14"/>
        <v>0</v>
      </c>
      <c r="K182" s="38">
        <f t="shared" si="12"/>
        <v>0</v>
      </c>
      <c r="L182" s="38">
        <f t="shared" si="15"/>
        <v>0</v>
      </c>
      <c r="M182" s="38">
        <f t="shared" si="16"/>
        <v>0</v>
      </c>
      <c r="N182" s="38">
        <f t="shared" si="17"/>
        <v>0</v>
      </c>
      <c r="O182" s="38">
        <f>IF($F182=Instellingen!$I$11,ROUND(($J182-($J182/((100%+$F182)/100%))),2),0)</f>
        <v>0</v>
      </c>
      <c r="P182" s="38">
        <f>IF($F182=Instellingen!$I$12,ROUND(($J182-($J182/((100%+$F182)/100%))),2),0)</f>
        <v>0</v>
      </c>
      <c r="Q182" s="38">
        <f>IF($F182=Instellingen!$I$14,0,ROUND(($K182-($K182/((100%+$F182)/100%))),2))</f>
        <v>0</v>
      </c>
    </row>
    <row r="183" spans="1:17" x14ac:dyDescent="0.35">
      <c r="A183" s="20" t="str">
        <f t="shared" si="13"/>
        <v/>
      </c>
      <c r="B183" s="20" t="str">
        <f>IFERROR(VLOOKUP($A183,Instellingen!$K$11:$L$22,2,0),"")</f>
        <v/>
      </c>
      <c r="C183" s="51"/>
      <c r="D183" s="52"/>
      <c r="E183" s="52"/>
      <c r="F183" s="53"/>
      <c r="G183" s="50"/>
      <c r="H183" s="50"/>
      <c r="I183" s="50"/>
      <c r="J183" s="38">
        <f t="shared" si="14"/>
        <v>0</v>
      </c>
      <c r="K183" s="38">
        <f t="shared" si="12"/>
        <v>0</v>
      </c>
      <c r="L183" s="38">
        <f t="shared" si="15"/>
        <v>0</v>
      </c>
      <c r="M183" s="38">
        <f t="shared" si="16"/>
        <v>0</v>
      </c>
      <c r="N183" s="38">
        <f t="shared" si="17"/>
        <v>0</v>
      </c>
      <c r="O183" s="38">
        <f>IF($F183=Instellingen!$I$11,ROUND(($J183-($J183/((100%+$F183)/100%))),2),0)</f>
        <v>0</v>
      </c>
      <c r="P183" s="38">
        <f>IF($F183=Instellingen!$I$12,ROUND(($J183-($J183/((100%+$F183)/100%))),2),0)</f>
        <v>0</v>
      </c>
      <c r="Q183" s="38">
        <f>IF($F183=Instellingen!$I$14,0,ROUND(($K183-($K183/((100%+$F183)/100%))),2))</f>
        <v>0</v>
      </c>
    </row>
    <row r="184" spans="1:17" x14ac:dyDescent="0.35">
      <c r="A184" s="20" t="str">
        <f t="shared" si="13"/>
        <v/>
      </c>
      <c r="B184" s="20" t="str">
        <f>IFERROR(VLOOKUP($A184,Instellingen!$K$11:$L$22,2,0),"")</f>
        <v/>
      </c>
      <c r="C184" s="51"/>
      <c r="D184" s="52"/>
      <c r="E184" s="52"/>
      <c r="F184" s="53"/>
      <c r="G184" s="50"/>
      <c r="H184" s="50"/>
      <c r="I184" s="50"/>
      <c r="J184" s="38">
        <f t="shared" si="14"/>
        <v>0</v>
      </c>
      <c r="K184" s="38">
        <f t="shared" si="12"/>
        <v>0</v>
      </c>
      <c r="L184" s="38">
        <f t="shared" si="15"/>
        <v>0</v>
      </c>
      <c r="M184" s="38">
        <f t="shared" si="16"/>
        <v>0</v>
      </c>
      <c r="N184" s="38">
        <f t="shared" si="17"/>
        <v>0</v>
      </c>
      <c r="O184" s="38">
        <f>IF($F184=Instellingen!$I$11,ROUND(($J184-($J184/((100%+$F184)/100%))),2),0)</f>
        <v>0</v>
      </c>
      <c r="P184" s="38">
        <f>IF($F184=Instellingen!$I$12,ROUND(($J184-($J184/((100%+$F184)/100%))),2),0)</f>
        <v>0</v>
      </c>
      <c r="Q184" s="38">
        <f>IF($F184=Instellingen!$I$14,0,ROUND(($K184-($K184/((100%+$F184)/100%))),2))</f>
        <v>0</v>
      </c>
    </row>
    <row r="185" spans="1:17" x14ac:dyDescent="0.35">
      <c r="A185" s="20" t="str">
        <f t="shared" si="13"/>
        <v/>
      </c>
      <c r="B185" s="20" t="str">
        <f>IFERROR(VLOOKUP($A185,Instellingen!$K$11:$L$22,2,0),"")</f>
        <v/>
      </c>
      <c r="C185" s="51"/>
      <c r="D185" s="52"/>
      <c r="E185" s="52"/>
      <c r="F185" s="53"/>
      <c r="G185" s="50"/>
      <c r="H185" s="50"/>
      <c r="I185" s="50"/>
      <c r="J185" s="38">
        <f t="shared" si="14"/>
        <v>0</v>
      </c>
      <c r="K185" s="38">
        <f t="shared" si="12"/>
        <v>0</v>
      </c>
      <c r="L185" s="38">
        <f t="shared" si="15"/>
        <v>0</v>
      </c>
      <c r="M185" s="38">
        <f t="shared" si="16"/>
        <v>0</v>
      </c>
      <c r="N185" s="38">
        <f t="shared" si="17"/>
        <v>0</v>
      </c>
      <c r="O185" s="38">
        <f>IF($F185=Instellingen!$I$11,ROUND(($J185-($J185/((100%+$F185)/100%))),2),0)</f>
        <v>0</v>
      </c>
      <c r="P185" s="38">
        <f>IF($F185=Instellingen!$I$12,ROUND(($J185-($J185/((100%+$F185)/100%))),2),0)</f>
        <v>0</v>
      </c>
      <c r="Q185" s="38">
        <f>IF($F185=Instellingen!$I$14,0,ROUND(($K185-($K185/((100%+$F185)/100%))),2))</f>
        <v>0</v>
      </c>
    </row>
    <row r="186" spans="1:17" x14ac:dyDescent="0.35">
      <c r="A186" s="20" t="str">
        <f t="shared" si="13"/>
        <v/>
      </c>
      <c r="B186" s="20" t="str">
        <f>IFERROR(VLOOKUP($A186,Instellingen!$K$11:$L$22,2,0),"")</f>
        <v/>
      </c>
      <c r="C186" s="51"/>
      <c r="D186" s="52"/>
      <c r="E186" s="52"/>
      <c r="F186" s="53"/>
      <c r="G186" s="50"/>
      <c r="H186" s="50"/>
      <c r="I186" s="50"/>
      <c r="J186" s="38">
        <f t="shared" si="14"/>
        <v>0</v>
      </c>
      <c r="K186" s="38">
        <f t="shared" si="12"/>
        <v>0</v>
      </c>
      <c r="L186" s="38">
        <f t="shared" si="15"/>
        <v>0</v>
      </c>
      <c r="M186" s="38">
        <f t="shared" si="16"/>
        <v>0</v>
      </c>
      <c r="N186" s="38">
        <f t="shared" si="17"/>
        <v>0</v>
      </c>
      <c r="O186" s="38">
        <f>IF($F186=Instellingen!$I$11,ROUND(($J186-($J186/((100%+$F186)/100%))),2),0)</f>
        <v>0</v>
      </c>
      <c r="P186" s="38">
        <f>IF($F186=Instellingen!$I$12,ROUND(($J186-($J186/((100%+$F186)/100%))),2),0)</f>
        <v>0</v>
      </c>
      <c r="Q186" s="38">
        <f>IF($F186=Instellingen!$I$14,0,ROUND(($K186-($K186/((100%+$F186)/100%))),2))</f>
        <v>0</v>
      </c>
    </row>
    <row r="187" spans="1:17" x14ac:dyDescent="0.35">
      <c r="A187" s="20" t="str">
        <f t="shared" si="13"/>
        <v/>
      </c>
      <c r="B187" s="20" t="str">
        <f>IFERROR(VLOOKUP($A187,Instellingen!$K$11:$L$22,2,0),"")</f>
        <v/>
      </c>
      <c r="C187" s="51"/>
      <c r="D187" s="52"/>
      <c r="E187" s="52"/>
      <c r="F187" s="53"/>
      <c r="G187" s="50"/>
      <c r="H187" s="50"/>
      <c r="I187" s="50"/>
      <c r="J187" s="38">
        <f t="shared" si="14"/>
        <v>0</v>
      </c>
      <c r="K187" s="38">
        <f t="shared" si="12"/>
        <v>0</v>
      </c>
      <c r="L187" s="38">
        <f t="shared" si="15"/>
        <v>0</v>
      </c>
      <c r="M187" s="38">
        <f t="shared" si="16"/>
        <v>0</v>
      </c>
      <c r="N187" s="38">
        <f t="shared" si="17"/>
        <v>0</v>
      </c>
      <c r="O187" s="38">
        <f>IF($F187=Instellingen!$I$11,ROUND(($J187-($J187/((100%+$F187)/100%))),2),0)</f>
        <v>0</v>
      </c>
      <c r="P187" s="38">
        <f>IF($F187=Instellingen!$I$12,ROUND(($J187-($J187/((100%+$F187)/100%))),2),0)</f>
        <v>0</v>
      </c>
      <c r="Q187" s="38">
        <f>IF($F187=Instellingen!$I$14,0,ROUND(($K187-($K187/((100%+$F187)/100%))),2))</f>
        <v>0</v>
      </c>
    </row>
    <row r="188" spans="1:17" x14ac:dyDescent="0.35">
      <c r="A188" s="20" t="str">
        <f t="shared" si="13"/>
        <v/>
      </c>
      <c r="B188" s="20" t="str">
        <f>IFERROR(VLOOKUP($A188,Instellingen!$K$11:$L$22,2,0),"")</f>
        <v/>
      </c>
      <c r="C188" s="51"/>
      <c r="D188" s="52"/>
      <c r="E188" s="52"/>
      <c r="F188" s="53"/>
      <c r="G188" s="50"/>
      <c r="H188" s="50"/>
      <c r="I188" s="50"/>
      <c r="J188" s="38">
        <f t="shared" si="14"/>
        <v>0</v>
      </c>
      <c r="K188" s="38">
        <f t="shared" si="12"/>
        <v>0</v>
      </c>
      <c r="L188" s="38">
        <f t="shared" si="15"/>
        <v>0</v>
      </c>
      <c r="M188" s="38">
        <f t="shared" si="16"/>
        <v>0</v>
      </c>
      <c r="N188" s="38">
        <f t="shared" si="17"/>
        <v>0</v>
      </c>
      <c r="O188" s="38">
        <f>IF($F188=Instellingen!$I$11,ROUND(($J188-($J188/((100%+$F188)/100%))),2),0)</f>
        <v>0</v>
      </c>
      <c r="P188" s="38">
        <f>IF($F188=Instellingen!$I$12,ROUND(($J188-($J188/((100%+$F188)/100%))),2),0)</f>
        <v>0</v>
      </c>
      <c r="Q188" s="38">
        <f>IF($F188=Instellingen!$I$14,0,ROUND(($K188-($K188/((100%+$F188)/100%))),2))</f>
        <v>0</v>
      </c>
    </row>
    <row r="189" spans="1:17" x14ac:dyDescent="0.35">
      <c r="A189" s="20" t="str">
        <f t="shared" si="13"/>
        <v/>
      </c>
      <c r="B189" s="20" t="str">
        <f>IFERROR(VLOOKUP($A189,Instellingen!$K$11:$L$22,2,0),"")</f>
        <v/>
      </c>
      <c r="C189" s="51"/>
      <c r="D189" s="52"/>
      <c r="E189" s="52"/>
      <c r="F189" s="53"/>
      <c r="G189" s="50"/>
      <c r="H189" s="50"/>
      <c r="I189" s="50"/>
      <c r="J189" s="38">
        <f t="shared" si="14"/>
        <v>0</v>
      </c>
      <c r="K189" s="38">
        <f t="shared" si="12"/>
        <v>0</v>
      </c>
      <c r="L189" s="38">
        <f t="shared" si="15"/>
        <v>0</v>
      </c>
      <c r="M189" s="38">
        <f t="shared" si="16"/>
        <v>0</v>
      </c>
      <c r="N189" s="38">
        <f t="shared" si="17"/>
        <v>0</v>
      </c>
      <c r="O189" s="38">
        <f>IF($F189=Instellingen!$I$11,ROUND(($J189-($J189/((100%+$F189)/100%))),2),0)</f>
        <v>0</v>
      </c>
      <c r="P189" s="38">
        <f>IF($F189=Instellingen!$I$12,ROUND(($J189-($J189/((100%+$F189)/100%))),2),0)</f>
        <v>0</v>
      </c>
      <c r="Q189" s="38">
        <f>IF($F189=Instellingen!$I$14,0,ROUND(($K189-($K189/((100%+$F189)/100%))),2))</f>
        <v>0</v>
      </c>
    </row>
    <row r="190" spans="1:17" x14ac:dyDescent="0.35">
      <c r="A190" s="20" t="str">
        <f t="shared" si="13"/>
        <v/>
      </c>
      <c r="B190" s="20" t="str">
        <f>IFERROR(VLOOKUP($A190,Instellingen!$K$11:$L$22,2,0),"")</f>
        <v/>
      </c>
      <c r="C190" s="51"/>
      <c r="D190" s="52"/>
      <c r="E190" s="52"/>
      <c r="F190" s="53"/>
      <c r="G190" s="50"/>
      <c r="H190" s="50"/>
      <c r="I190" s="50"/>
      <c r="J190" s="38">
        <f t="shared" si="14"/>
        <v>0</v>
      </c>
      <c r="K190" s="38">
        <f t="shared" si="12"/>
        <v>0</v>
      </c>
      <c r="L190" s="38">
        <f t="shared" si="15"/>
        <v>0</v>
      </c>
      <c r="M190" s="38">
        <f t="shared" si="16"/>
        <v>0</v>
      </c>
      <c r="N190" s="38">
        <f t="shared" si="17"/>
        <v>0</v>
      </c>
      <c r="O190" s="38">
        <f>IF($F190=Instellingen!$I$11,ROUND(($J190-($J190/((100%+$F190)/100%))),2),0)</f>
        <v>0</v>
      </c>
      <c r="P190" s="38">
        <f>IF($F190=Instellingen!$I$12,ROUND(($J190-($J190/((100%+$F190)/100%))),2),0)</f>
        <v>0</v>
      </c>
      <c r="Q190" s="38">
        <f>IF($F190=Instellingen!$I$14,0,ROUND(($K190-($K190/((100%+$F190)/100%))),2))</f>
        <v>0</v>
      </c>
    </row>
    <row r="191" spans="1:17" x14ac:dyDescent="0.35">
      <c r="A191" s="20" t="str">
        <f t="shared" si="13"/>
        <v/>
      </c>
      <c r="B191" s="20" t="str">
        <f>IFERROR(VLOOKUP($A191,Instellingen!$K$11:$L$22,2,0),"")</f>
        <v/>
      </c>
      <c r="C191" s="51"/>
      <c r="D191" s="52"/>
      <c r="E191" s="52"/>
      <c r="F191" s="53"/>
      <c r="G191" s="50"/>
      <c r="H191" s="50"/>
      <c r="I191" s="50"/>
      <c r="J191" s="38">
        <f t="shared" si="14"/>
        <v>0</v>
      </c>
      <c r="K191" s="38">
        <f t="shared" si="12"/>
        <v>0</v>
      </c>
      <c r="L191" s="38">
        <f t="shared" si="15"/>
        <v>0</v>
      </c>
      <c r="M191" s="38">
        <f t="shared" si="16"/>
        <v>0</v>
      </c>
      <c r="N191" s="38">
        <f t="shared" si="17"/>
        <v>0</v>
      </c>
      <c r="O191" s="38">
        <f>IF($F191=Instellingen!$I$11,ROUND(($J191-($J191/((100%+$F191)/100%))),2),0)</f>
        <v>0</v>
      </c>
      <c r="P191" s="38">
        <f>IF($F191=Instellingen!$I$12,ROUND(($J191-($J191/((100%+$F191)/100%))),2),0)</f>
        <v>0</v>
      </c>
      <c r="Q191" s="38">
        <f>IF($F191=Instellingen!$I$14,0,ROUND(($K191-($K191/((100%+$F191)/100%))),2))</f>
        <v>0</v>
      </c>
    </row>
    <row r="192" spans="1:17" x14ac:dyDescent="0.35">
      <c r="A192" s="20" t="str">
        <f t="shared" si="13"/>
        <v/>
      </c>
      <c r="B192" s="20" t="str">
        <f>IFERROR(VLOOKUP($A192,Instellingen!$K$11:$L$22,2,0),"")</f>
        <v/>
      </c>
      <c r="C192" s="51"/>
      <c r="D192" s="52"/>
      <c r="E192" s="52"/>
      <c r="F192" s="53"/>
      <c r="G192" s="50"/>
      <c r="H192" s="50"/>
      <c r="I192" s="50"/>
      <c r="J192" s="38">
        <f t="shared" si="14"/>
        <v>0</v>
      </c>
      <c r="K192" s="38">
        <f t="shared" si="12"/>
        <v>0</v>
      </c>
      <c r="L192" s="38">
        <f t="shared" si="15"/>
        <v>0</v>
      </c>
      <c r="M192" s="38">
        <f t="shared" si="16"/>
        <v>0</v>
      </c>
      <c r="N192" s="38">
        <f t="shared" si="17"/>
        <v>0</v>
      </c>
      <c r="O192" s="38">
        <f>IF($F192=Instellingen!$I$11,ROUND(($J192-($J192/((100%+$F192)/100%))),2),0)</f>
        <v>0</v>
      </c>
      <c r="P192" s="38">
        <f>IF($F192=Instellingen!$I$12,ROUND(($J192-($J192/((100%+$F192)/100%))),2),0)</f>
        <v>0</v>
      </c>
      <c r="Q192" s="38">
        <f>IF($F192=Instellingen!$I$14,0,ROUND(($K192-($K192/((100%+$F192)/100%))),2))</f>
        <v>0</v>
      </c>
    </row>
    <row r="193" spans="1:17" x14ac:dyDescent="0.35">
      <c r="A193" s="20" t="str">
        <f t="shared" si="13"/>
        <v/>
      </c>
      <c r="B193" s="20" t="str">
        <f>IFERROR(VLOOKUP($A193,Instellingen!$K$11:$L$22,2,0),"")</f>
        <v/>
      </c>
      <c r="C193" s="51"/>
      <c r="D193" s="52"/>
      <c r="E193" s="52"/>
      <c r="F193" s="53"/>
      <c r="G193" s="50"/>
      <c r="H193" s="50"/>
      <c r="I193" s="50"/>
      <c r="J193" s="38">
        <f t="shared" si="14"/>
        <v>0</v>
      </c>
      <c r="K193" s="38">
        <f t="shared" si="12"/>
        <v>0</v>
      </c>
      <c r="L193" s="38">
        <f t="shared" si="15"/>
        <v>0</v>
      </c>
      <c r="M193" s="38">
        <f t="shared" si="16"/>
        <v>0</v>
      </c>
      <c r="N193" s="38">
        <f t="shared" si="17"/>
        <v>0</v>
      </c>
      <c r="O193" s="38">
        <f>IF($F193=Instellingen!$I$11,ROUND(($J193-($J193/((100%+$F193)/100%))),2),0)</f>
        <v>0</v>
      </c>
      <c r="P193" s="38">
        <f>IF($F193=Instellingen!$I$12,ROUND(($J193-($J193/((100%+$F193)/100%))),2),0)</f>
        <v>0</v>
      </c>
      <c r="Q193" s="38">
        <f>IF($F193=Instellingen!$I$14,0,ROUND(($K193-($K193/((100%+$F193)/100%))),2))</f>
        <v>0</v>
      </c>
    </row>
    <row r="194" spans="1:17" x14ac:dyDescent="0.35">
      <c r="A194" s="20" t="str">
        <f t="shared" si="13"/>
        <v/>
      </c>
      <c r="B194" s="20" t="str">
        <f>IFERROR(VLOOKUP($A194,Instellingen!$K$11:$L$22,2,0),"")</f>
        <v/>
      </c>
      <c r="C194" s="51"/>
      <c r="D194" s="52"/>
      <c r="E194" s="52"/>
      <c r="F194" s="53"/>
      <c r="G194" s="50"/>
      <c r="H194" s="50"/>
      <c r="I194" s="50"/>
      <c r="J194" s="38">
        <f t="shared" si="14"/>
        <v>0</v>
      </c>
      <c r="K194" s="38">
        <f t="shared" si="12"/>
        <v>0</v>
      </c>
      <c r="L194" s="38">
        <f t="shared" si="15"/>
        <v>0</v>
      </c>
      <c r="M194" s="38">
        <f t="shared" si="16"/>
        <v>0</v>
      </c>
      <c r="N194" s="38">
        <f t="shared" si="17"/>
        <v>0</v>
      </c>
      <c r="O194" s="38">
        <f>IF($F194=Instellingen!$I$11,ROUND(($J194-($J194/((100%+$F194)/100%))),2),0)</f>
        <v>0</v>
      </c>
      <c r="P194" s="38">
        <f>IF($F194=Instellingen!$I$12,ROUND(($J194-($J194/((100%+$F194)/100%))),2),0)</f>
        <v>0</v>
      </c>
      <c r="Q194" s="38">
        <f>IF($F194=Instellingen!$I$14,0,ROUND(($K194-($K194/((100%+$F194)/100%))),2))</f>
        <v>0</v>
      </c>
    </row>
    <row r="195" spans="1:17" x14ac:dyDescent="0.35">
      <c r="A195" s="20" t="str">
        <f t="shared" si="13"/>
        <v/>
      </c>
      <c r="B195" s="20" t="str">
        <f>IFERROR(VLOOKUP($A195,Instellingen!$K$11:$L$22,2,0),"")</f>
        <v/>
      </c>
      <c r="C195" s="51"/>
      <c r="D195" s="52"/>
      <c r="E195" s="52"/>
      <c r="F195" s="53"/>
      <c r="G195" s="50"/>
      <c r="H195" s="50"/>
      <c r="I195" s="50"/>
      <c r="J195" s="38">
        <f t="shared" si="14"/>
        <v>0</v>
      </c>
      <c r="K195" s="38">
        <f t="shared" si="12"/>
        <v>0</v>
      </c>
      <c r="L195" s="38">
        <f t="shared" si="15"/>
        <v>0</v>
      </c>
      <c r="M195" s="38">
        <f t="shared" si="16"/>
        <v>0</v>
      </c>
      <c r="N195" s="38">
        <f t="shared" si="17"/>
        <v>0</v>
      </c>
      <c r="O195" s="38">
        <f>IF($F195=Instellingen!$I$11,ROUND(($J195-($J195/((100%+$F195)/100%))),2),0)</f>
        <v>0</v>
      </c>
      <c r="P195" s="38">
        <f>IF($F195=Instellingen!$I$12,ROUND(($J195-($J195/((100%+$F195)/100%))),2),0)</f>
        <v>0</v>
      </c>
      <c r="Q195" s="38">
        <f>IF($F195=Instellingen!$I$14,0,ROUND(($K195-($K195/((100%+$F195)/100%))),2))</f>
        <v>0</v>
      </c>
    </row>
    <row r="196" spans="1:17" x14ac:dyDescent="0.35">
      <c r="A196" s="20" t="str">
        <f t="shared" si="13"/>
        <v/>
      </c>
      <c r="B196" s="20" t="str">
        <f>IFERROR(VLOOKUP($A196,Instellingen!$K$11:$L$22,2,0),"")</f>
        <v/>
      </c>
      <c r="C196" s="51"/>
      <c r="D196" s="52"/>
      <c r="E196" s="52"/>
      <c r="F196" s="53"/>
      <c r="G196" s="50"/>
      <c r="H196" s="50"/>
      <c r="I196" s="50"/>
      <c r="J196" s="38">
        <f t="shared" si="14"/>
        <v>0</v>
      </c>
      <c r="K196" s="38">
        <f t="shared" si="12"/>
        <v>0</v>
      </c>
      <c r="L196" s="38">
        <f t="shared" si="15"/>
        <v>0</v>
      </c>
      <c r="M196" s="38">
        <f t="shared" si="16"/>
        <v>0</v>
      </c>
      <c r="N196" s="38">
        <f t="shared" si="17"/>
        <v>0</v>
      </c>
      <c r="O196" s="38">
        <f>IF($F196=Instellingen!$I$11,ROUND(($J196-($J196/((100%+$F196)/100%))),2),0)</f>
        <v>0</v>
      </c>
      <c r="P196" s="38">
        <f>IF($F196=Instellingen!$I$12,ROUND(($J196-($J196/((100%+$F196)/100%))),2),0)</f>
        <v>0</v>
      </c>
      <c r="Q196" s="38">
        <f>IF($F196=Instellingen!$I$14,0,ROUND(($K196-($K196/((100%+$F196)/100%))),2))</f>
        <v>0</v>
      </c>
    </row>
    <row r="197" spans="1:17" x14ac:dyDescent="0.35">
      <c r="A197" s="20" t="str">
        <f t="shared" si="13"/>
        <v/>
      </c>
      <c r="B197" s="20" t="str">
        <f>IFERROR(VLOOKUP($A197,Instellingen!$K$11:$L$22,2,0),"")</f>
        <v/>
      </c>
      <c r="C197" s="51"/>
      <c r="D197" s="52"/>
      <c r="E197" s="52"/>
      <c r="F197" s="53"/>
      <c r="G197" s="50"/>
      <c r="H197" s="50"/>
      <c r="I197" s="50"/>
      <c r="J197" s="38">
        <f t="shared" si="14"/>
        <v>0</v>
      </c>
      <c r="K197" s="38">
        <f t="shared" si="12"/>
        <v>0</v>
      </c>
      <c r="L197" s="38">
        <f t="shared" si="15"/>
        <v>0</v>
      </c>
      <c r="M197" s="38">
        <f t="shared" si="16"/>
        <v>0</v>
      </c>
      <c r="N197" s="38">
        <f t="shared" si="17"/>
        <v>0</v>
      </c>
      <c r="O197" s="38">
        <f>IF($F197=Instellingen!$I$11,ROUND(($J197-($J197/((100%+$F197)/100%))),2),0)</f>
        <v>0</v>
      </c>
      <c r="P197" s="38">
        <f>IF($F197=Instellingen!$I$12,ROUND(($J197-($J197/((100%+$F197)/100%))),2),0)</f>
        <v>0</v>
      </c>
      <c r="Q197" s="38">
        <f>IF($F197=Instellingen!$I$14,0,ROUND(($K197-($K197/((100%+$F197)/100%))),2))</f>
        <v>0</v>
      </c>
    </row>
    <row r="198" spans="1:17" x14ac:dyDescent="0.35">
      <c r="A198" s="20" t="str">
        <f t="shared" si="13"/>
        <v/>
      </c>
      <c r="B198" s="20" t="str">
        <f>IFERROR(VLOOKUP($A198,Instellingen!$K$11:$L$22,2,0),"")</f>
        <v/>
      </c>
      <c r="C198" s="51"/>
      <c r="D198" s="52"/>
      <c r="E198" s="52"/>
      <c r="F198" s="53"/>
      <c r="G198" s="50"/>
      <c r="H198" s="50"/>
      <c r="I198" s="50"/>
      <c r="J198" s="38">
        <f t="shared" si="14"/>
        <v>0</v>
      </c>
      <c r="K198" s="38">
        <f t="shared" si="12"/>
        <v>0</v>
      </c>
      <c r="L198" s="38">
        <f t="shared" si="15"/>
        <v>0</v>
      </c>
      <c r="M198" s="38">
        <f t="shared" si="16"/>
        <v>0</v>
      </c>
      <c r="N198" s="38">
        <f t="shared" si="17"/>
        <v>0</v>
      </c>
      <c r="O198" s="38">
        <f>IF($F198=Instellingen!$I$11,ROUND(($J198-($J198/((100%+$F198)/100%))),2),0)</f>
        <v>0</v>
      </c>
      <c r="P198" s="38">
        <f>IF($F198=Instellingen!$I$12,ROUND(($J198-($J198/((100%+$F198)/100%))),2),0)</f>
        <v>0</v>
      </c>
      <c r="Q198" s="38">
        <f>IF($F198=Instellingen!$I$14,0,ROUND(($K198-($K198/((100%+$F198)/100%))),2))</f>
        <v>0</v>
      </c>
    </row>
    <row r="199" spans="1:17" x14ac:dyDescent="0.35">
      <c r="A199" s="20" t="str">
        <f t="shared" si="13"/>
        <v/>
      </c>
      <c r="B199" s="20" t="str">
        <f>IFERROR(VLOOKUP($A199,Instellingen!$K$11:$L$22,2,0),"")</f>
        <v/>
      </c>
      <c r="C199" s="51"/>
      <c r="D199" s="52"/>
      <c r="E199" s="52"/>
      <c r="F199" s="53"/>
      <c r="G199" s="50"/>
      <c r="H199" s="50"/>
      <c r="I199" s="50"/>
      <c r="J199" s="38">
        <f t="shared" si="14"/>
        <v>0</v>
      </c>
      <c r="K199" s="38">
        <f t="shared" ref="K199:K262" si="18">IF(OR($G199="Kosten",$G199="Investering"),$E199-$D199,0)</f>
        <v>0</v>
      </c>
      <c r="L199" s="38">
        <f t="shared" si="15"/>
        <v>0</v>
      </c>
      <c r="M199" s="38">
        <f t="shared" si="16"/>
        <v>0</v>
      </c>
      <c r="N199" s="38">
        <f t="shared" si="17"/>
        <v>0</v>
      </c>
      <c r="O199" s="38">
        <f>IF($F199=Instellingen!$I$11,ROUND(($J199-($J199/((100%+$F199)/100%))),2),0)</f>
        <v>0</v>
      </c>
      <c r="P199" s="38">
        <f>IF($F199=Instellingen!$I$12,ROUND(($J199-($J199/((100%+$F199)/100%))),2),0)</f>
        <v>0</v>
      </c>
      <c r="Q199" s="38">
        <f>IF($F199=Instellingen!$I$14,0,ROUND(($K199-($K199/((100%+$F199)/100%))),2))</f>
        <v>0</v>
      </c>
    </row>
    <row r="200" spans="1:17" x14ac:dyDescent="0.35">
      <c r="A200" s="20" t="str">
        <f t="shared" ref="A200:A263" si="19">IF($C200="","",PROPER(TEXT($C200,"mmmm")))</f>
        <v/>
      </c>
      <c r="B200" s="20" t="str">
        <f>IFERROR(VLOOKUP($A200,Instellingen!$K$11:$L$22,2,0),"")</f>
        <v/>
      </c>
      <c r="C200" s="51"/>
      <c r="D200" s="52"/>
      <c r="E200" s="52"/>
      <c r="F200" s="53"/>
      <c r="G200" s="50"/>
      <c r="H200" s="50"/>
      <c r="I200" s="50"/>
      <c r="J200" s="38">
        <f t="shared" ref="J200:J263" si="20">IF($G200="Omzet",$D200-$E200,0)</f>
        <v>0</v>
      </c>
      <c r="K200" s="38">
        <f t="shared" si="18"/>
        <v>0</v>
      </c>
      <c r="L200" s="38">
        <f t="shared" ref="L200:L263" si="21">IF(OR($G200="Omzet",$G200="Kosten",$G200="Investering"),0,$D200-$E200)</f>
        <v>0</v>
      </c>
      <c r="M200" s="38">
        <f t="shared" ref="M200:M263" si="22">J200-O200-P200</f>
        <v>0</v>
      </c>
      <c r="N200" s="38">
        <f t="shared" ref="N200:N263" si="23">K200-Q200</f>
        <v>0</v>
      </c>
      <c r="O200" s="38">
        <f>IF($F200=Instellingen!$I$11,ROUND(($J200-($J200/((100%+$F200)/100%))),2),0)</f>
        <v>0</v>
      </c>
      <c r="P200" s="38">
        <f>IF($F200=Instellingen!$I$12,ROUND(($J200-($J200/((100%+$F200)/100%))),2),0)</f>
        <v>0</v>
      </c>
      <c r="Q200" s="38">
        <f>IF($F200=Instellingen!$I$14,0,ROUND(($K200-($K200/((100%+$F200)/100%))),2))</f>
        <v>0</v>
      </c>
    </row>
    <row r="201" spans="1:17" x14ac:dyDescent="0.35">
      <c r="A201" s="20" t="str">
        <f t="shared" si="19"/>
        <v/>
      </c>
      <c r="B201" s="20" t="str">
        <f>IFERROR(VLOOKUP($A201,Instellingen!$K$11:$L$22,2,0),"")</f>
        <v/>
      </c>
      <c r="C201" s="51"/>
      <c r="D201" s="52"/>
      <c r="E201" s="52"/>
      <c r="F201" s="53"/>
      <c r="G201" s="50"/>
      <c r="H201" s="50"/>
      <c r="I201" s="50"/>
      <c r="J201" s="38">
        <f t="shared" si="20"/>
        <v>0</v>
      </c>
      <c r="K201" s="38">
        <f t="shared" si="18"/>
        <v>0</v>
      </c>
      <c r="L201" s="38">
        <f t="shared" si="21"/>
        <v>0</v>
      </c>
      <c r="M201" s="38">
        <f t="shared" si="22"/>
        <v>0</v>
      </c>
      <c r="N201" s="38">
        <f t="shared" si="23"/>
        <v>0</v>
      </c>
      <c r="O201" s="38">
        <f>IF($F201=Instellingen!$I$11,ROUND(($J201-($J201/((100%+$F201)/100%))),2),0)</f>
        <v>0</v>
      </c>
      <c r="P201" s="38">
        <f>IF($F201=Instellingen!$I$12,ROUND(($J201-($J201/((100%+$F201)/100%))),2),0)</f>
        <v>0</v>
      </c>
      <c r="Q201" s="38">
        <f>IF($F201=Instellingen!$I$14,0,ROUND(($K201-($K201/((100%+$F201)/100%))),2))</f>
        <v>0</v>
      </c>
    </row>
    <row r="202" spans="1:17" x14ac:dyDescent="0.35">
      <c r="A202" s="20" t="str">
        <f t="shared" si="19"/>
        <v/>
      </c>
      <c r="B202" s="20" t="str">
        <f>IFERROR(VLOOKUP($A202,Instellingen!$K$11:$L$22,2,0),"")</f>
        <v/>
      </c>
      <c r="C202" s="51"/>
      <c r="D202" s="52"/>
      <c r="E202" s="52"/>
      <c r="F202" s="53"/>
      <c r="G202" s="50"/>
      <c r="H202" s="50"/>
      <c r="I202" s="50"/>
      <c r="J202" s="38">
        <f t="shared" si="20"/>
        <v>0</v>
      </c>
      <c r="K202" s="38">
        <f t="shared" si="18"/>
        <v>0</v>
      </c>
      <c r="L202" s="38">
        <f t="shared" si="21"/>
        <v>0</v>
      </c>
      <c r="M202" s="38">
        <f t="shared" si="22"/>
        <v>0</v>
      </c>
      <c r="N202" s="38">
        <f t="shared" si="23"/>
        <v>0</v>
      </c>
      <c r="O202" s="38">
        <f>IF($F202=Instellingen!$I$11,ROUND(($J202-($J202/((100%+$F202)/100%))),2),0)</f>
        <v>0</v>
      </c>
      <c r="P202" s="38">
        <f>IF($F202=Instellingen!$I$12,ROUND(($J202-($J202/((100%+$F202)/100%))),2),0)</f>
        <v>0</v>
      </c>
      <c r="Q202" s="38">
        <f>IF($F202=Instellingen!$I$14,0,ROUND(($K202-($K202/((100%+$F202)/100%))),2))</f>
        <v>0</v>
      </c>
    </row>
    <row r="203" spans="1:17" x14ac:dyDescent="0.35">
      <c r="A203" s="20" t="str">
        <f t="shared" si="19"/>
        <v/>
      </c>
      <c r="B203" s="20" t="str">
        <f>IFERROR(VLOOKUP($A203,Instellingen!$K$11:$L$22,2,0),"")</f>
        <v/>
      </c>
      <c r="C203" s="51"/>
      <c r="D203" s="52"/>
      <c r="E203" s="52"/>
      <c r="F203" s="53"/>
      <c r="G203" s="50"/>
      <c r="H203" s="50"/>
      <c r="I203" s="50"/>
      <c r="J203" s="38">
        <f t="shared" si="20"/>
        <v>0</v>
      </c>
      <c r="K203" s="38">
        <f t="shared" si="18"/>
        <v>0</v>
      </c>
      <c r="L203" s="38">
        <f t="shared" si="21"/>
        <v>0</v>
      </c>
      <c r="M203" s="38">
        <f t="shared" si="22"/>
        <v>0</v>
      </c>
      <c r="N203" s="38">
        <f t="shared" si="23"/>
        <v>0</v>
      </c>
      <c r="O203" s="38">
        <f>IF($F203=Instellingen!$I$11,ROUND(($J203-($J203/((100%+$F203)/100%))),2),0)</f>
        <v>0</v>
      </c>
      <c r="P203" s="38">
        <f>IF($F203=Instellingen!$I$12,ROUND(($J203-($J203/((100%+$F203)/100%))),2),0)</f>
        <v>0</v>
      </c>
      <c r="Q203" s="38">
        <f>IF($F203=Instellingen!$I$14,0,ROUND(($K203-($K203/((100%+$F203)/100%))),2))</f>
        <v>0</v>
      </c>
    </row>
    <row r="204" spans="1:17" x14ac:dyDescent="0.35">
      <c r="A204" s="20" t="str">
        <f t="shared" si="19"/>
        <v/>
      </c>
      <c r="B204" s="20" t="str">
        <f>IFERROR(VLOOKUP($A204,Instellingen!$K$11:$L$22,2,0),"")</f>
        <v/>
      </c>
      <c r="C204" s="51"/>
      <c r="D204" s="52"/>
      <c r="E204" s="52"/>
      <c r="F204" s="53"/>
      <c r="G204" s="50"/>
      <c r="H204" s="50"/>
      <c r="I204" s="50"/>
      <c r="J204" s="38">
        <f t="shared" si="20"/>
        <v>0</v>
      </c>
      <c r="K204" s="38">
        <f t="shared" si="18"/>
        <v>0</v>
      </c>
      <c r="L204" s="38">
        <f t="shared" si="21"/>
        <v>0</v>
      </c>
      <c r="M204" s="38">
        <f t="shared" si="22"/>
        <v>0</v>
      </c>
      <c r="N204" s="38">
        <f t="shared" si="23"/>
        <v>0</v>
      </c>
      <c r="O204" s="38">
        <f>IF($F204=Instellingen!$I$11,ROUND(($J204-($J204/((100%+$F204)/100%))),2),0)</f>
        <v>0</v>
      </c>
      <c r="P204" s="38">
        <f>IF($F204=Instellingen!$I$12,ROUND(($J204-($J204/((100%+$F204)/100%))),2),0)</f>
        <v>0</v>
      </c>
      <c r="Q204" s="38">
        <f>IF($F204=Instellingen!$I$14,0,ROUND(($K204-($K204/((100%+$F204)/100%))),2))</f>
        <v>0</v>
      </c>
    </row>
    <row r="205" spans="1:17" x14ac:dyDescent="0.35">
      <c r="A205" s="20" t="str">
        <f t="shared" si="19"/>
        <v/>
      </c>
      <c r="B205" s="20" t="str">
        <f>IFERROR(VLOOKUP($A205,Instellingen!$K$11:$L$22,2,0),"")</f>
        <v/>
      </c>
      <c r="C205" s="51"/>
      <c r="D205" s="52"/>
      <c r="E205" s="52"/>
      <c r="F205" s="53"/>
      <c r="G205" s="50"/>
      <c r="H205" s="50"/>
      <c r="I205" s="50"/>
      <c r="J205" s="38">
        <f t="shared" si="20"/>
        <v>0</v>
      </c>
      <c r="K205" s="38">
        <f t="shared" si="18"/>
        <v>0</v>
      </c>
      <c r="L205" s="38">
        <f t="shared" si="21"/>
        <v>0</v>
      </c>
      <c r="M205" s="38">
        <f t="shared" si="22"/>
        <v>0</v>
      </c>
      <c r="N205" s="38">
        <f t="shared" si="23"/>
        <v>0</v>
      </c>
      <c r="O205" s="38">
        <f>IF($F205=Instellingen!$I$11,ROUND(($J205-($J205/((100%+$F205)/100%))),2),0)</f>
        <v>0</v>
      </c>
      <c r="P205" s="38">
        <f>IF($F205=Instellingen!$I$12,ROUND(($J205-($J205/((100%+$F205)/100%))),2),0)</f>
        <v>0</v>
      </c>
      <c r="Q205" s="38">
        <f>IF($F205=Instellingen!$I$14,0,ROUND(($K205-($K205/((100%+$F205)/100%))),2))</f>
        <v>0</v>
      </c>
    </row>
    <row r="206" spans="1:17" x14ac:dyDescent="0.35">
      <c r="A206" s="20" t="str">
        <f t="shared" si="19"/>
        <v/>
      </c>
      <c r="B206" s="20" t="str">
        <f>IFERROR(VLOOKUP($A206,Instellingen!$K$11:$L$22,2,0),"")</f>
        <v/>
      </c>
      <c r="C206" s="51"/>
      <c r="D206" s="52"/>
      <c r="E206" s="52"/>
      <c r="F206" s="53"/>
      <c r="G206" s="50"/>
      <c r="H206" s="50"/>
      <c r="I206" s="50"/>
      <c r="J206" s="38">
        <f t="shared" si="20"/>
        <v>0</v>
      </c>
      <c r="K206" s="38">
        <f t="shared" si="18"/>
        <v>0</v>
      </c>
      <c r="L206" s="38">
        <f t="shared" si="21"/>
        <v>0</v>
      </c>
      <c r="M206" s="38">
        <f t="shared" si="22"/>
        <v>0</v>
      </c>
      <c r="N206" s="38">
        <f t="shared" si="23"/>
        <v>0</v>
      </c>
      <c r="O206" s="38">
        <f>IF($F206=Instellingen!$I$11,ROUND(($J206-($J206/((100%+$F206)/100%))),2),0)</f>
        <v>0</v>
      </c>
      <c r="P206" s="38">
        <f>IF($F206=Instellingen!$I$12,ROUND(($J206-($J206/((100%+$F206)/100%))),2),0)</f>
        <v>0</v>
      </c>
      <c r="Q206" s="38">
        <f>IF($F206=Instellingen!$I$14,0,ROUND(($K206-($K206/((100%+$F206)/100%))),2))</f>
        <v>0</v>
      </c>
    </row>
    <row r="207" spans="1:17" x14ac:dyDescent="0.35">
      <c r="A207" s="20" t="str">
        <f t="shared" si="19"/>
        <v/>
      </c>
      <c r="B207" s="20" t="str">
        <f>IFERROR(VLOOKUP($A207,Instellingen!$K$11:$L$22,2,0),"")</f>
        <v/>
      </c>
      <c r="C207" s="51"/>
      <c r="D207" s="52"/>
      <c r="E207" s="52"/>
      <c r="F207" s="53"/>
      <c r="G207" s="50"/>
      <c r="H207" s="50"/>
      <c r="I207" s="50"/>
      <c r="J207" s="38">
        <f t="shared" si="20"/>
        <v>0</v>
      </c>
      <c r="K207" s="38">
        <f t="shared" si="18"/>
        <v>0</v>
      </c>
      <c r="L207" s="38">
        <f t="shared" si="21"/>
        <v>0</v>
      </c>
      <c r="M207" s="38">
        <f t="shared" si="22"/>
        <v>0</v>
      </c>
      <c r="N207" s="38">
        <f t="shared" si="23"/>
        <v>0</v>
      </c>
      <c r="O207" s="38">
        <f>IF($F207=Instellingen!$I$11,ROUND(($J207-($J207/((100%+$F207)/100%))),2),0)</f>
        <v>0</v>
      </c>
      <c r="P207" s="38">
        <f>IF($F207=Instellingen!$I$12,ROUND(($J207-($J207/((100%+$F207)/100%))),2),0)</f>
        <v>0</v>
      </c>
      <c r="Q207" s="38">
        <f>IF($F207=Instellingen!$I$14,0,ROUND(($K207-($K207/((100%+$F207)/100%))),2))</f>
        <v>0</v>
      </c>
    </row>
    <row r="208" spans="1:17" x14ac:dyDescent="0.35">
      <c r="A208" s="20" t="str">
        <f t="shared" si="19"/>
        <v/>
      </c>
      <c r="B208" s="20" t="str">
        <f>IFERROR(VLOOKUP($A208,Instellingen!$K$11:$L$22,2,0),"")</f>
        <v/>
      </c>
      <c r="C208" s="51"/>
      <c r="D208" s="52"/>
      <c r="E208" s="52"/>
      <c r="F208" s="53"/>
      <c r="G208" s="50"/>
      <c r="H208" s="50"/>
      <c r="I208" s="50"/>
      <c r="J208" s="38">
        <f t="shared" si="20"/>
        <v>0</v>
      </c>
      <c r="K208" s="38">
        <f t="shared" si="18"/>
        <v>0</v>
      </c>
      <c r="L208" s="38">
        <f t="shared" si="21"/>
        <v>0</v>
      </c>
      <c r="M208" s="38">
        <f t="shared" si="22"/>
        <v>0</v>
      </c>
      <c r="N208" s="38">
        <f t="shared" si="23"/>
        <v>0</v>
      </c>
      <c r="O208" s="38">
        <f>IF($F208=Instellingen!$I$11,ROUND(($J208-($J208/((100%+$F208)/100%))),2),0)</f>
        <v>0</v>
      </c>
      <c r="P208" s="38">
        <f>IF($F208=Instellingen!$I$12,ROUND(($J208-($J208/((100%+$F208)/100%))),2),0)</f>
        <v>0</v>
      </c>
      <c r="Q208" s="38">
        <f>IF($F208=Instellingen!$I$14,0,ROUND(($K208-($K208/((100%+$F208)/100%))),2))</f>
        <v>0</v>
      </c>
    </row>
    <row r="209" spans="1:17" x14ac:dyDescent="0.35">
      <c r="A209" s="20" t="str">
        <f t="shared" si="19"/>
        <v/>
      </c>
      <c r="B209" s="20" t="str">
        <f>IFERROR(VLOOKUP($A209,Instellingen!$K$11:$L$22,2,0),"")</f>
        <v/>
      </c>
      <c r="C209" s="51"/>
      <c r="D209" s="52"/>
      <c r="E209" s="52"/>
      <c r="F209" s="53"/>
      <c r="G209" s="50"/>
      <c r="H209" s="50"/>
      <c r="I209" s="50"/>
      <c r="J209" s="38">
        <f t="shared" si="20"/>
        <v>0</v>
      </c>
      <c r="K209" s="38">
        <f t="shared" si="18"/>
        <v>0</v>
      </c>
      <c r="L209" s="38">
        <f t="shared" si="21"/>
        <v>0</v>
      </c>
      <c r="M209" s="38">
        <f t="shared" si="22"/>
        <v>0</v>
      </c>
      <c r="N209" s="38">
        <f t="shared" si="23"/>
        <v>0</v>
      </c>
      <c r="O209" s="38">
        <f>IF($F209=Instellingen!$I$11,ROUND(($J209-($J209/((100%+$F209)/100%))),2),0)</f>
        <v>0</v>
      </c>
      <c r="P209" s="38">
        <f>IF($F209=Instellingen!$I$12,ROUND(($J209-($J209/((100%+$F209)/100%))),2),0)</f>
        <v>0</v>
      </c>
      <c r="Q209" s="38">
        <f>IF($F209=Instellingen!$I$14,0,ROUND(($K209-($K209/((100%+$F209)/100%))),2))</f>
        <v>0</v>
      </c>
    </row>
    <row r="210" spans="1:17" x14ac:dyDescent="0.35">
      <c r="A210" s="20" t="str">
        <f t="shared" si="19"/>
        <v/>
      </c>
      <c r="B210" s="20" t="str">
        <f>IFERROR(VLOOKUP($A210,Instellingen!$K$11:$L$22,2,0),"")</f>
        <v/>
      </c>
      <c r="C210" s="51"/>
      <c r="D210" s="52"/>
      <c r="E210" s="52"/>
      <c r="F210" s="53"/>
      <c r="G210" s="50"/>
      <c r="H210" s="50"/>
      <c r="I210" s="50"/>
      <c r="J210" s="38">
        <f t="shared" si="20"/>
        <v>0</v>
      </c>
      <c r="K210" s="38">
        <f t="shared" si="18"/>
        <v>0</v>
      </c>
      <c r="L210" s="38">
        <f t="shared" si="21"/>
        <v>0</v>
      </c>
      <c r="M210" s="38">
        <f t="shared" si="22"/>
        <v>0</v>
      </c>
      <c r="N210" s="38">
        <f t="shared" si="23"/>
        <v>0</v>
      </c>
      <c r="O210" s="38">
        <f>IF($F210=Instellingen!$I$11,ROUND(($J210-($J210/((100%+$F210)/100%))),2),0)</f>
        <v>0</v>
      </c>
      <c r="P210" s="38">
        <f>IF($F210=Instellingen!$I$12,ROUND(($J210-($J210/((100%+$F210)/100%))),2),0)</f>
        <v>0</v>
      </c>
      <c r="Q210" s="38">
        <f>IF($F210=Instellingen!$I$14,0,ROUND(($K210-($K210/((100%+$F210)/100%))),2))</f>
        <v>0</v>
      </c>
    </row>
    <row r="211" spans="1:17" x14ac:dyDescent="0.35">
      <c r="A211" s="20" t="str">
        <f t="shared" si="19"/>
        <v/>
      </c>
      <c r="B211" s="20" t="str">
        <f>IFERROR(VLOOKUP($A211,Instellingen!$K$11:$L$22,2,0),"")</f>
        <v/>
      </c>
      <c r="C211" s="51"/>
      <c r="D211" s="52"/>
      <c r="E211" s="52"/>
      <c r="F211" s="53"/>
      <c r="G211" s="50"/>
      <c r="H211" s="50"/>
      <c r="I211" s="50"/>
      <c r="J211" s="38">
        <f t="shared" si="20"/>
        <v>0</v>
      </c>
      <c r="K211" s="38">
        <f t="shared" si="18"/>
        <v>0</v>
      </c>
      <c r="L211" s="38">
        <f t="shared" si="21"/>
        <v>0</v>
      </c>
      <c r="M211" s="38">
        <f t="shared" si="22"/>
        <v>0</v>
      </c>
      <c r="N211" s="38">
        <f t="shared" si="23"/>
        <v>0</v>
      </c>
      <c r="O211" s="38">
        <f>IF($F211=Instellingen!$I$11,ROUND(($J211-($J211/((100%+$F211)/100%))),2),0)</f>
        <v>0</v>
      </c>
      <c r="P211" s="38">
        <f>IF($F211=Instellingen!$I$12,ROUND(($J211-($J211/((100%+$F211)/100%))),2),0)</f>
        <v>0</v>
      </c>
      <c r="Q211" s="38">
        <f>IF($F211=Instellingen!$I$14,0,ROUND(($K211-($K211/((100%+$F211)/100%))),2))</f>
        <v>0</v>
      </c>
    </row>
    <row r="212" spans="1:17" x14ac:dyDescent="0.35">
      <c r="A212" s="20" t="str">
        <f t="shared" si="19"/>
        <v/>
      </c>
      <c r="B212" s="20" t="str">
        <f>IFERROR(VLOOKUP($A212,Instellingen!$K$11:$L$22,2,0),"")</f>
        <v/>
      </c>
      <c r="C212" s="51"/>
      <c r="D212" s="52"/>
      <c r="E212" s="52"/>
      <c r="F212" s="53"/>
      <c r="G212" s="50"/>
      <c r="H212" s="50"/>
      <c r="I212" s="50"/>
      <c r="J212" s="38">
        <f t="shared" si="20"/>
        <v>0</v>
      </c>
      <c r="K212" s="38">
        <f t="shared" si="18"/>
        <v>0</v>
      </c>
      <c r="L212" s="38">
        <f t="shared" si="21"/>
        <v>0</v>
      </c>
      <c r="M212" s="38">
        <f t="shared" si="22"/>
        <v>0</v>
      </c>
      <c r="N212" s="38">
        <f t="shared" si="23"/>
        <v>0</v>
      </c>
      <c r="O212" s="38">
        <f>IF($F212=Instellingen!$I$11,ROUND(($J212-($J212/((100%+$F212)/100%))),2),0)</f>
        <v>0</v>
      </c>
      <c r="P212" s="38">
        <f>IF($F212=Instellingen!$I$12,ROUND(($J212-($J212/((100%+$F212)/100%))),2),0)</f>
        <v>0</v>
      </c>
      <c r="Q212" s="38">
        <f>IF($F212=Instellingen!$I$14,0,ROUND(($K212-($K212/((100%+$F212)/100%))),2))</f>
        <v>0</v>
      </c>
    </row>
    <row r="213" spans="1:17" x14ac:dyDescent="0.35">
      <c r="A213" s="20" t="str">
        <f t="shared" si="19"/>
        <v/>
      </c>
      <c r="B213" s="20" t="str">
        <f>IFERROR(VLOOKUP($A213,Instellingen!$K$11:$L$22,2,0),"")</f>
        <v/>
      </c>
      <c r="C213" s="51"/>
      <c r="D213" s="52"/>
      <c r="E213" s="52"/>
      <c r="F213" s="53"/>
      <c r="G213" s="50"/>
      <c r="H213" s="50"/>
      <c r="I213" s="50"/>
      <c r="J213" s="38">
        <f t="shared" si="20"/>
        <v>0</v>
      </c>
      <c r="K213" s="38">
        <f t="shared" si="18"/>
        <v>0</v>
      </c>
      <c r="L213" s="38">
        <f t="shared" si="21"/>
        <v>0</v>
      </c>
      <c r="M213" s="38">
        <f t="shared" si="22"/>
        <v>0</v>
      </c>
      <c r="N213" s="38">
        <f t="shared" si="23"/>
        <v>0</v>
      </c>
      <c r="O213" s="38">
        <f>IF($F213=Instellingen!$I$11,ROUND(($J213-($J213/((100%+$F213)/100%))),2),0)</f>
        <v>0</v>
      </c>
      <c r="P213" s="38">
        <f>IF($F213=Instellingen!$I$12,ROUND(($J213-($J213/((100%+$F213)/100%))),2),0)</f>
        <v>0</v>
      </c>
      <c r="Q213" s="38">
        <f>IF($F213=Instellingen!$I$14,0,ROUND(($K213-($K213/((100%+$F213)/100%))),2))</f>
        <v>0</v>
      </c>
    </row>
    <row r="214" spans="1:17" x14ac:dyDescent="0.35">
      <c r="A214" s="20" t="str">
        <f t="shared" si="19"/>
        <v/>
      </c>
      <c r="B214" s="20" t="str">
        <f>IFERROR(VLOOKUP($A214,Instellingen!$K$11:$L$22,2,0),"")</f>
        <v/>
      </c>
      <c r="C214" s="51"/>
      <c r="D214" s="52"/>
      <c r="E214" s="52"/>
      <c r="F214" s="53"/>
      <c r="G214" s="50"/>
      <c r="H214" s="50"/>
      <c r="I214" s="50"/>
      <c r="J214" s="38">
        <f t="shared" si="20"/>
        <v>0</v>
      </c>
      <c r="K214" s="38">
        <f t="shared" si="18"/>
        <v>0</v>
      </c>
      <c r="L214" s="38">
        <f t="shared" si="21"/>
        <v>0</v>
      </c>
      <c r="M214" s="38">
        <f t="shared" si="22"/>
        <v>0</v>
      </c>
      <c r="N214" s="38">
        <f t="shared" si="23"/>
        <v>0</v>
      </c>
      <c r="O214" s="38">
        <f>IF($F214=Instellingen!$I$11,ROUND(($J214-($J214/((100%+$F214)/100%))),2),0)</f>
        <v>0</v>
      </c>
      <c r="P214" s="38">
        <f>IF($F214=Instellingen!$I$12,ROUND(($J214-($J214/((100%+$F214)/100%))),2),0)</f>
        <v>0</v>
      </c>
      <c r="Q214" s="38">
        <f>IF($F214=Instellingen!$I$14,0,ROUND(($K214-($K214/((100%+$F214)/100%))),2))</f>
        <v>0</v>
      </c>
    </row>
    <row r="215" spans="1:17" x14ac:dyDescent="0.35">
      <c r="A215" s="20" t="str">
        <f t="shared" si="19"/>
        <v/>
      </c>
      <c r="B215" s="20" t="str">
        <f>IFERROR(VLOOKUP($A215,Instellingen!$K$11:$L$22,2,0),"")</f>
        <v/>
      </c>
      <c r="C215" s="51"/>
      <c r="D215" s="52"/>
      <c r="E215" s="52"/>
      <c r="F215" s="53"/>
      <c r="G215" s="50"/>
      <c r="H215" s="50"/>
      <c r="I215" s="50"/>
      <c r="J215" s="38">
        <f t="shared" si="20"/>
        <v>0</v>
      </c>
      <c r="K215" s="38">
        <f t="shared" si="18"/>
        <v>0</v>
      </c>
      <c r="L215" s="38">
        <f t="shared" si="21"/>
        <v>0</v>
      </c>
      <c r="M215" s="38">
        <f t="shared" si="22"/>
        <v>0</v>
      </c>
      <c r="N215" s="38">
        <f t="shared" si="23"/>
        <v>0</v>
      </c>
      <c r="O215" s="38">
        <f>IF($F215=Instellingen!$I$11,ROUND(($J215-($J215/((100%+$F215)/100%))),2),0)</f>
        <v>0</v>
      </c>
      <c r="P215" s="38">
        <f>IF($F215=Instellingen!$I$12,ROUND(($J215-($J215/((100%+$F215)/100%))),2),0)</f>
        <v>0</v>
      </c>
      <c r="Q215" s="38">
        <f>IF($F215=Instellingen!$I$14,0,ROUND(($K215-($K215/((100%+$F215)/100%))),2))</f>
        <v>0</v>
      </c>
    </row>
    <row r="216" spans="1:17" x14ac:dyDescent="0.35">
      <c r="A216" s="20" t="str">
        <f t="shared" si="19"/>
        <v/>
      </c>
      <c r="B216" s="20" t="str">
        <f>IFERROR(VLOOKUP($A216,Instellingen!$K$11:$L$22,2,0),"")</f>
        <v/>
      </c>
      <c r="C216" s="51"/>
      <c r="D216" s="52"/>
      <c r="E216" s="52"/>
      <c r="F216" s="53"/>
      <c r="G216" s="50"/>
      <c r="H216" s="50"/>
      <c r="I216" s="50"/>
      <c r="J216" s="38">
        <f t="shared" si="20"/>
        <v>0</v>
      </c>
      <c r="K216" s="38">
        <f t="shared" si="18"/>
        <v>0</v>
      </c>
      <c r="L216" s="38">
        <f t="shared" si="21"/>
        <v>0</v>
      </c>
      <c r="M216" s="38">
        <f t="shared" si="22"/>
        <v>0</v>
      </c>
      <c r="N216" s="38">
        <f t="shared" si="23"/>
        <v>0</v>
      </c>
      <c r="O216" s="38">
        <f>IF($F216=Instellingen!$I$11,ROUND(($J216-($J216/((100%+$F216)/100%))),2),0)</f>
        <v>0</v>
      </c>
      <c r="P216" s="38">
        <f>IF($F216=Instellingen!$I$12,ROUND(($J216-($J216/((100%+$F216)/100%))),2),0)</f>
        <v>0</v>
      </c>
      <c r="Q216" s="38">
        <f>IF($F216=Instellingen!$I$14,0,ROUND(($K216-($K216/((100%+$F216)/100%))),2))</f>
        <v>0</v>
      </c>
    </row>
    <row r="217" spans="1:17" x14ac:dyDescent="0.35">
      <c r="A217" s="20" t="str">
        <f t="shared" si="19"/>
        <v/>
      </c>
      <c r="B217" s="20" t="str">
        <f>IFERROR(VLOOKUP($A217,Instellingen!$K$11:$L$22,2,0),"")</f>
        <v/>
      </c>
      <c r="C217" s="51"/>
      <c r="D217" s="52"/>
      <c r="E217" s="52"/>
      <c r="F217" s="53"/>
      <c r="G217" s="50"/>
      <c r="H217" s="50"/>
      <c r="I217" s="50"/>
      <c r="J217" s="38">
        <f t="shared" si="20"/>
        <v>0</v>
      </c>
      <c r="K217" s="38">
        <f t="shared" si="18"/>
        <v>0</v>
      </c>
      <c r="L217" s="38">
        <f t="shared" si="21"/>
        <v>0</v>
      </c>
      <c r="M217" s="38">
        <f t="shared" si="22"/>
        <v>0</v>
      </c>
      <c r="N217" s="38">
        <f t="shared" si="23"/>
        <v>0</v>
      </c>
      <c r="O217" s="38">
        <f>IF($F217=Instellingen!$I$11,ROUND(($J217-($J217/((100%+$F217)/100%))),2),0)</f>
        <v>0</v>
      </c>
      <c r="P217" s="38">
        <f>IF($F217=Instellingen!$I$12,ROUND(($J217-($J217/((100%+$F217)/100%))),2),0)</f>
        <v>0</v>
      </c>
      <c r="Q217" s="38">
        <f>IF($F217=Instellingen!$I$14,0,ROUND(($K217-($K217/((100%+$F217)/100%))),2))</f>
        <v>0</v>
      </c>
    </row>
    <row r="218" spans="1:17" x14ac:dyDescent="0.35">
      <c r="A218" s="20" t="str">
        <f t="shared" si="19"/>
        <v/>
      </c>
      <c r="B218" s="20" t="str">
        <f>IFERROR(VLOOKUP($A218,Instellingen!$K$11:$L$22,2,0),"")</f>
        <v/>
      </c>
      <c r="C218" s="51"/>
      <c r="D218" s="52"/>
      <c r="E218" s="52"/>
      <c r="F218" s="53"/>
      <c r="G218" s="50"/>
      <c r="H218" s="50"/>
      <c r="I218" s="50"/>
      <c r="J218" s="38">
        <f t="shared" si="20"/>
        <v>0</v>
      </c>
      <c r="K218" s="38">
        <f t="shared" si="18"/>
        <v>0</v>
      </c>
      <c r="L218" s="38">
        <f t="shared" si="21"/>
        <v>0</v>
      </c>
      <c r="M218" s="38">
        <f t="shared" si="22"/>
        <v>0</v>
      </c>
      <c r="N218" s="38">
        <f t="shared" si="23"/>
        <v>0</v>
      </c>
      <c r="O218" s="38">
        <f>IF($F218=Instellingen!$I$11,ROUND(($J218-($J218/((100%+$F218)/100%))),2),0)</f>
        <v>0</v>
      </c>
      <c r="P218" s="38">
        <f>IF($F218=Instellingen!$I$12,ROUND(($J218-($J218/((100%+$F218)/100%))),2),0)</f>
        <v>0</v>
      </c>
      <c r="Q218" s="38">
        <f>IF($F218=Instellingen!$I$14,0,ROUND(($K218-($K218/((100%+$F218)/100%))),2))</f>
        <v>0</v>
      </c>
    </row>
    <row r="219" spans="1:17" x14ac:dyDescent="0.35">
      <c r="A219" s="20" t="str">
        <f t="shared" si="19"/>
        <v/>
      </c>
      <c r="B219" s="20" t="str">
        <f>IFERROR(VLOOKUP($A219,Instellingen!$K$11:$L$22,2,0),"")</f>
        <v/>
      </c>
      <c r="C219" s="51"/>
      <c r="D219" s="52"/>
      <c r="E219" s="52"/>
      <c r="F219" s="53"/>
      <c r="G219" s="50"/>
      <c r="H219" s="50"/>
      <c r="I219" s="50"/>
      <c r="J219" s="38">
        <f t="shared" si="20"/>
        <v>0</v>
      </c>
      <c r="K219" s="38">
        <f t="shared" si="18"/>
        <v>0</v>
      </c>
      <c r="L219" s="38">
        <f t="shared" si="21"/>
        <v>0</v>
      </c>
      <c r="M219" s="38">
        <f t="shared" si="22"/>
        <v>0</v>
      </c>
      <c r="N219" s="38">
        <f t="shared" si="23"/>
        <v>0</v>
      </c>
      <c r="O219" s="38">
        <f>IF($F219=Instellingen!$I$11,ROUND(($J219-($J219/((100%+$F219)/100%))),2),0)</f>
        <v>0</v>
      </c>
      <c r="P219" s="38">
        <f>IF($F219=Instellingen!$I$12,ROUND(($J219-($J219/((100%+$F219)/100%))),2),0)</f>
        <v>0</v>
      </c>
      <c r="Q219" s="38">
        <f>IF($F219=Instellingen!$I$14,0,ROUND(($K219-($K219/((100%+$F219)/100%))),2))</f>
        <v>0</v>
      </c>
    </row>
    <row r="220" spans="1:17" x14ac:dyDescent="0.35">
      <c r="A220" s="20" t="str">
        <f t="shared" si="19"/>
        <v/>
      </c>
      <c r="B220" s="20" t="str">
        <f>IFERROR(VLOOKUP($A220,Instellingen!$K$11:$L$22,2,0),"")</f>
        <v/>
      </c>
      <c r="C220" s="51"/>
      <c r="D220" s="52"/>
      <c r="E220" s="52"/>
      <c r="F220" s="53"/>
      <c r="G220" s="50"/>
      <c r="H220" s="50"/>
      <c r="I220" s="50"/>
      <c r="J220" s="38">
        <f t="shared" si="20"/>
        <v>0</v>
      </c>
      <c r="K220" s="38">
        <f t="shared" si="18"/>
        <v>0</v>
      </c>
      <c r="L220" s="38">
        <f t="shared" si="21"/>
        <v>0</v>
      </c>
      <c r="M220" s="38">
        <f t="shared" si="22"/>
        <v>0</v>
      </c>
      <c r="N220" s="38">
        <f t="shared" si="23"/>
        <v>0</v>
      </c>
      <c r="O220" s="38">
        <f>IF($F220=Instellingen!$I$11,ROUND(($J220-($J220/((100%+$F220)/100%))),2),0)</f>
        <v>0</v>
      </c>
      <c r="P220" s="38">
        <f>IF($F220=Instellingen!$I$12,ROUND(($J220-($J220/((100%+$F220)/100%))),2),0)</f>
        <v>0</v>
      </c>
      <c r="Q220" s="38">
        <f>IF($F220=Instellingen!$I$14,0,ROUND(($K220-($K220/((100%+$F220)/100%))),2))</f>
        <v>0</v>
      </c>
    </row>
    <row r="221" spans="1:17" x14ac:dyDescent="0.35">
      <c r="A221" s="20" t="str">
        <f t="shared" si="19"/>
        <v/>
      </c>
      <c r="B221" s="20" t="str">
        <f>IFERROR(VLOOKUP($A221,Instellingen!$K$11:$L$22,2,0),"")</f>
        <v/>
      </c>
      <c r="C221" s="51"/>
      <c r="D221" s="52"/>
      <c r="E221" s="52"/>
      <c r="F221" s="53"/>
      <c r="G221" s="50"/>
      <c r="H221" s="50"/>
      <c r="I221" s="50"/>
      <c r="J221" s="38">
        <f t="shared" si="20"/>
        <v>0</v>
      </c>
      <c r="K221" s="38">
        <f t="shared" si="18"/>
        <v>0</v>
      </c>
      <c r="L221" s="38">
        <f t="shared" si="21"/>
        <v>0</v>
      </c>
      <c r="M221" s="38">
        <f t="shared" si="22"/>
        <v>0</v>
      </c>
      <c r="N221" s="38">
        <f t="shared" si="23"/>
        <v>0</v>
      </c>
      <c r="O221" s="38">
        <f>IF($F221=Instellingen!$I$11,ROUND(($J221-($J221/((100%+$F221)/100%))),2),0)</f>
        <v>0</v>
      </c>
      <c r="P221" s="38">
        <f>IF($F221=Instellingen!$I$12,ROUND(($J221-($J221/((100%+$F221)/100%))),2),0)</f>
        <v>0</v>
      </c>
      <c r="Q221" s="38">
        <f>IF($F221=Instellingen!$I$14,0,ROUND(($K221-($K221/((100%+$F221)/100%))),2))</f>
        <v>0</v>
      </c>
    </row>
    <row r="222" spans="1:17" x14ac:dyDescent="0.35">
      <c r="A222" s="20" t="str">
        <f t="shared" si="19"/>
        <v/>
      </c>
      <c r="B222" s="20" t="str">
        <f>IFERROR(VLOOKUP($A222,Instellingen!$K$11:$L$22,2,0),"")</f>
        <v/>
      </c>
      <c r="C222" s="51"/>
      <c r="D222" s="52"/>
      <c r="E222" s="52"/>
      <c r="F222" s="53"/>
      <c r="G222" s="50"/>
      <c r="H222" s="50"/>
      <c r="I222" s="50"/>
      <c r="J222" s="38">
        <f t="shared" si="20"/>
        <v>0</v>
      </c>
      <c r="K222" s="38">
        <f t="shared" si="18"/>
        <v>0</v>
      </c>
      <c r="L222" s="38">
        <f t="shared" si="21"/>
        <v>0</v>
      </c>
      <c r="M222" s="38">
        <f t="shared" si="22"/>
        <v>0</v>
      </c>
      <c r="N222" s="38">
        <f t="shared" si="23"/>
        <v>0</v>
      </c>
      <c r="O222" s="38">
        <f>IF($F222=Instellingen!$I$11,ROUND(($J222-($J222/((100%+$F222)/100%))),2),0)</f>
        <v>0</v>
      </c>
      <c r="P222" s="38">
        <f>IF($F222=Instellingen!$I$12,ROUND(($J222-($J222/((100%+$F222)/100%))),2),0)</f>
        <v>0</v>
      </c>
      <c r="Q222" s="38">
        <f>IF($F222=Instellingen!$I$14,0,ROUND(($K222-($K222/((100%+$F222)/100%))),2))</f>
        <v>0</v>
      </c>
    </row>
    <row r="223" spans="1:17" x14ac:dyDescent="0.35">
      <c r="A223" s="20" t="str">
        <f t="shared" si="19"/>
        <v/>
      </c>
      <c r="B223" s="20" t="str">
        <f>IFERROR(VLOOKUP($A223,Instellingen!$K$11:$L$22,2,0),"")</f>
        <v/>
      </c>
      <c r="C223" s="51"/>
      <c r="D223" s="52"/>
      <c r="E223" s="52"/>
      <c r="F223" s="53"/>
      <c r="G223" s="50"/>
      <c r="H223" s="50"/>
      <c r="I223" s="50"/>
      <c r="J223" s="38">
        <f t="shared" si="20"/>
        <v>0</v>
      </c>
      <c r="K223" s="38">
        <f t="shared" si="18"/>
        <v>0</v>
      </c>
      <c r="L223" s="38">
        <f t="shared" si="21"/>
        <v>0</v>
      </c>
      <c r="M223" s="38">
        <f t="shared" si="22"/>
        <v>0</v>
      </c>
      <c r="N223" s="38">
        <f t="shared" si="23"/>
        <v>0</v>
      </c>
      <c r="O223" s="38">
        <f>IF($F223=Instellingen!$I$11,ROUND(($J223-($J223/((100%+$F223)/100%))),2),0)</f>
        <v>0</v>
      </c>
      <c r="P223" s="38">
        <f>IF($F223=Instellingen!$I$12,ROUND(($J223-($J223/((100%+$F223)/100%))),2),0)</f>
        <v>0</v>
      </c>
      <c r="Q223" s="38">
        <f>IF($F223=Instellingen!$I$14,0,ROUND(($K223-($K223/((100%+$F223)/100%))),2))</f>
        <v>0</v>
      </c>
    </row>
    <row r="224" spans="1:17" x14ac:dyDescent="0.35">
      <c r="A224" s="20" t="str">
        <f t="shared" si="19"/>
        <v/>
      </c>
      <c r="B224" s="20" t="str">
        <f>IFERROR(VLOOKUP($A224,Instellingen!$K$11:$L$22,2,0),"")</f>
        <v/>
      </c>
      <c r="C224" s="51"/>
      <c r="D224" s="52"/>
      <c r="E224" s="52"/>
      <c r="F224" s="53"/>
      <c r="G224" s="50"/>
      <c r="H224" s="50"/>
      <c r="I224" s="50"/>
      <c r="J224" s="38">
        <f t="shared" si="20"/>
        <v>0</v>
      </c>
      <c r="K224" s="38">
        <f t="shared" si="18"/>
        <v>0</v>
      </c>
      <c r="L224" s="38">
        <f t="shared" si="21"/>
        <v>0</v>
      </c>
      <c r="M224" s="38">
        <f t="shared" si="22"/>
        <v>0</v>
      </c>
      <c r="N224" s="38">
        <f t="shared" si="23"/>
        <v>0</v>
      </c>
      <c r="O224" s="38">
        <f>IF($F224=Instellingen!$I$11,ROUND(($J224-($J224/((100%+$F224)/100%))),2),0)</f>
        <v>0</v>
      </c>
      <c r="P224" s="38">
        <f>IF($F224=Instellingen!$I$12,ROUND(($J224-($J224/((100%+$F224)/100%))),2),0)</f>
        <v>0</v>
      </c>
      <c r="Q224" s="38">
        <f>IF($F224=Instellingen!$I$14,0,ROUND(($K224-($K224/((100%+$F224)/100%))),2))</f>
        <v>0</v>
      </c>
    </row>
    <row r="225" spans="1:17" x14ac:dyDescent="0.35">
      <c r="A225" s="20" t="str">
        <f t="shared" si="19"/>
        <v/>
      </c>
      <c r="B225" s="20" t="str">
        <f>IFERROR(VLOOKUP($A225,Instellingen!$K$11:$L$22,2,0),"")</f>
        <v/>
      </c>
      <c r="C225" s="51"/>
      <c r="D225" s="52"/>
      <c r="E225" s="52"/>
      <c r="F225" s="53"/>
      <c r="G225" s="50"/>
      <c r="H225" s="50"/>
      <c r="I225" s="50"/>
      <c r="J225" s="38">
        <f t="shared" si="20"/>
        <v>0</v>
      </c>
      <c r="K225" s="38">
        <f t="shared" si="18"/>
        <v>0</v>
      </c>
      <c r="L225" s="38">
        <f t="shared" si="21"/>
        <v>0</v>
      </c>
      <c r="M225" s="38">
        <f t="shared" si="22"/>
        <v>0</v>
      </c>
      <c r="N225" s="38">
        <f t="shared" si="23"/>
        <v>0</v>
      </c>
      <c r="O225" s="38">
        <f>IF($F225=Instellingen!$I$11,ROUND(($J225-($J225/((100%+$F225)/100%))),2),0)</f>
        <v>0</v>
      </c>
      <c r="P225" s="38">
        <f>IF($F225=Instellingen!$I$12,ROUND(($J225-($J225/((100%+$F225)/100%))),2),0)</f>
        <v>0</v>
      </c>
      <c r="Q225" s="38">
        <f>IF($F225=Instellingen!$I$14,0,ROUND(($K225-($K225/((100%+$F225)/100%))),2))</f>
        <v>0</v>
      </c>
    </row>
    <row r="226" spans="1:17" x14ac:dyDescent="0.35">
      <c r="A226" s="20" t="str">
        <f t="shared" si="19"/>
        <v/>
      </c>
      <c r="B226" s="20" t="str">
        <f>IFERROR(VLOOKUP($A226,Instellingen!$K$11:$L$22,2,0),"")</f>
        <v/>
      </c>
      <c r="C226" s="51"/>
      <c r="D226" s="52"/>
      <c r="E226" s="52"/>
      <c r="F226" s="53"/>
      <c r="G226" s="50"/>
      <c r="H226" s="50"/>
      <c r="I226" s="50"/>
      <c r="J226" s="38">
        <f t="shared" si="20"/>
        <v>0</v>
      </c>
      <c r="K226" s="38">
        <f t="shared" si="18"/>
        <v>0</v>
      </c>
      <c r="L226" s="38">
        <f t="shared" si="21"/>
        <v>0</v>
      </c>
      <c r="M226" s="38">
        <f t="shared" si="22"/>
        <v>0</v>
      </c>
      <c r="N226" s="38">
        <f t="shared" si="23"/>
        <v>0</v>
      </c>
      <c r="O226" s="38">
        <f>IF($F226=Instellingen!$I$11,ROUND(($J226-($J226/((100%+$F226)/100%))),2),0)</f>
        <v>0</v>
      </c>
      <c r="P226" s="38">
        <f>IF($F226=Instellingen!$I$12,ROUND(($J226-($J226/((100%+$F226)/100%))),2),0)</f>
        <v>0</v>
      </c>
      <c r="Q226" s="38">
        <f>IF($F226=Instellingen!$I$14,0,ROUND(($K226-($K226/((100%+$F226)/100%))),2))</f>
        <v>0</v>
      </c>
    </row>
    <row r="227" spans="1:17" x14ac:dyDescent="0.35">
      <c r="A227" s="20" t="str">
        <f t="shared" si="19"/>
        <v/>
      </c>
      <c r="B227" s="20" t="str">
        <f>IFERROR(VLOOKUP($A227,Instellingen!$K$11:$L$22,2,0),"")</f>
        <v/>
      </c>
      <c r="C227" s="51"/>
      <c r="D227" s="52"/>
      <c r="E227" s="52"/>
      <c r="F227" s="53"/>
      <c r="G227" s="50"/>
      <c r="H227" s="50"/>
      <c r="I227" s="50"/>
      <c r="J227" s="38">
        <f t="shared" si="20"/>
        <v>0</v>
      </c>
      <c r="K227" s="38">
        <f t="shared" si="18"/>
        <v>0</v>
      </c>
      <c r="L227" s="38">
        <f t="shared" si="21"/>
        <v>0</v>
      </c>
      <c r="M227" s="38">
        <f t="shared" si="22"/>
        <v>0</v>
      </c>
      <c r="N227" s="38">
        <f t="shared" si="23"/>
        <v>0</v>
      </c>
      <c r="O227" s="38">
        <f>IF($F227=Instellingen!$I$11,ROUND(($J227-($J227/((100%+$F227)/100%))),2),0)</f>
        <v>0</v>
      </c>
      <c r="P227" s="38">
        <f>IF($F227=Instellingen!$I$12,ROUND(($J227-($J227/((100%+$F227)/100%))),2),0)</f>
        <v>0</v>
      </c>
      <c r="Q227" s="38">
        <f>IF($F227=Instellingen!$I$14,0,ROUND(($K227-($K227/((100%+$F227)/100%))),2))</f>
        <v>0</v>
      </c>
    </row>
    <row r="228" spans="1:17" x14ac:dyDescent="0.35">
      <c r="A228" s="20" t="str">
        <f t="shared" si="19"/>
        <v/>
      </c>
      <c r="B228" s="20" t="str">
        <f>IFERROR(VLOOKUP($A228,Instellingen!$K$11:$L$22,2,0),"")</f>
        <v/>
      </c>
      <c r="C228" s="51"/>
      <c r="D228" s="52"/>
      <c r="E228" s="52"/>
      <c r="F228" s="53"/>
      <c r="G228" s="50"/>
      <c r="H228" s="50"/>
      <c r="I228" s="50"/>
      <c r="J228" s="38">
        <f t="shared" si="20"/>
        <v>0</v>
      </c>
      <c r="K228" s="38">
        <f t="shared" si="18"/>
        <v>0</v>
      </c>
      <c r="L228" s="38">
        <f t="shared" si="21"/>
        <v>0</v>
      </c>
      <c r="M228" s="38">
        <f t="shared" si="22"/>
        <v>0</v>
      </c>
      <c r="N228" s="38">
        <f t="shared" si="23"/>
        <v>0</v>
      </c>
      <c r="O228" s="38">
        <f>IF($F228=Instellingen!$I$11,ROUND(($J228-($J228/((100%+$F228)/100%))),2),0)</f>
        <v>0</v>
      </c>
      <c r="P228" s="38">
        <f>IF($F228=Instellingen!$I$12,ROUND(($J228-($J228/((100%+$F228)/100%))),2),0)</f>
        <v>0</v>
      </c>
      <c r="Q228" s="38">
        <f>IF($F228=Instellingen!$I$14,0,ROUND(($K228-($K228/((100%+$F228)/100%))),2))</f>
        <v>0</v>
      </c>
    </row>
    <row r="229" spans="1:17" x14ac:dyDescent="0.35">
      <c r="A229" s="20" t="str">
        <f t="shared" si="19"/>
        <v/>
      </c>
      <c r="B229" s="20" t="str">
        <f>IFERROR(VLOOKUP($A229,Instellingen!$K$11:$L$22,2,0),"")</f>
        <v/>
      </c>
      <c r="C229" s="51"/>
      <c r="D229" s="52"/>
      <c r="E229" s="52"/>
      <c r="F229" s="53"/>
      <c r="G229" s="50"/>
      <c r="H229" s="50"/>
      <c r="I229" s="50"/>
      <c r="J229" s="38">
        <f t="shared" si="20"/>
        <v>0</v>
      </c>
      <c r="K229" s="38">
        <f t="shared" si="18"/>
        <v>0</v>
      </c>
      <c r="L229" s="38">
        <f t="shared" si="21"/>
        <v>0</v>
      </c>
      <c r="M229" s="38">
        <f t="shared" si="22"/>
        <v>0</v>
      </c>
      <c r="N229" s="38">
        <f t="shared" si="23"/>
        <v>0</v>
      </c>
      <c r="O229" s="38">
        <f>IF($F229=Instellingen!$I$11,ROUND(($J229-($J229/((100%+$F229)/100%))),2),0)</f>
        <v>0</v>
      </c>
      <c r="P229" s="38">
        <f>IF($F229=Instellingen!$I$12,ROUND(($J229-($J229/((100%+$F229)/100%))),2),0)</f>
        <v>0</v>
      </c>
      <c r="Q229" s="38">
        <f>IF($F229=Instellingen!$I$14,0,ROUND(($K229-($K229/((100%+$F229)/100%))),2))</f>
        <v>0</v>
      </c>
    </row>
    <row r="230" spans="1:17" x14ac:dyDescent="0.35">
      <c r="A230" s="20" t="str">
        <f t="shared" si="19"/>
        <v/>
      </c>
      <c r="B230" s="20" t="str">
        <f>IFERROR(VLOOKUP($A230,Instellingen!$K$11:$L$22,2,0),"")</f>
        <v/>
      </c>
      <c r="C230" s="51"/>
      <c r="D230" s="52"/>
      <c r="E230" s="52"/>
      <c r="F230" s="53"/>
      <c r="G230" s="50"/>
      <c r="H230" s="50"/>
      <c r="I230" s="50"/>
      <c r="J230" s="38">
        <f t="shared" si="20"/>
        <v>0</v>
      </c>
      <c r="K230" s="38">
        <f t="shared" si="18"/>
        <v>0</v>
      </c>
      <c r="L230" s="38">
        <f t="shared" si="21"/>
        <v>0</v>
      </c>
      <c r="M230" s="38">
        <f t="shared" si="22"/>
        <v>0</v>
      </c>
      <c r="N230" s="38">
        <f t="shared" si="23"/>
        <v>0</v>
      </c>
      <c r="O230" s="38">
        <f>IF($F230=Instellingen!$I$11,ROUND(($J230-($J230/((100%+$F230)/100%))),2),0)</f>
        <v>0</v>
      </c>
      <c r="P230" s="38">
        <f>IF($F230=Instellingen!$I$12,ROUND(($J230-($J230/((100%+$F230)/100%))),2),0)</f>
        <v>0</v>
      </c>
      <c r="Q230" s="38">
        <f>IF($F230=Instellingen!$I$14,0,ROUND(($K230-($K230/((100%+$F230)/100%))),2))</f>
        <v>0</v>
      </c>
    </row>
    <row r="231" spans="1:17" x14ac:dyDescent="0.35">
      <c r="A231" s="20" t="str">
        <f t="shared" si="19"/>
        <v/>
      </c>
      <c r="B231" s="20" t="str">
        <f>IFERROR(VLOOKUP($A231,Instellingen!$K$11:$L$22,2,0),"")</f>
        <v/>
      </c>
      <c r="C231" s="51"/>
      <c r="D231" s="52"/>
      <c r="E231" s="52"/>
      <c r="F231" s="53"/>
      <c r="G231" s="50"/>
      <c r="H231" s="50"/>
      <c r="I231" s="50"/>
      <c r="J231" s="38">
        <f t="shared" si="20"/>
        <v>0</v>
      </c>
      <c r="K231" s="38">
        <f t="shared" si="18"/>
        <v>0</v>
      </c>
      <c r="L231" s="38">
        <f t="shared" si="21"/>
        <v>0</v>
      </c>
      <c r="M231" s="38">
        <f t="shared" si="22"/>
        <v>0</v>
      </c>
      <c r="N231" s="38">
        <f t="shared" si="23"/>
        <v>0</v>
      </c>
      <c r="O231" s="38">
        <f>IF($F231=Instellingen!$I$11,ROUND(($J231-($J231/((100%+$F231)/100%))),2),0)</f>
        <v>0</v>
      </c>
      <c r="P231" s="38">
        <f>IF($F231=Instellingen!$I$12,ROUND(($J231-($J231/((100%+$F231)/100%))),2),0)</f>
        <v>0</v>
      </c>
      <c r="Q231" s="38">
        <f>IF($F231=Instellingen!$I$14,0,ROUND(($K231-($K231/((100%+$F231)/100%))),2))</f>
        <v>0</v>
      </c>
    </row>
    <row r="232" spans="1:17" x14ac:dyDescent="0.35">
      <c r="A232" s="20" t="str">
        <f t="shared" si="19"/>
        <v/>
      </c>
      <c r="B232" s="20" t="str">
        <f>IFERROR(VLOOKUP($A232,Instellingen!$K$11:$L$22,2,0),"")</f>
        <v/>
      </c>
      <c r="C232" s="51"/>
      <c r="D232" s="52"/>
      <c r="E232" s="52"/>
      <c r="F232" s="53"/>
      <c r="G232" s="50"/>
      <c r="H232" s="50"/>
      <c r="I232" s="50"/>
      <c r="J232" s="38">
        <f t="shared" si="20"/>
        <v>0</v>
      </c>
      <c r="K232" s="38">
        <f t="shared" si="18"/>
        <v>0</v>
      </c>
      <c r="L232" s="38">
        <f t="shared" si="21"/>
        <v>0</v>
      </c>
      <c r="M232" s="38">
        <f t="shared" si="22"/>
        <v>0</v>
      </c>
      <c r="N232" s="38">
        <f t="shared" si="23"/>
        <v>0</v>
      </c>
      <c r="O232" s="38">
        <f>IF($F232=Instellingen!$I$11,ROUND(($J232-($J232/((100%+$F232)/100%))),2),0)</f>
        <v>0</v>
      </c>
      <c r="P232" s="38">
        <f>IF($F232=Instellingen!$I$12,ROUND(($J232-($J232/((100%+$F232)/100%))),2),0)</f>
        <v>0</v>
      </c>
      <c r="Q232" s="38">
        <f>IF($F232=Instellingen!$I$14,0,ROUND(($K232-($K232/((100%+$F232)/100%))),2))</f>
        <v>0</v>
      </c>
    </row>
    <row r="233" spans="1:17" x14ac:dyDescent="0.35">
      <c r="A233" s="20" t="str">
        <f t="shared" si="19"/>
        <v/>
      </c>
      <c r="B233" s="20" t="str">
        <f>IFERROR(VLOOKUP($A233,Instellingen!$K$11:$L$22,2,0),"")</f>
        <v/>
      </c>
      <c r="C233" s="51"/>
      <c r="D233" s="52"/>
      <c r="E233" s="52"/>
      <c r="F233" s="53"/>
      <c r="G233" s="50"/>
      <c r="H233" s="50"/>
      <c r="I233" s="50"/>
      <c r="J233" s="38">
        <f t="shared" si="20"/>
        <v>0</v>
      </c>
      <c r="K233" s="38">
        <f t="shared" si="18"/>
        <v>0</v>
      </c>
      <c r="L233" s="38">
        <f t="shared" si="21"/>
        <v>0</v>
      </c>
      <c r="M233" s="38">
        <f t="shared" si="22"/>
        <v>0</v>
      </c>
      <c r="N233" s="38">
        <f t="shared" si="23"/>
        <v>0</v>
      </c>
      <c r="O233" s="38">
        <f>IF($F233=Instellingen!$I$11,ROUND(($J233-($J233/((100%+$F233)/100%))),2),0)</f>
        <v>0</v>
      </c>
      <c r="P233" s="38">
        <f>IF($F233=Instellingen!$I$12,ROUND(($J233-($J233/((100%+$F233)/100%))),2),0)</f>
        <v>0</v>
      </c>
      <c r="Q233" s="38">
        <f>IF($F233=Instellingen!$I$14,0,ROUND(($K233-($K233/((100%+$F233)/100%))),2))</f>
        <v>0</v>
      </c>
    </row>
    <row r="234" spans="1:17" x14ac:dyDescent="0.35">
      <c r="A234" s="20" t="str">
        <f t="shared" si="19"/>
        <v/>
      </c>
      <c r="B234" s="20" t="str">
        <f>IFERROR(VLOOKUP($A234,Instellingen!$K$11:$L$22,2,0),"")</f>
        <v/>
      </c>
      <c r="C234" s="51"/>
      <c r="D234" s="52"/>
      <c r="E234" s="52"/>
      <c r="F234" s="53"/>
      <c r="G234" s="50"/>
      <c r="H234" s="50"/>
      <c r="I234" s="50"/>
      <c r="J234" s="38">
        <f t="shared" si="20"/>
        <v>0</v>
      </c>
      <c r="K234" s="38">
        <f t="shared" si="18"/>
        <v>0</v>
      </c>
      <c r="L234" s="38">
        <f t="shared" si="21"/>
        <v>0</v>
      </c>
      <c r="M234" s="38">
        <f t="shared" si="22"/>
        <v>0</v>
      </c>
      <c r="N234" s="38">
        <f t="shared" si="23"/>
        <v>0</v>
      </c>
      <c r="O234" s="38">
        <f>IF($F234=Instellingen!$I$11,ROUND(($J234-($J234/((100%+$F234)/100%))),2),0)</f>
        <v>0</v>
      </c>
      <c r="P234" s="38">
        <f>IF($F234=Instellingen!$I$12,ROUND(($J234-($J234/((100%+$F234)/100%))),2),0)</f>
        <v>0</v>
      </c>
      <c r="Q234" s="38">
        <f>IF($F234=Instellingen!$I$14,0,ROUND(($K234-($K234/((100%+$F234)/100%))),2))</f>
        <v>0</v>
      </c>
    </row>
    <row r="235" spans="1:17" x14ac:dyDescent="0.35">
      <c r="A235" s="20" t="str">
        <f t="shared" si="19"/>
        <v/>
      </c>
      <c r="B235" s="20" t="str">
        <f>IFERROR(VLOOKUP($A235,Instellingen!$K$11:$L$22,2,0),"")</f>
        <v/>
      </c>
      <c r="C235" s="51"/>
      <c r="D235" s="52"/>
      <c r="E235" s="52"/>
      <c r="F235" s="53"/>
      <c r="G235" s="50"/>
      <c r="H235" s="50"/>
      <c r="I235" s="50"/>
      <c r="J235" s="38">
        <f t="shared" si="20"/>
        <v>0</v>
      </c>
      <c r="K235" s="38">
        <f t="shared" si="18"/>
        <v>0</v>
      </c>
      <c r="L235" s="38">
        <f t="shared" si="21"/>
        <v>0</v>
      </c>
      <c r="M235" s="38">
        <f t="shared" si="22"/>
        <v>0</v>
      </c>
      <c r="N235" s="38">
        <f t="shared" si="23"/>
        <v>0</v>
      </c>
      <c r="O235" s="38">
        <f>IF($F235=Instellingen!$I$11,ROUND(($J235-($J235/((100%+$F235)/100%))),2),0)</f>
        <v>0</v>
      </c>
      <c r="P235" s="38">
        <f>IF($F235=Instellingen!$I$12,ROUND(($J235-($J235/((100%+$F235)/100%))),2),0)</f>
        <v>0</v>
      </c>
      <c r="Q235" s="38">
        <f>IF($F235=Instellingen!$I$14,0,ROUND(($K235-($K235/((100%+$F235)/100%))),2))</f>
        <v>0</v>
      </c>
    </row>
    <row r="236" spans="1:17" x14ac:dyDescent="0.35">
      <c r="A236" s="20" t="str">
        <f t="shared" si="19"/>
        <v/>
      </c>
      <c r="B236" s="20" t="str">
        <f>IFERROR(VLOOKUP($A236,Instellingen!$K$11:$L$22,2,0),"")</f>
        <v/>
      </c>
      <c r="C236" s="51"/>
      <c r="D236" s="52"/>
      <c r="E236" s="52"/>
      <c r="F236" s="53"/>
      <c r="G236" s="50"/>
      <c r="H236" s="50"/>
      <c r="I236" s="50"/>
      <c r="J236" s="38">
        <f t="shared" si="20"/>
        <v>0</v>
      </c>
      <c r="K236" s="38">
        <f t="shared" si="18"/>
        <v>0</v>
      </c>
      <c r="L236" s="38">
        <f t="shared" si="21"/>
        <v>0</v>
      </c>
      <c r="M236" s="38">
        <f t="shared" si="22"/>
        <v>0</v>
      </c>
      <c r="N236" s="38">
        <f t="shared" si="23"/>
        <v>0</v>
      </c>
      <c r="O236" s="38">
        <f>IF($F236=Instellingen!$I$11,ROUND(($J236-($J236/((100%+$F236)/100%))),2),0)</f>
        <v>0</v>
      </c>
      <c r="P236" s="38">
        <f>IF($F236=Instellingen!$I$12,ROUND(($J236-($J236/((100%+$F236)/100%))),2),0)</f>
        <v>0</v>
      </c>
      <c r="Q236" s="38">
        <f>IF($F236=Instellingen!$I$14,0,ROUND(($K236-($K236/((100%+$F236)/100%))),2))</f>
        <v>0</v>
      </c>
    </row>
    <row r="237" spans="1:17" x14ac:dyDescent="0.35">
      <c r="A237" s="20" t="str">
        <f t="shared" si="19"/>
        <v/>
      </c>
      <c r="B237" s="20" t="str">
        <f>IFERROR(VLOOKUP($A237,Instellingen!$K$11:$L$22,2,0),"")</f>
        <v/>
      </c>
      <c r="C237" s="51"/>
      <c r="D237" s="52"/>
      <c r="E237" s="52"/>
      <c r="F237" s="53"/>
      <c r="G237" s="50"/>
      <c r="H237" s="50"/>
      <c r="I237" s="50"/>
      <c r="J237" s="38">
        <f t="shared" si="20"/>
        <v>0</v>
      </c>
      <c r="K237" s="38">
        <f t="shared" si="18"/>
        <v>0</v>
      </c>
      <c r="L237" s="38">
        <f t="shared" si="21"/>
        <v>0</v>
      </c>
      <c r="M237" s="38">
        <f t="shared" si="22"/>
        <v>0</v>
      </c>
      <c r="N237" s="38">
        <f t="shared" si="23"/>
        <v>0</v>
      </c>
      <c r="O237" s="38">
        <f>IF($F237=Instellingen!$I$11,ROUND(($J237-($J237/((100%+$F237)/100%))),2),0)</f>
        <v>0</v>
      </c>
      <c r="P237" s="38">
        <f>IF($F237=Instellingen!$I$12,ROUND(($J237-($J237/((100%+$F237)/100%))),2),0)</f>
        <v>0</v>
      </c>
      <c r="Q237" s="38">
        <f>IF($F237=Instellingen!$I$14,0,ROUND(($K237-($K237/((100%+$F237)/100%))),2))</f>
        <v>0</v>
      </c>
    </row>
    <row r="238" spans="1:17" x14ac:dyDescent="0.35">
      <c r="A238" s="20" t="str">
        <f t="shared" si="19"/>
        <v/>
      </c>
      <c r="B238" s="20" t="str">
        <f>IFERROR(VLOOKUP($A238,Instellingen!$K$11:$L$22,2,0),"")</f>
        <v/>
      </c>
      <c r="C238" s="51"/>
      <c r="D238" s="52"/>
      <c r="E238" s="52"/>
      <c r="F238" s="53"/>
      <c r="G238" s="50"/>
      <c r="H238" s="50"/>
      <c r="I238" s="50"/>
      <c r="J238" s="38">
        <f t="shared" si="20"/>
        <v>0</v>
      </c>
      <c r="K238" s="38">
        <f t="shared" si="18"/>
        <v>0</v>
      </c>
      <c r="L238" s="38">
        <f t="shared" si="21"/>
        <v>0</v>
      </c>
      <c r="M238" s="38">
        <f t="shared" si="22"/>
        <v>0</v>
      </c>
      <c r="N238" s="38">
        <f t="shared" si="23"/>
        <v>0</v>
      </c>
      <c r="O238" s="38">
        <f>IF($F238=Instellingen!$I$11,ROUND(($J238-($J238/((100%+$F238)/100%))),2),0)</f>
        <v>0</v>
      </c>
      <c r="P238" s="38">
        <f>IF($F238=Instellingen!$I$12,ROUND(($J238-($J238/((100%+$F238)/100%))),2),0)</f>
        <v>0</v>
      </c>
      <c r="Q238" s="38">
        <f>IF($F238=Instellingen!$I$14,0,ROUND(($K238-($K238/((100%+$F238)/100%))),2))</f>
        <v>0</v>
      </c>
    </row>
    <row r="239" spans="1:17" x14ac:dyDescent="0.35">
      <c r="A239" s="20" t="str">
        <f t="shared" si="19"/>
        <v/>
      </c>
      <c r="B239" s="20" t="str">
        <f>IFERROR(VLOOKUP($A239,Instellingen!$K$11:$L$22,2,0),"")</f>
        <v/>
      </c>
      <c r="C239" s="51"/>
      <c r="D239" s="52"/>
      <c r="E239" s="52"/>
      <c r="F239" s="53"/>
      <c r="G239" s="50"/>
      <c r="H239" s="50"/>
      <c r="I239" s="50"/>
      <c r="J239" s="38">
        <f t="shared" si="20"/>
        <v>0</v>
      </c>
      <c r="K239" s="38">
        <f t="shared" si="18"/>
        <v>0</v>
      </c>
      <c r="L239" s="38">
        <f t="shared" si="21"/>
        <v>0</v>
      </c>
      <c r="M239" s="38">
        <f t="shared" si="22"/>
        <v>0</v>
      </c>
      <c r="N239" s="38">
        <f t="shared" si="23"/>
        <v>0</v>
      </c>
      <c r="O239" s="38">
        <f>IF($F239=Instellingen!$I$11,ROUND(($J239-($J239/((100%+$F239)/100%))),2),0)</f>
        <v>0</v>
      </c>
      <c r="P239" s="38">
        <f>IF($F239=Instellingen!$I$12,ROUND(($J239-($J239/((100%+$F239)/100%))),2),0)</f>
        <v>0</v>
      </c>
      <c r="Q239" s="38">
        <f>IF($F239=Instellingen!$I$14,0,ROUND(($K239-($K239/((100%+$F239)/100%))),2))</f>
        <v>0</v>
      </c>
    </row>
    <row r="240" spans="1:17" x14ac:dyDescent="0.35">
      <c r="A240" s="20" t="str">
        <f t="shared" si="19"/>
        <v/>
      </c>
      <c r="B240" s="20" t="str">
        <f>IFERROR(VLOOKUP($A240,Instellingen!$K$11:$L$22,2,0),"")</f>
        <v/>
      </c>
      <c r="C240" s="51"/>
      <c r="D240" s="52"/>
      <c r="E240" s="52"/>
      <c r="F240" s="53"/>
      <c r="G240" s="50"/>
      <c r="H240" s="50"/>
      <c r="I240" s="50"/>
      <c r="J240" s="38">
        <f t="shared" si="20"/>
        <v>0</v>
      </c>
      <c r="K240" s="38">
        <f t="shared" si="18"/>
        <v>0</v>
      </c>
      <c r="L240" s="38">
        <f t="shared" si="21"/>
        <v>0</v>
      </c>
      <c r="M240" s="38">
        <f t="shared" si="22"/>
        <v>0</v>
      </c>
      <c r="N240" s="38">
        <f t="shared" si="23"/>
        <v>0</v>
      </c>
      <c r="O240" s="38">
        <f>IF($F240=Instellingen!$I$11,ROUND(($J240-($J240/((100%+$F240)/100%))),2),0)</f>
        <v>0</v>
      </c>
      <c r="P240" s="38">
        <f>IF($F240=Instellingen!$I$12,ROUND(($J240-($J240/((100%+$F240)/100%))),2),0)</f>
        <v>0</v>
      </c>
      <c r="Q240" s="38">
        <f>IF($F240=Instellingen!$I$14,0,ROUND(($K240-($K240/((100%+$F240)/100%))),2))</f>
        <v>0</v>
      </c>
    </row>
    <row r="241" spans="1:17" x14ac:dyDescent="0.35">
      <c r="A241" s="20" t="str">
        <f t="shared" si="19"/>
        <v/>
      </c>
      <c r="B241" s="20" t="str">
        <f>IFERROR(VLOOKUP($A241,Instellingen!$K$11:$L$22,2,0),"")</f>
        <v/>
      </c>
      <c r="C241" s="51"/>
      <c r="D241" s="52"/>
      <c r="E241" s="52"/>
      <c r="F241" s="53"/>
      <c r="G241" s="50"/>
      <c r="H241" s="50"/>
      <c r="I241" s="50"/>
      <c r="J241" s="38">
        <f t="shared" si="20"/>
        <v>0</v>
      </c>
      <c r="K241" s="38">
        <f t="shared" si="18"/>
        <v>0</v>
      </c>
      <c r="L241" s="38">
        <f t="shared" si="21"/>
        <v>0</v>
      </c>
      <c r="M241" s="38">
        <f t="shared" si="22"/>
        <v>0</v>
      </c>
      <c r="N241" s="38">
        <f t="shared" si="23"/>
        <v>0</v>
      </c>
      <c r="O241" s="38">
        <f>IF($F241=Instellingen!$I$11,ROUND(($J241-($J241/((100%+$F241)/100%))),2),0)</f>
        <v>0</v>
      </c>
      <c r="P241" s="38">
        <f>IF($F241=Instellingen!$I$12,ROUND(($J241-($J241/((100%+$F241)/100%))),2),0)</f>
        <v>0</v>
      </c>
      <c r="Q241" s="38">
        <f>IF($F241=Instellingen!$I$14,0,ROUND(($K241-($K241/((100%+$F241)/100%))),2))</f>
        <v>0</v>
      </c>
    </row>
    <row r="242" spans="1:17" x14ac:dyDescent="0.35">
      <c r="A242" s="20" t="str">
        <f t="shared" si="19"/>
        <v/>
      </c>
      <c r="B242" s="20" t="str">
        <f>IFERROR(VLOOKUP($A242,Instellingen!$K$11:$L$22,2,0),"")</f>
        <v/>
      </c>
      <c r="C242" s="51"/>
      <c r="D242" s="52"/>
      <c r="E242" s="52"/>
      <c r="F242" s="53"/>
      <c r="G242" s="50"/>
      <c r="H242" s="50"/>
      <c r="I242" s="50"/>
      <c r="J242" s="38">
        <f t="shared" si="20"/>
        <v>0</v>
      </c>
      <c r="K242" s="38">
        <f t="shared" si="18"/>
        <v>0</v>
      </c>
      <c r="L242" s="38">
        <f t="shared" si="21"/>
        <v>0</v>
      </c>
      <c r="M242" s="38">
        <f t="shared" si="22"/>
        <v>0</v>
      </c>
      <c r="N242" s="38">
        <f t="shared" si="23"/>
        <v>0</v>
      </c>
      <c r="O242" s="38">
        <f>IF($F242=Instellingen!$I$11,ROUND(($J242-($J242/((100%+$F242)/100%))),2),0)</f>
        <v>0</v>
      </c>
      <c r="P242" s="38">
        <f>IF($F242=Instellingen!$I$12,ROUND(($J242-($J242/((100%+$F242)/100%))),2),0)</f>
        <v>0</v>
      </c>
      <c r="Q242" s="38">
        <f>IF($F242=Instellingen!$I$14,0,ROUND(($K242-($K242/((100%+$F242)/100%))),2))</f>
        <v>0</v>
      </c>
    </row>
    <row r="243" spans="1:17" x14ac:dyDescent="0.35">
      <c r="A243" s="20" t="str">
        <f t="shared" si="19"/>
        <v/>
      </c>
      <c r="B243" s="20" t="str">
        <f>IFERROR(VLOOKUP($A243,Instellingen!$K$11:$L$22,2,0),"")</f>
        <v/>
      </c>
      <c r="C243" s="51"/>
      <c r="D243" s="52"/>
      <c r="E243" s="52"/>
      <c r="F243" s="53"/>
      <c r="G243" s="50"/>
      <c r="H243" s="50"/>
      <c r="I243" s="50"/>
      <c r="J243" s="38">
        <f t="shared" si="20"/>
        <v>0</v>
      </c>
      <c r="K243" s="38">
        <f t="shared" si="18"/>
        <v>0</v>
      </c>
      <c r="L243" s="38">
        <f t="shared" si="21"/>
        <v>0</v>
      </c>
      <c r="M243" s="38">
        <f t="shared" si="22"/>
        <v>0</v>
      </c>
      <c r="N243" s="38">
        <f t="shared" si="23"/>
        <v>0</v>
      </c>
      <c r="O243" s="38">
        <f>IF($F243=Instellingen!$I$11,ROUND(($J243-($J243/((100%+$F243)/100%))),2),0)</f>
        <v>0</v>
      </c>
      <c r="P243" s="38">
        <f>IF($F243=Instellingen!$I$12,ROUND(($J243-($J243/((100%+$F243)/100%))),2),0)</f>
        <v>0</v>
      </c>
      <c r="Q243" s="38">
        <f>IF($F243=Instellingen!$I$14,0,ROUND(($K243-($K243/((100%+$F243)/100%))),2))</f>
        <v>0</v>
      </c>
    </row>
    <row r="244" spans="1:17" x14ac:dyDescent="0.35">
      <c r="A244" s="20" t="str">
        <f t="shared" si="19"/>
        <v/>
      </c>
      <c r="B244" s="20" t="str">
        <f>IFERROR(VLOOKUP($A244,Instellingen!$K$11:$L$22,2,0),"")</f>
        <v/>
      </c>
      <c r="C244" s="51"/>
      <c r="D244" s="52"/>
      <c r="E244" s="52"/>
      <c r="F244" s="53"/>
      <c r="G244" s="50"/>
      <c r="H244" s="50"/>
      <c r="I244" s="50"/>
      <c r="J244" s="38">
        <f t="shared" si="20"/>
        <v>0</v>
      </c>
      <c r="K244" s="38">
        <f t="shared" si="18"/>
        <v>0</v>
      </c>
      <c r="L244" s="38">
        <f t="shared" si="21"/>
        <v>0</v>
      </c>
      <c r="M244" s="38">
        <f t="shared" si="22"/>
        <v>0</v>
      </c>
      <c r="N244" s="38">
        <f t="shared" si="23"/>
        <v>0</v>
      </c>
      <c r="O244" s="38">
        <f>IF($F244=Instellingen!$I$11,ROUND(($J244-($J244/((100%+$F244)/100%))),2),0)</f>
        <v>0</v>
      </c>
      <c r="P244" s="38">
        <f>IF($F244=Instellingen!$I$12,ROUND(($J244-($J244/((100%+$F244)/100%))),2),0)</f>
        <v>0</v>
      </c>
      <c r="Q244" s="38">
        <f>IF($F244=Instellingen!$I$14,0,ROUND(($K244-($K244/((100%+$F244)/100%))),2))</f>
        <v>0</v>
      </c>
    </row>
    <row r="245" spans="1:17" x14ac:dyDescent="0.35">
      <c r="A245" s="20" t="str">
        <f t="shared" si="19"/>
        <v/>
      </c>
      <c r="B245" s="20" t="str">
        <f>IFERROR(VLOOKUP($A245,Instellingen!$K$11:$L$22,2,0),"")</f>
        <v/>
      </c>
      <c r="C245" s="51"/>
      <c r="D245" s="52"/>
      <c r="E245" s="52"/>
      <c r="F245" s="53"/>
      <c r="G245" s="50"/>
      <c r="H245" s="50"/>
      <c r="I245" s="50"/>
      <c r="J245" s="38">
        <f t="shared" si="20"/>
        <v>0</v>
      </c>
      <c r="K245" s="38">
        <f t="shared" si="18"/>
        <v>0</v>
      </c>
      <c r="L245" s="38">
        <f t="shared" si="21"/>
        <v>0</v>
      </c>
      <c r="M245" s="38">
        <f t="shared" si="22"/>
        <v>0</v>
      </c>
      <c r="N245" s="38">
        <f t="shared" si="23"/>
        <v>0</v>
      </c>
      <c r="O245" s="38">
        <f>IF($F245=Instellingen!$I$11,ROUND(($J245-($J245/((100%+$F245)/100%))),2),0)</f>
        <v>0</v>
      </c>
      <c r="P245" s="38">
        <f>IF($F245=Instellingen!$I$12,ROUND(($J245-($J245/((100%+$F245)/100%))),2),0)</f>
        <v>0</v>
      </c>
      <c r="Q245" s="38">
        <f>IF($F245=Instellingen!$I$14,0,ROUND(($K245-($K245/((100%+$F245)/100%))),2))</f>
        <v>0</v>
      </c>
    </row>
    <row r="246" spans="1:17" x14ac:dyDescent="0.35">
      <c r="A246" s="20" t="str">
        <f t="shared" si="19"/>
        <v/>
      </c>
      <c r="B246" s="20" t="str">
        <f>IFERROR(VLOOKUP($A246,Instellingen!$K$11:$L$22,2,0),"")</f>
        <v/>
      </c>
      <c r="C246" s="51"/>
      <c r="D246" s="52"/>
      <c r="E246" s="52"/>
      <c r="F246" s="53"/>
      <c r="G246" s="50"/>
      <c r="H246" s="50"/>
      <c r="I246" s="50"/>
      <c r="J246" s="38">
        <f t="shared" si="20"/>
        <v>0</v>
      </c>
      <c r="K246" s="38">
        <f t="shared" si="18"/>
        <v>0</v>
      </c>
      <c r="L246" s="38">
        <f t="shared" si="21"/>
        <v>0</v>
      </c>
      <c r="M246" s="38">
        <f t="shared" si="22"/>
        <v>0</v>
      </c>
      <c r="N246" s="38">
        <f t="shared" si="23"/>
        <v>0</v>
      </c>
      <c r="O246" s="38">
        <f>IF($F246=Instellingen!$I$11,ROUND(($J246-($J246/((100%+$F246)/100%))),2),0)</f>
        <v>0</v>
      </c>
      <c r="P246" s="38">
        <f>IF($F246=Instellingen!$I$12,ROUND(($J246-($J246/((100%+$F246)/100%))),2),0)</f>
        <v>0</v>
      </c>
      <c r="Q246" s="38">
        <f>IF($F246=Instellingen!$I$14,0,ROUND(($K246-($K246/((100%+$F246)/100%))),2))</f>
        <v>0</v>
      </c>
    </row>
    <row r="247" spans="1:17" x14ac:dyDescent="0.35">
      <c r="A247" s="20" t="str">
        <f t="shared" si="19"/>
        <v/>
      </c>
      <c r="B247" s="20" t="str">
        <f>IFERROR(VLOOKUP($A247,Instellingen!$K$11:$L$22,2,0),"")</f>
        <v/>
      </c>
      <c r="C247" s="51"/>
      <c r="D247" s="52"/>
      <c r="E247" s="52"/>
      <c r="F247" s="53"/>
      <c r="G247" s="50"/>
      <c r="H247" s="50"/>
      <c r="I247" s="50"/>
      <c r="J247" s="38">
        <f t="shared" si="20"/>
        <v>0</v>
      </c>
      <c r="K247" s="38">
        <f t="shared" si="18"/>
        <v>0</v>
      </c>
      <c r="L247" s="38">
        <f t="shared" si="21"/>
        <v>0</v>
      </c>
      <c r="M247" s="38">
        <f t="shared" si="22"/>
        <v>0</v>
      </c>
      <c r="N247" s="38">
        <f t="shared" si="23"/>
        <v>0</v>
      </c>
      <c r="O247" s="38">
        <f>IF($F247=Instellingen!$I$11,ROUND(($J247-($J247/((100%+$F247)/100%))),2),0)</f>
        <v>0</v>
      </c>
      <c r="P247" s="38">
        <f>IF($F247=Instellingen!$I$12,ROUND(($J247-($J247/((100%+$F247)/100%))),2),0)</f>
        <v>0</v>
      </c>
      <c r="Q247" s="38">
        <f>IF($F247=Instellingen!$I$14,0,ROUND(($K247-($K247/((100%+$F247)/100%))),2))</f>
        <v>0</v>
      </c>
    </row>
    <row r="248" spans="1:17" x14ac:dyDescent="0.35">
      <c r="A248" s="20" t="str">
        <f t="shared" si="19"/>
        <v/>
      </c>
      <c r="B248" s="20" t="str">
        <f>IFERROR(VLOOKUP($A248,Instellingen!$K$11:$L$22,2,0),"")</f>
        <v/>
      </c>
      <c r="C248" s="51"/>
      <c r="D248" s="52"/>
      <c r="E248" s="52"/>
      <c r="F248" s="53"/>
      <c r="G248" s="50"/>
      <c r="H248" s="50"/>
      <c r="I248" s="50"/>
      <c r="J248" s="38">
        <f t="shared" si="20"/>
        <v>0</v>
      </c>
      <c r="K248" s="38">
        <f t="shared" si="18"/>
        <v>0</v>
      </c>
      <c r="L248" s="38">
        <f t="shared" si="21"/>
        <v>0</v>
      </c>
      <c r="M248" s="38">
        <f t="shared" si="22"/>
        <v>0</v>
      </c>
      <c r="N248" s="38">
        <f t="shared" si="23"/>
        <v>0</v>
      </c>
      <c r="O248" s="38">
        <f>IF($F248=Instellingen!$I$11,ROUND(($J248-($J248/((100%+$F248)/100%))),2),0)</f>
        <v>0</v>
      </c>
      <c r="P248" s="38">
        <f>IF($F248=Instellingen!$I$12,ROUND(($J248-($J248/((100%+$F248)/100%))),2),0)</f>
        <v>0</v>
      </c>
      <c r="Q248" s="38">
        <f>IF($F248=Instellingen!$I$14,0,ROUND(($K248-($K248/((100%+$F248)/100%))),2))</f>
        <v>0</v>
      </c>
    </row>
    <row r="249" spans="1:17" x14ac:dyDescent="0.35">
      <c r="A249" s="20" t="str">
        <f t="shared" si="19"/>
        <v/>
      </c>
      <c r="B249" s="20" t="str">
        <f>IFERROR(VLOOKUP($A249,Instellingen!$K$11:$L$22,2,0),"")</f>
        <v/>
      </c>
      <c r="C249" s="51"/>
      <c r="D249" s="52"/>
      <c r="E249" s="52"/>
      <c r="F249" s="53"/>
      <c r="G249" s="50"/>
      <c r="H249" s="50"/>
      <c r="I249" s="50"/>
      <c r="J249" s="38">
        <f t="shared" si="20"/>
        <v>0</v>
      </c>
      <c r="K249" s="38">
        <f t="shared" si="18"/>
        <v>0</v>
      </c>
      <c r="L249" s="38">
        <f t="shared" si="21"/>
        <v>0</v>
      </c>
      <c r="M249" s="38">
        <f t="shared" si="22"/>
        <v>0</v>
      </c>
      <c r="N249" s="38">
        <f t="shared" si="23"/>
        <v>0</v>
      </c>
      <c r="O249" s="38">
        <f>IF($F249=Instellingen!$I$11,ROUND(($J249-($J249/((100%+$F249)/100%))),2),0)</f>
        <v>0</v>
      </c>
      <c r="P249" s="38">
        <f>IF($F249=Instellingen!$I$12,ROUND(($J249-($J249/((100%+$F249)/100%))),2),0)</f>
        <v>0</v>
      </c>
      <c r="Q249" s="38">
        <f>IF($F249=Instellingen!$I$14,0,ROUND(($K249-($K249/((100%+$F249)/100%))),2))</f>
        <v>0</v>
      </c>
    </row>
    <row r="250" spans="1:17" x14ac:dyDescent="0.35">
      <c r="A250" s="20" t="str">
        <f t="shared" si="19"/>
        <v/>
      </c>
      <c r="B250" s="20" t="str">
        <f>IFERROR(VLOOKUP($A250,Instellingen!$K$11:$L$22,2,0),"")</f>
        <v/>
      </c>
      <c r="C250" s="51"/>
      <c r="D250" s="52"/>
      <c r="E250" s="52"/>
      <c r="F250" s="53"/>
      <c r="G250" s="50"/>
      <c r="H250" s="50"/>
      <c r="I250" s="50"/>
      <c r="J250" s="38">
        <f t="shared" si="20"/>
        <v>0</v>
      </c>
      <c r="K250" s="38">
        <f t="shared" si="18"/>
        <v>0</v>
      </c>
      <c r="L250" s="38">
        <f t="shared" si="21"/>
        <v>0</v>
      </c>
      <c r="M250" s="38">
        <f t="shared" si="22"/>
        <v>0</v>
      </c>
      <c r="N250" s="38">
        <f t="shared" si="23"/>
        <v>0</v>
      </c>
      <c r="O250" s="38">
        <f>IF($F250=Instellingen!$I$11,ROUND(($J250-($J250/((100%+$F250)/100%))),2),0)</f>
        <v>0</v>
      </c>
      <c r="P250" s="38">
        <f>IF($F250=Instellingen!$I$12,ROUND(($J250-($J250/((100%+$F250)/100%))),2),0)</f>
        <v>0</v>
      </c>
      <c r="Q250" s="38">
        <f>IF($F250=Instellingen!$I$14,0,ROUND(($K250-($K250/((100%+$F250)/100%))),2))</f>
        <v>0</v>
      </c>
    </row>
    <row r="251" spans="1:17" x14ac:dyDescent="0.35">
      <c r="A251" s="20" t="str">
        <f t="shared" si="19"/>
        <v/>
      </c>
      <c r="B251" s="20" t="str">
        <f>IFERROR(VLOOKUP($A251,Instellingen!$K$11:$L$22,2,0),"")</f>
        <v/>
      </c>
      <c r="C251" s="51"/>
      <c r="D251" s="52"/>
      <c r="E251" s="52"/>
      <c r="F251" s="53"/>
      <c r="G251" s="50"/>
      <c r="H251" s="50"/>
      <c r="I251" s="50"/>
      <c r="J251" s="38">
        <f t="shared" si="20"/>
        <v>0</v>
      </c>
      <c r="K251" s="38">
        <f t="shared" si="18"/>
        <v>0</v>
      </c>
      <c r="L251" s="38">
        <f t="shared" si="21"/>
        <v>0</v>
      </c>
      <c r="M251" s="38">
        <f t="shared" si="22"/>
        <v>0</v>
      </c>
      <c r="N251" s="38">
        <f t="shared" si="23"/>
        <v>0</v>
      </c>
      <c r="O251" s="38">
        <f>IF($F251=Instellingen!$I$11,ROUND(($J251-($J251/((100%+$F251)/100%))),2),0)</f>
        <v>0</v>
      </c>
      <c r="P251" s="38">
        <f>IF($F251=Instellingen!$I$12,ROUND(($J251-($J251/((100%+$F251)/100%))),2),0)</f>
        <v>0</v>
      </c>
      <c r="Q251" s="38">
        <f>IF($F251=Instellingen!$I$14,0,ROUND(($K251-($K251/((100%+$F251)/100%))),2))</f>
        <v>0</v>
      </c>
    </row>
    <row r="252" spans="1:17" x14ac:dyDescent="0.35">
      <c r="A252" s="20" t="str">
        <f t="shared" si="19"/>
        <v/>
      </c>
      <c r="B252" s="20" t="str">
        <f>IFERROR(VLOOKUP($A252,Instellingen!$K$11:$L$22,2,0),"")</f>
        <v/>
      </c>
      <c r="C252" s="51"/>
      <c r="D252" s="52"/>
      <c r="E252" s="52"/>
      <c r="F252" s="53"/>
      <c r="G252" s="50"/>
      <c r="H252" s="50"/>
      <c r="I252" s="50"/>
      <c r="J252" s="38">
        <f t="shared" si="20"/>
        <v>0</v>
      </c>
      <c r="K252" s="38">
        <f t="shared" si="18"/>
        <v>0</v>
      </c>
      <c r="L252" s="38">
        <f t="shared" si="21"/>
        <v>0</v>
      </c>
      <c r="M252" s="38">
        <f t="shared" si="22"/>
        <v>0</v>
      </c>
      <c r="N252" s="38">
        <f t="shared" si="23"/>
        <v>0</v>
      </c>
      <c r="O252" s="38">
        <f>IF($F252=Instellingen!$I$11,ROUND(($J252-($J252/((100%+$F252)/100%))),2),0)</f>
        <v>0</v>
      </c>
      <c r="P252" s="38">
        <f>IF($F252=Instellingen!$I$12,ROUND(($J252-($J252/((100%+$F252)/100%))),2),0)</f>
        <v>0</v>
      </c>
      <c r="Q252" s="38">
        <f>IF($F252=Instellingen!$I$14,0,ROUND(($K252-($K252/((100%+$F252)/100%))),2))</f>
        <v>0</v>
      </c>
    </row>
    <row r="253" spans="1:17" x14ac:dyDescent="0.35">
      <c r="A253" s="20" t="str">
        <f t="shared" si="19"/>
        <v/>
      </c>
      <c r="B253" s="20" t="str">
        <f>IFERROR(VLOOKUP($A253,Instellingen!$K$11:$L$22,2,0),"")</f>
        <v/>
      </c>
      <c r="C253" s="51"/>
      <c r="D253" s="52"/>
      <c r="E253" s="52"/>
      <c r="F253" s="53"/>
      <c r="G253" s="50"/>
      <c r="H253" s="50"/>
      <c r="I253" s="50"/>
      <c r="J253" s="38">
        <f t="shared" si="20"/>
        <v>0</v>
      </c>
      <c r="K253" s="38">
        <f t="shared" si="18"/>
        <v>0</v>
      </c>
      <c r="L253" s="38">
        <f t="shared" si="21"/>
        <v>0</v>
      </c>
      <c r="M253" s="38">
        <f t="shared" si="22"/>
        <v>0</v>
      </c>
      <c r="N253" s="38">
        <f t="shared" si="23"/>
        <v>0</v>
      </c>
      <c r="O253" s="38">
        <f>IF($F253=Instellingen!$I$11,ROUND(($J253-($J253/((100%+$F253)/100%))),2),0)</f>
        <v>0</v>
      </c>
      <c r="P253" s="38">
        <f>IF($F253=Instellingen!$I$12,ROUND(($J253-($J253/((100%+$F253)/100%))),2),0)</f>
        <v>0</v>
      </c>
      <c r="Q253" s="38">
        <f>IF($F253=Instellingen!$I$14,0,ROUND(($K253-($K253/((100%+$F253)/100%))),2))</f>
        <v>0</v>
      </c>
    </row>
    <row r="254" spans="1:17" x14ac:dyDescent="0.35">
      <c r="A254" s="20" t="str">
        <f t="shared" si="19"/>
        <v/>
      </c>
      <c r="B254" s="20" t="str">
        <f>IFERROR(VLOOKUP($A254,Instellingen!$K$11:$L$22,2,0),"")</f>
        <v/>
      </c>
      <c r="C254" s="51"/>
      <c r="D254" s="52"/>
      <c r="E254" s="52"/>
      <c r="F254" s="53"/>
      <c r="G254" s="50"/>
      <c r="H254" s="50"/>
      <c r="I254" s="50"/>
      <c r="J254" s="38">
        <f t="shared" si="20"/>
        <v>0</v>
      </c>
      <c r="K254" s="38">
        <f t="shared" si="18"/>
        <v>0</v>
      </c>
      <c r="L254" s="38">
        <f t="shared" si="21"/>
        <v>0</v>
      </c>
      <c r="M254" s="38">
        <f t="shared" si="22"/>
        <v>0</v>
      </c>
      <c r="N254" s="38">
        <f t="shared" si="23"/>
        <v>0</v>
      </c>
      <c r="O254" s="38">
        <f>IF($F254=Instellingen!$I$11,ROUND(($J254-($J254/((100%+$F254)/100%))),2),0)</f>
        <v>0</v>
      </c>
      <c r="P254" s="38">
        <f>IF($F254=Instellingen!$I$12,ROUND(($J254-($J254/((100%+$F254)/100%))),2),0)</f>
        <v>0</v>
      </c>
      <c r="Q254" s="38">
        <f>IF($F254=Instellingen!$I$14,0,ROUND(($K254-($K254/((100%+$F254)/100%))),2))</f>
        <v>0</v>
      </c>
    </row>
    <row r="255" spans="1:17" x14ac:dyDescent="0.35">
      <c r="A255" s="20" t="str">
        <f t="shared" si="19"/>
        <v/>
      </c>
      <c r="B255" s="20" t="str">
        <f>IFERROR(VLOOKUP($A255,Instellingen!$K$11:$L$22,2,0),"")</f>
        <v/>
      </c>
      <c r="C255" s="51"/>
      <c r="D255" s="52"/>
      <c r="E255" s="52"/>
      <c r="F255" s="53"/>
      <c r="G255" s="50"/>
      <c r="H255" s="50"/>
      <c r="I255" s="50"/>
      <c r="J255" s="38">
        <f t="shared" si="20"/>
        <v>0</v>
      </c>
      <c r="K255" s="38">
        <f t="shared" si="18"/>
        <v>0</v>
      </c>
      <c r="L255" s="38">
        <f t="shared" si="21"/>
        <v>0</v>
      </c>
      <c r="M255" s="38">
        <f t="shared" si="22"/>
        <v>0</v>
      </c>
      <c r="N255" s="38">
        <f t="shared" si="23"/>
        <v>0</v>
      </c>
      <c r="O255" s="38">
        <f>IF($F255=Instellingen!$I$11,ROUND(($J255-($J255/((100%+$F255)/100%))),2),0)</f>
        <v>0</v>
      </c>
      <c r="P255" s="38">
        <f>IF($F255=Instellingen!$I$12,ROUND(($J255-($J255/((100%+$F255)/100%))),2),0)</f>
        <v>0</v>
      </c>
      <c r="Q255" s="38">
        <f>IF($F255=Instellingen!$I$14,0,ROUND(($K255-($K255/((100%+$F255)/100%))),2))</f>
        <v>0</v>
      </c>
    </row>
    <row r="256" spans="1:17" x14ac:dyDescent="0.35">
      <c r="A256" s="20" t="str">
        <f t="shared" si="19"/>
        <v/>
      </c>
      <c r="B256" s="20" t="str">
        <f>IFERROR(VLOOKUP($A256,Instellingen!$K$11:$L$22,2,0),"")</f>
        <v/>
      </c>
      <c r="C256" s="51"/>
      <c r="D256" s="52"/>
      <c r="E256" s="52"/>
      <c r="F256" s="53"/>
      <c r="G256" s="50"/>
      <c r="H256" s="50"/>
      <c r="I256" s="50"/>
      <c r="J256" s="38">
        <f t="shared" si="20"/>
        <v>0</v>
      </c>
      <c r="K256" s="38">
        <f t="shared" si="18"/>
        <v>0</v>
      </c>
      <c r="L256" s="38">
        <f t="shared" si="21"/>
        <v>0</v>
      </c>
      <c r="M256" s="38">
        <f t="shared" si="22"/>
        <v>0</v>
      </c>
      <c r="N256" s="38">
        <f t="shared" si="23"/>
        <v>0</v>
      </c>
      <c r="O256" s="38">
        <f>IF($F256=Instellingen!$I$11,ROUND(($J256-($J256/((100%+$F256)/100%))),2),0)</f>
        <v>0</v>
      </c>
      <c r="P256" s="38">
        <f>IF($F256=Instellingen!$I$12,ROUND(($J256-($J256/((100%+$F256)/100%))),2),0)</f>
        <v>0</v>
      </c>
      <c r="Q256" s="38">
        <f>IF($F256=Instellingen!$I$14,0,ROUND(($K256-($K256/((100%+$F256)/100%))),2))</f>
        <v>0</v>
      </c>
    </row>
    <row r="257" spans="1:17" x14ac:dyDescent="0.35">
      <c r="A257" s="20" t="str">
        <f t="shared" si="19"/>
        <v/>
      </c>
      <c r="B257" s="20" t="str">
        <f>IFERROR(VLOOKUP($A257,Instellingen!$K$11:$L$22,2,0),"")</f>
        <v/>
      </c>
      <c r="C257" s="51"/>
      <c r="D257" s="52"/>
      <c r="E257" s="52"/>
      <c r="F257" s="53"/>
      <c r="G257" s="50"/>
      <c r="H257" s="50"/>
      <c r="I257" s="50"/>
      <c r="J257" s="38">
        <f t="shared" si="20"/>
        <v>0</v>
      </c>
      <c r="K257" s="38">
        <f t="shared" si="18"/>
        <v>0</v>
      </c>
      <c r="L257" s="38">
        <f t="shared" si="21"/>
        <v>0</v>
      </c>
      <c r="M257" s="38">
        <f t="shared" si="22"/>
        <v>0</v>
      </c>
      <c r="N257" s="38">
        <f t="shared" si="23"/>
        <v>0</v>
      </c>
      <c r="O257" s="38">
        <f>IF($F257=Instellingen!$I$11,ROUND(($J257-($J257/((100%+$F257)/100%))),2),0)</f>
        <v>0</v>
      </c>
      <c r="P257" s="38">
        <f>IF($F257=Instellingen!$I$12,ROUND(($J257-($J257/((100%+$F257)/100%))),2),0)</f>
        <v>0</v>
      </c>
      <c r="Q257" s="38">
        <f>IF($F257=Instellingen!$I$14,0,ROUND(($K257-($K257/((100%+$F257)/100%))),2))</f>
        <v>0</v>
      </c>
    </row>
    <row r="258" spans="1:17" x14ac:dyDescent="0.35">
      <c r="A258" s="20" t="str">
        <f t="shared" si="19"/>
        <v/>
      </c>
      <c r="B258" s="20" t="str">
        <f>IFERROR(VLOOKUP($A258,Instellingen!$K$11:$L$22,2,0),"")</f>
        <v/>
      </c>
      <c r="C258" s="51"/>
      <c r="D258" s="52"/>
      <c r="E258" s="52"/>
      <c r="F258" s="53"/>
      <c r="G258" s="50"/>
      <c r="H258" s="50"/>
      <c r="I258" s="50"/>
      <c r="J258" s="38">
        <f t="shared" si="20"/>
        <v>0</v>
      </c>
      <c r="K258" s="38">
        <f t="shared" si="18"/>
        <v>0</v>
      </c>
      <c r="L258" s="38">
        <f t="shared" si="21"/>
        <v>0</v>
      </c>
      <c r="M258" s="38">
        <f t="shared" si="22"/>
        <v>0</v>
      </c>
      <c r="N258" s="38">
        <f t="shared" si="23"/>
        <v>0</v>
      </c>
      <c r="O258" s="38">
        <f>IF($F258=Instellingen!$I$11,ROUND(($J258-($J258/((100%+$F258)/100%))),2),0)</f>
        <v>0</v>
      </c>
      <c r="P258" s="38">
        <f>IF($F258=Instellingen!$I$12,ROUND(($J258-($J258/((100%+$F258)/100%))),2),0)</f>
        <v>0</v>
      </c>
      <c r="Q258" s="38">
        <f>IF($F258=Instellingen!$I$14,0,ROUND(($K258-($K258/((100%+$F258)/100%))),2))</f>
        <v>0</v>
      </c>
    </row>
    <row r="259" spans="1:17" x14ac:dyDescent="0.35">
      <c r="A259" s="20" t="str">
        <f t="shared" si="19"/>
        <v/>
      </c>
      <c r="B259" s="20" t="str">
        <f>IFERROR(VLOOKUP($A259,Instellingen!$K$11:$L$22,2,0),"")</f>
        <v/>
      </c>
      <c r="C259" s="51"/>
      <c r="D259" s="52"/>
      <c r="E259" s="52"/>
      <c r="F259" s="53"/>
      <c r="G259" s="50"/>
      <c r="H259" s="50"/>
      <c r="I259" s="50"/>
      <c r="J259" s="38">
        <f t="shared" si="20"/>
        <v>0</v>
      </c>
      <c r="K259" s="38">
        <f t="shared" si="18"/>
        <v>0</v>
      </c>
      <c r="L259" s="38">
        <f t="shared" si="21"/>
        <v>0</v>
      </c>
      <c r="M259" s="38">
        <f t="shared" si="22"/>
        <v>0</v>
      </c>
      <c r="N259" s="38">
        <f t="shared" si="23"/>
        <v>0</v>
      </c>
      <c r="O259" s="38">
        <f>IF($F259=Instellingen!$I$11,ROUND(($J259-($J259/((100%+$F259)/100%))),2),0)</f>
        <v>0</v>
      </c>
      <c r="P259" s="38">
        <f>IF($F259=Instellingen!$I$12,ROUND(($J259-($J259/((100%+$F259)/100%))),2),0)</f>
        <v>0</v>
      </c>
      <c r="Q259" s="38">
        <f>IF($F259=Instellingen!$I$14,0,ROUND(($K259-($K259/((100%+$F259)/100%))),2))</f>
        <v>0</v>
      </c>
    </row>
    <row r="260" spans="1:17" x14ac:dyDescent="0.35">
      <c r="A260" s="20" t="str">
        <f t="shared" si="19"/>
        <v/>
      </c>
      <c r="B260" s="20" t="str">
        <f>IFERROR(VLOOKUP($A260,Instellingen!$K$11:$L$22,2,0),"")</f>
        <v/>
      </c>
      <c r="C260" s="51"/>
      <c r="D260" s="52"/>
      <c r="E260" s="52"/>
      <c r="F260" s="53"/>
      <c r="G260" s="50"/>
      <c r="H260" s="50"/>
      <c r="I260" s="50"/>
      <c r="J260" s="38">
        <f t="shared" si="20"/>
        <v>0</v>
      </c>
      <c r="K260" s="38">
        <f t="shared" si="18"/>
        <v>0</v>
      </c>
      <c r="L260" s="38">
        <f t="shared" si="21"/>
        <v>0</v>
      </c>
      <c r="M260" s="38">
        <f t="shared" si="22"/>
        <v>0</v>
      </c>
      <c r="N260" s="38">
        <f t="shared" si="23"/>
        <v>0</v>
      </c>
      <c r="O260" s="38">
        <f>IF($F260=Instellingen!$I$11,ROUND(($J260-($J260/((100%+$F260)/100%))),2),0)</f>
        <v>0</v>
      </c>
      <c r="P260" s="38">
        <f>IF($F260=Instellingen!$I$12,ROUND(($J260-($J260/((100%+$F260)/100%))),2),0)</f>
        <v>0</v>
      </c>
      <c r="Q260" s="38">
        <f>IF($F260=Instellingen!$I$14,0,ROUND(($K260-($K260/((100%+$F260)/100%))),2))</f>
        <v>0</v>
      </c>
    </row>
    <row r="261" spans="1:17" x14ac:dyDescent="0.35">
      <c r="A261" s="20" t="str">
        <f t="shared" si="19"/>
        <v/>
      </c>
      <c r="B261" s="20" t="str">
        <f>IFERROR(VLOOKUP($A261,Instellingen!$K$11:$L$22,2,0),"")</f>
        <v/>
      </c>
      <c r="C261" s="51"/>
      <c r="D261" s="52"/>
      <c r="E261" s="52"/>
      <c r="F261" s="53"/>
      <c r="G261" s="50"/>
      <c r="H261" s="50"/>
      <c r="I261" s="50"/>
      <c r="J261" s="38">
        <f t="shared" si="20"/>
        <v>0</v>
      </c>
      <c r="K261" s="38">
        <f t="shared" si="18"/>
        <v>0</v>
      </c>
      <c r="L261" s="38">
        <f t="shared" si="21"/>
        <v>0</v>
      </c>
      <c r="M261" s="38">
        <f t="shared" si="22"/>
        <v>0</v>
      </c>
      <c r="N261" s="38">
        <f t="shared" si="23"/>
        <v>0</v>
      </c>
      <c r="O261" s="38">
        <f>IF($F261=Instellingen!$I$11,ROUND(($J261-($J261/((100%+$F261)/100%))),2),0)</f>
        <v>0</v>
      </c>
      <c r="P261" s="38">
        <f>IF($F261=Instellingen!$I$12,ROUND(($J261-($J261/((100%+$F261)/100%))),2),0)</f>
        <v>0</v>
      </c>
      <c r="Q261" s="38">
        <f>IF($F261=Instellingen!$I$14,0,ROUND(($K261-($K261/((100%+$F261)/100%))),2))</f>
        <v>0</v>
      </c>
    </row>
    <row r="262" spans="1:17" x14ac:dyDescent="0.35">
      <c r="A262" s="20" t="str">
        <f t="shared" si="19"/>
        <v/>
      </c>
      <c r="B262" s="20" t="str">
        <f>IFERROR(VLOOKUP($A262,Instellingen!$K$11:$L$22,2,0),"")</f>
        <v/>
      </c>
      <c r="C262" s="51"/>
      <c r="D262" s="52"/>
      <c r="E262" s="52"/>
      <c r="F262" s="53"/>
      <c r="G262" s="50"/>
      <c r="H262" s="50"/>
      <c r="I262" s="50"/>
      <c r="J262" s="38">
        <f t="shared" si="20"/>
        <v>0</v>
      </c>
      <c r="K262" s="38">
        <f t="shared" si="18"/>
        <v>0</v>
      </c>
      <c r="L262" s="38">
        <f t="shared" si="21"/>
        <v>0</v>
      </c>
      <c r="M262" s="38">
        <f t="shared" si="22"/>
        <v>0</v>
      </c>
      <c r="N262" s="38">
        <f t="shared" si="23"/>
        <v>0</v>
      </c>
      <c r="O262" s="38">
        <f>IF($F262=Instellingen!$I$11,ROUND(($J262-($J262/((100%+$F262)/100%))),2),0)</f>
        <v>0</v>
      </c>
      <c r="P262" s="38">
        <f>IF($F262=Instellingen!$I$12,ROUND(($J262-($J262/((100%+$F262)/100%))),2),0)</f>
        <v>0</v>
      </c>
      <c r="Q262" s="38">
        <f>IF($F262=Instellingen!$I$14,0,ROUND(($K262-($K262/((100%+$F262)/100%))),2))</f>
        <v>0</v>
      </c>
    </row>
    <row r="263" spans="1:17" x14ac:dyDescent="0.35">
      <c r="A263" s="20" t="str">
        <f t="shared" si="19"/>
        <v/>
      </c>
      <c r="B263" s="20" t="str">
        <f>IFERROR(VLOOKUP($A263,Instellingen!$K$11:$L$22,2,0),"")</f>
        <v/>
      </c>
      <c r="C263" s="51"/>
      <c r="D263" s="52"/>
      <c r="E263" s="52"/>
      <c r="F263" s="53"/>
      <c r="G263" s="50"/>
      <c r="H263" s="50"/>
      <c r="I263" s="50"/>
      <c r="J263" s="38">
        <f t="shared" si="20"/>
        <v>0</v>
      </c>
      <c r="K263" s="38">
        <f t="shared" ref="K263:K326" si="24">IF(OR($G263="Kosten",$G263="Investering"),$E263-$D263,0)</f>
        <v>0</v>
      </c>
      <c r="L263" s="38">
        <f t="shared" si="21"/>
        <v>0</v>
      </c>
      <c r="M263" s="38">
        <f t="shared" si="22"/>
        <v>0</v>
      </c>
      <c r="N263" s="38">
        <f t="shared" si="23"/>
        <v>0</v>
      </c>
      <c r="O263" s="38">
        <f>IF($F263=Instellingen!$I$11,ROUND(($J263-($J263/((100%+$F263)/100%))),2),0)</f>
        <v>0</v>
      </c>
      <c r="P263" s="38">
        <f>IF($F263=Instellingen!$I$12,ROUND(($J263-($J263/((100%+$F263)/100%))),2),0)</f>
        <v>0</v>
      </c>
      <c r="Q263" s="38">
        <f>IF($F263=Instellingen!$I$14,0,ROUND(($K263-($K263/((100%+$F263)/100%))),2))</f>
        <v>0</v>
      </c>
    </row>
    <row r="264" spans="1:17" x14ac:dyDescent="0.35">
      <c r="A264" s="20" t="str">
        <f t="shared" ref="A264:A327" si="25">IF($C264="","",PROPER(TEXT($C264,"mmmm")))</f>
        <v/>
      </c>
      <c r="B264" s="20" t="str">
        <f>IFERROR(VLOOKUP($A264,Instellingen!$K$11:$L$22,2,0),"")</f>
        <v/>
      </c>
      <c r="C264" s="51"/>
      <c r="D264" s="52"/>
      <c r="E264" s="52"/>
      <c r="F264" s="53"/>
      <c r="G264" s="50"/>
      <c r="H264" s="50"/>
      <c r="I264" s="50"/>
      <c r="J264" s="38">
        <f t="shared" ref="J264:J327" si="26">IF($G264="Omzet",$D264-$E264,0)</f>
        <v>0</v>
      </c>
      <c r="K264" s="38">
        <f t="shared" si="24"/>
        <v>0</v>
      </c>
      <c r="L264" s="38">
        <f t="shared" ref="L264:L327" si="27">IF(OR($G264="Omzet",$G264="Kosten",$G264="Investering"),0,$D264-$E264)</f>
        <v>0</v>
      </c>
      <c r="M264" s="38">
        <f t="shared" ref="M264:M327" si="28">J264-O264-P264</f>
        <v>0</v>
      </c>
      <c r="N264" s="38">
        <f t="shared" ref="N264:N327" si="29">K264-Q264</f>
        <v>0</v>
      </c>
      <c r="O264" s="38">
        <f>IF($F264=Instellingen!$I$11,ROUND(($J264-($J264/((100%+$F264)/100%))),2),0)</f>
        <v>0</v>
      </c>
      <c r="P264" s="38">
        <f>IF($F264=Instellingen!$I$12,ROUND(($J264-($J264/((100%+$F264)/100%))),2),0)</f>
        <v>0</v>
      </c>
      <c r="Q264" s="38">
        <f>IF($F264=Instellingen!$I$14,0,ROUND(($K264-($K264/((100%+$F264)/100%))),2))</f>
        <v>0</v>
      </c>
    </row>
    <row r="265" spans="1:17" x14ac:dyDescent="0.35">
      <c r="A265" s="20" t="str">
        <f t="shared" si="25"/>
        <v/>
      </c>
      <c r="B265" s="20" t="str">
        <f>IFERROR(VLOOKUP($A265,Instellingen!$K$11:$L$22,2,0),"")</f>
        <v/>
      </c>
      <c r="C265" s="51"/>
      <c r="D265" s="52"/>
      <c r="E265" s="52"/>
      <c r="F265" s="53"/>
      <c r="G265" s="50"/>
      <c r="H265" s="50"/>
      <c r="I265" s="50"/>
      <c r="J265" s="38">
        <f t="shared" si="26"/>
        <v>0</v>
      </c>
      <c r="K265" s="38">
        <f t="shared" si="24"/>
        <v>0</v>
      </c>
      <c r="L265" s="38">
        <f t="shared" si="27"/>
        <v>0</v>
      </c>
      <c r="M265" s="38">
        <f t="shared" si="28"/>
        <v>0</v>
      </c>
      <c r="N265" s="38">
        <f t="shared" si="29"/>
        <v>0</v>
      </c>
      <c r="O265" s="38">
        <f>IF($F265=Instellingen!$I$11,ROUND(($J265-($J265/((100%+$F265)/100%))),2),0)</f>
        <v>0</v>
      </c>
      <c r="P265" s="38">
        <f>IF($F265=Instellingen!$I$12,ROUND(($J265-($J265/((100%+$F265)/100%))),2),0)</f>
        <v>0</v>
      </c>
      <c r="Q265" s="38">
        <f>IF($F265=Instellingen!$I$14,0,ROUND(($K265-($K265/((100%+$F265)/100%))),2))</f>
        <v>0</v>
      </c>
    </row>
    <row r="266" spans="1:17" x14ac:dyDescent="0.35">
      <c r="A266" s="20" t="str">
        <f t="shared" si="25"/>
        <v/>
      </c>
      <c r="B266" s="20" t="str">
        <f>IFERROR(VLOOKUP($A266,Instellingen!$K$11:$L$22,2,0),"")</f>
        <v/>
      </c>
      <c r="C266" s="51"/>
      <c r="D266" s="52"/>
      <c r="E266" s="52"/>
      <c r="F266" s="53"/>
      <c r="G266" s="50"/>
      <c r="H266" s="50"/>
      <c r="I266" s="50"/>
      <c r="J266" s="38">
        <f t="shared" si="26"/>
        <v>0</v>
      </c>
      <c r="K266" s="38">
        <f t="shared" si="24"/>
        <v>0</v>
      </c>
      <c r="L266" s="38">
        <f t="shared" si="27"/>
        <v>0</v>
      </c>
      <c r="M266" s="38">
        <f t="shared" si="28"/>
        <v>0</v>
      </c>
      <c r="N266" s="38">
        <f t="shared" si="29"/>
        <v>0</v>
      </c>
      <c r="O266" s="38">
        <f>IF($F266=Instellingen!$I$11,ROUND(($J266-($J266/((100%+$F266)/100%))),2),0)</f>
        <v>0</v>
      </c>
      <c r="P266" s="38">
        <f>IF($F266=Instellingen!$I$12,ROUND(($J266-($J266/((100%+$F266)/100%))),2),0)</f>
        <v>0</v>
      </c>
      <c r="Q266" s="38">
        <f>IF($F266=Instellingen!$I$14,0,ROUND(($K266-($K266/((100%+$F266)/100%))),2))</f>
        <v>0</v>
      </c>
    </row>
    <row r="267" spans="1:17" x14ac:dyDescent="0.35">
      <c r="A267" s="20" t="str">
        <f t="shared" si="25"/>
        <v/>
      </c>
      <c r="B267" s="20" t="str">
        <f>IFERROR(VLOOKUP($A267,Instellingen!$K$11:$L$22,2,0),"")</f>
        <v/>
      </c>
      <c r="C267" s="51"/>
      <c r="D267" s="52"/>
      <c r="E267" s="52"/>
      <c r="F267" s="53"/>
      <c r="G267" s="50"/>
      <c r="H267" s="50"/>
      <c r="I267" s="50"/>
      <c r="J267" s="38">
        <f t="shared" si="26"/>
        <v>0</v>
      </c>
      <c r="K267" s="38">
        <f t="shared" si="24"/>
        <v>0</v>
      </c>
      <c r="L267" s="38">
        <f t="shared" si="27"/>
        <v>0</v>
      </c>
      <c r="M267" s="38">
        <f t="shared" si="28"/>
        <v>0</v>
      </c>
      <c r="N267" s="38">
        <f t="shared" si="29"/>
        <v>0</v>
      </c>
      <c r="O267" s="38">
        <f>IF($F267=Instellingen!$I$11,ROUND(($J267-($J267/((100%+$F267)/100%))),2),0)</f>
        <v>0</v>
      </c>
      <c r="P267" s="38">
        <f>IF($F267=Instellingen!$I$12,ROUND(($J267-($J267/((100%+$F267)/100%))),2),0)</f>
        <v>0</v>
      </c>
      <c r="Q267" s="38">
        <f>IF($F267=Instellingen!$I$14,0,ROUND(($K267-($K267/((100%+$F267)/100%))),2))</f>
        <v>0</v>
      </c>
    </row>
    <row r="268" spans="1:17" x14ac:dyDescent="0.35">
      <c r="A268" s="20" t="str">
        <f t="shared" si="25"/>
        <v/>
      </c>
      <c r="B268" s="20" t="str">
        <f>IFERROR(VLOOKUP($A268,Instellingen!$K$11:$L$22,2,0),"")</f>
        <v/>
      </c>
      <c r="C268" s="51"/>
      <c r="D268" s="52"/>
      <c r="E268" s="52"/>
      <c r="F268" s="53"/>
      <c r="G268" s="50"/>
      <c r="H268" s="50"/>
      <c r="I268" s="50"/>
      <c r="J268" s="38">
        <f t="shared" si="26"/>
        <v>0</v>
      </c>
      <c r="K268" s="38">
        <f t="shared" si="24"/>
        <v>0</v>
      </c>
      <c r="L268" s="38">
        <f t="shared" si="27"/>
        <v>0</v>
      </c>
      <c r="M268" s="38">
        <f t="shared" si="28"/>
        <v>0</v>
      </c>
      <c r="N268" s="38">
        <f t="shared" si="29"/>
        <v>0</v>
      </c>
      <c r="O268" s="38">
        <f>IF($F268=Instellingen!$I$11,ROUND(($J268-($J268/((100%+$F268)/100%))),2),0)</f>
        <v>0</v>
      </c>
      <c r="P268" s="38">
        <f>IF($F268=Instellingen!$I$12,ROUND(($J268-($J268/((100%+$F268)/100%))),2),0)</f>
        <v>0</v>
      </c>
      <c r="Q268" s="38">
        <f>IF($F268=Instellingen!$I$14,0,ROUND(($K268-($K268/((100%+$F268)/100%))),2))</f>
        <v>0</v>
      </c>
    </row>
    <row r="269" spans="1:17" x14ac:dyDescent="0.35">
      <c r="A269" s="20" t="str">
        <f t="shared" si="25"/>
        <v/>
      </c>
      <c r="B269" s="20" t="str">
        <f>IFERROR(VLOOKUP($A269,Instellingen!$K$11:$L$22,2,0),"")</f>
        <v/>
      </c>
      <c r="C269" s="51"/>
      <c r="D269" s="52"/>
      <c r="E269" s="52"/>
      <c r="F269" s="53"/>
      <c r="G269" s="50"/>
      <c r="H269" s="50"/>
      <c r="I269" s="50"/>
      <c r="J269" s="38">
        <f t="shared" si="26"/>
        <v>0</v>
      </c>
      <c r="K269" s="38">
        <f t="shared" si="24"/>
        <v>0</v>
      </c>
      <c r="L269" s="38">
        <f t="shared" si="27"/>
        <v>0</v>
      </c>
      <c r="M269" s="38">
        <f t="shared" si="28"/>
        <v>0</v>
      </c>
      <c r="N269" s="38">
        <f t="shared" si="29"/>
        <v>0</v>
      </c>
      <c r="O269" s="38">
        <f>IF($F269=Instellingen!$I$11,ROUND(($J269-($J269/((100%+$F269)/100%))),2),0)</f>
        <v>0</v>
      </c>
      <c r="P269" s="38">
        <f>IF($F269=Instellingen!$I$12,ROUND(($J269-($J269/((100%+$F269)/100%))),2),0)</f>
        <v>0</v>
      </c>
      <c r="Q269" s="38">
        <f>IF($F269=Instellingen!$I$14,0,ROUND(($K269-($K269/((100%+$F269)/100%))),2))</f>
        <v>0</v>
      </c>
    </row>
    <row r="270" spans="1:17" x14ac:dyDescent="0.35">
      <c r="A270" s="20" t="str">
        <f t="shared" si="25"/>
        <v/>
      </c>
      <c r="B270" s="20" t="str">
        <f>IFERROR(VLOOKUP($A270,Instellingen!$K$11:$L$22,2,0),"")</f>
        <v/>
      </c>
      <c r="C270" s="51"/>
      <c r="D270" s="52"/>
      <c r="E270" s="52"/>
      <c r="F270" s="53"/>
      <c r="G270" s="50"/>
      <c r="H270" s="50"/>
      <c r="I270" s="50"/>
      <c r="J270" s="38">
        <f t="shared" si="26"/>
        <v>0</v>
      </c>
      <c r="K270" s="38">
        <f t="shared" si="24"/>
        <v>0</v>
      </c>
      <c r="L270" s="38">
        <f t="shared" si="27"/>
        <v>0</v>
      </c>
      <c r="M270" s="38">
        <f t="shared" si="28"/>
        <v>0</v>
      </c>
      <c r="N270" s="38">
        <f t="shared" si="29"/>
        <v>0</v>
      </c>
      <c r="O270" s="38">
        <f>IF($F270=Instellingen!$I$11,ROUND(($J270-($J270/((100%+$F270)/100%))),2),0)</f>
        <v>0</v>
      </c>
      <c r="P270" s="38">
        <f>IF($F270=Instellingen!$I$12,ROUND(($J270-($J270/((100%+$F270)/100%))),2),0)</f>
        <v>0</v>
      </c>
      <c r="Q270" s="38">
        <f>IF($F270=Instellingen!$I$14,0,ROUND(($K270-($K270/((100%+$F270)/100%))),2))</f>
        <v>0</v>
      </c>
    </row>
    <row r="271" spans="1:17" x14ac:dyDescent="0.35">
      <c r="A271" s="20" t="str">
        <f t="shared" si="25"/>
        <v/>
      </c>
      <c r="B271" s="20" t="str">
        <f>IFERROR(VLOOKUP($A271,Instellingen!$K$11:$L$22,2,0),"")</f>
        <v/>
      </c>
      <c r="C271" s="51"/>
      <c r="D271" s="52"/>
      <c r="E271" s="52"/>
      <c r="F271" s="53"/>
      <c r="G271" s="50"/>
      <c r="H271" s="50"/>
      <c r="I271" s="50"/>
      <c r="J271" s="38">
        <f t="shared" si="26"/>
        <v>0</v>
      </c>
      <c r="K271" s="38">
        <f t="shared" si="24"/>
        <v>0</v>
      </c>
      <c r="L271" s="38">
        <f t="shared" si="27"/>
        <v>0</v>
      </c>
      <c r="M271" s="38">
        <f t="shared" si="28"/>
        <v>0</v>
      </c>
      <c r="N271" s="38">
        <f t="shared" si="29"/>
        <v>0</v>
      </c>
      <c r="O271" s="38">
        <f>IF($F271=Instellingen!$I$11,ROUND(($J271-($J271/((100%+$F271)/100%))),2),0)</f>
        <v>0</v>
      </c>
      <c r="P271" s="38">
        <f>IF($F271=Instellingen!$I$12,ROUND(($J271-($J271/((100%+$F271)/100%))),2),0)</f>
        <v>0</v>
      </c>
      <c r="Q271" s="38">
        <f>IF($F271=Instellingen!$I$14,0,ROUND(($K271-($K271/((100%+$F271)/100%))),2))</f>
        <v>0</v>
      </c>
    </row>
    <row r="272" spans="1:17" x14ac:dyDescent="0.35">
      <c r="A272" s="20" t="str">
        <f t="shared" si="25"/>
        <v/>
      </c>
      <c r="B272" s="20" t="str">
        <f>IFERROR(VLOOKUP($A272,Instellingen!$K$11:$L$22,2,0),"")</f>
        <v/>
      </c>
      <c r="C272" s="51"/>
      <c r="D272" s="52"/>
      <c r="E272" s="52"/>
      <c r="F272" s="53"/>
      <c r="G272" s="50"/>
      <c r="H272" s="50"/>
      <c r="I272" s="50"/>
      <c r="J272" s="38">
        <f t="shared" si="26"/>
        <v>0</v>
      </c>
      <c r="K272" s="38">
        <f t="shared" si="24"/>
        <v>0</v>
      </c>
      <c r="L272" s="38">
        <f t="shared" si="27"/>
        <v>0</v>
      </c>
      <c r="M272" s="38">
        <f t="shared" si="28"/>
        <v>0</v>
      </c>
      <c r="N272" s="38">
        <f t="shared" si="29"/>
        <v>0</v>
      </c>
      <c r="O272" s="38">
        <f>IF($F272=Instellingen!$I$11,ROUND(($J272-($J272/((100%+$F272)/100%))),2),0)</f>
        <v>0</v>
      </c>
      <c r="P272" s="38">
        <f>IF($F272=Instellingen!$I$12,ROUND(($J272-($J272/((100%+$F272)/100%))),2),0)</f>
        <v>0</v>
      </c>
      <c r="Q272" s="38">
        <f>IF($F272=Instellingen!$I$14,0,ROUND(($K272-($K272/((100%+$F272)/100%))),2))</f>
        <v>0</v>
      </c>
    </row>
    <row r="273" spans="1:17" x14ac:dyDescent="0.35">
      <c r="A273" s="20" t="str">
        <f t="shared" si="25"/>
        <v/>
      </c>
      <c r="B273" s="20" t="str">
        <f>IFERROR(VLOOKUP($A273,Instellingen!$K$11:$L$22,2,0),"")</f>
        <v/>
      </c>
      <c r="C273" s="51"/>
      <c r="D273" s="52"/>
      <c r="E273" s="52"/>
      <c r="F273" s="53"/>
      <c r="G273" s="50"/>
      <c r="H273" s="50"/>
      <c r="I273" s="50"/>
      <c r="J273" s="38">
        <f t="shared" si="26"/>
        <v>0</v>
      </c>
      <c r="K273" s="38">
        <f t="shared" si="24"/>
        <v>0</v>
      </c>
      <c r="L273" s="38">
        <f t="shared" si="27"/>
        <v>0</v>
      </c>
      <c r="M273" s="38">
        <f t="shared" si="28"/>
        <v>0</v>
      </c>
      <c r="N273" s="38">
        <f t="shared" si="29"/>
        <v>0</v>
      </c>
      <c r="O273" s="38">
        <f>IF($F273=Instellingen!$I$11,ROUND(($J273-($J273/((100%+$F273)/100%))),2),0)</f>
        <v>0</v>
      </c>
      <c r="P273" s="38">
        <f>IF($F273=Instellingen!$I$12,ROUND(($J273-($J273/((100%+$F273)/100%))),2),0)</f>
        <v>0</v>
      </c>
      <c r="Q273" s="38">
        <f>IF($F273=Instellingen!$I$14,0,ROUND(($K273-($K273/((100%+$F273)/100%))),2))</f>
        <v>0</v>
      </c>
    </row>
    <row r="274" spans="1:17" x14ac:dyDescent="0.35">
      <c r="A274" s="20" t="str">
        <f t="shared" si="25"/>
        <v/>
      </c>
      <c r="B274" s="20" t="str">
        <f>IFERROR(VLOOKUP($A274,Instellingen!$K$11:$L$22,2,0),"")</f>
        <v/>
      </c>
      <c r="C274" s="51"/>
      <c r="D274" s="52"/>
      <c r="E274" s="52"/>
      <c r="F274" s="53"/>
      <c r="G274" s="50"/>
      <c r="H274" s="50"/>
      <c r="I274" s="50"/>
      <c r="J274" s="38">
        <f t="shared" si="26"/>
        <v>0</v>
      </c>
      <c r="K274" s="38">
        <f t="shared" si="24"/>
        <v>0</v>
      </c>
      <c r="L274" s="38">
        <f t="shared" si="27"/>
        <v>0</v>
      </c>
      <c r="M274" s="38">
        <f t="shared" si="28"/>
        <v>0</v>
      </c>
      <c r="N274" s="38">
        <f t="shared" si="29"/>
        <v>0</v>
      </c>
      <c r="O274" s="38">
        <f>IF($F274=Instellingen!$I$11,ROUND(($J274-($J274/((100%+$F274)/100%))),2),0)</f>
        <v>0</v>
      </c>
      <c r="P274" s="38">
        <f>IF($F274=Instellingen!$I$12,ROUND(($J274-($J274/((100%+$F274)/100%))),2),0)</f>
        <v>0</v>
      </c>
      <c r="Q274" s="38">
        <f>IF($F274=Instellingen!$I$14,0,ROUND(($K274-($K274/((100%+$F274)/100%))),2))</f>
        <v>0</v>
      </c>
    </row>
    <row r="275" spans="1:17" x14ac:dyDescent="0.35">
      <c r="A275" s="20" t="str">
        <f t="shared" si="25"/>
        <v/>
      </c>
      <c r="B275" s="20" t="str">
        <f>IFERROR(VLOOKUP($A275,Instellingen!$K$11:$L$22,2,0),"")</f>
        <v/>
      </c>
      <c r="C275" s="51"/>
      <c r="D275" s="52"/>
      <c r="E275" s="52"/>
      <c r="F275" s="53"/>
      <c r="G275" s="50"/>
      <c r="H275" s="50"/>
      <c r="I275" s="50"/>
      <c r="J275" s="38">
        <f t="shared" si="26"/>
        <v>0</v>
      </c>
      <c r="K275" s="38">
        <f t="shared" si="24"/>
        <v>0</v>
      </c>
      <c r="L275" s="38">
        <f t="shared" si="27"/>
        <v>0</v>
      </c>
      <c r="M275" s="38">
        <f t="shared" si="28"/>
        <v>0</v>
      </c>
      <c r="N275" s="38">
        <f t="shared" si="29"/>
        <v>0</v>
      </c>
      <c r="O275" s="38">
        <f>IF($F275=Instellingen!$I$11,ROUND(($J275-($J275/((100%+$F275)/100%))),2),0)</f>
        <v>0</v>
      </c>
      <c r="P275" s="38">
        <f>IF($F275=Instellingen!$I$12,ROUND(($J275-($J275/((100%+$F275)/100%))),2),0)</f>
        <v>0</v>
      </c>
      <c r="Q275" s="38">
        <f>IF($F275=Instellingen!$I$14,0,ROUND(($K275-($K275/((100%+$F275)/100%))),2))</f>
        <v>0</v>
      </c>
    </row>
    <row r="276" spans="1:17" x14ac:dyDescent="0.35">
      <c r="A276" s="20" t="str">
        <f t="shared" si="25"/>
        <v/>
      </c>
      <c r="B276" s="20" t="str">
        <f>IFERROR(VLOOKUP($A276,Instellingen!$K$11:$L$22,2,0),"")</f>
        <v/>
      </c>
      <c r="C276" s="51"/>
      <c r="D276" s="52"/>
      <c r="E276" s="52"/>
      <c r="F276" s="53"/>
      <c r="G276" s="50"/>
      <c r="H276" s="50"/>
      <c r="I276" s="50"/>
      <c r="J276" s="38">
        <f t="shared" si="26"/>
        <v>0</v>
      </c>
      <c r="K276" s="38">
        <f t="shared" si="24"/>
        <v>0</v>
      </c>
      <c r="L276" s="38">
        <f t="shared" si="27"/>
        <v>0</v>
      </c>
      <c r="M276" s="38">
        <f t="shared" si="28"/>
        <v>0</v>
      </c>
      <c r="N276" s="38">
        <f t="shared" si="29"/>
        <v>0</v>
      </c>
      <c r="O276" s="38">
        <f>IF($F276=Instellingen!$I$11,ROUND(($J276-($J276/((100%+$F276)/100%))),2),0)</f>
        <v>0</v>
      </c>
      <c r="P276" s="38">
        <f>IF($F276=Instellingen!$I$12,ROUND(($J276-($J276/((100%+$F276)/100%))),2),0)</f>
        <v>0</v>
      </c>
      <c r="Q276" s="38">
        <f>IF($F276=Instellingen!$I$14,0,ROUND(($K276-($K276/((100%+$F276)/100%))),2))</f>
        <v>0</v>
      </c>
    </row>
    <row r="277" spans="1:17" x14ac:dyDescent="0.35">
      <c r="A277" s="20" t="str">
        <f t="shared" si="25"/>
        <v/>
      </c>
      <c r="B277" s="20" t="str">
        <f>IFERROR(VLOOKUP($A277,Instellingen!$K$11:$L$22,2,0),"")</f>
        <v/>
      </c>
      <c r="C277" s="51"/>
      <c r="D277" s="52"/>
      <c r="E277" s="52"/>
      <c r="F277" s="53"/>
      <c r="G277" s="50"/>
      <c r="H277" s="50"/>
      <c r="I277" s="50"/>
      <c r="J277" s="38">
        <f t="shared" si="26"/>
        <v>0</v>
      </c>
      <c r="K277" s="38">
        <f t="shared" si="24"/>
        <v>0</v>
      </c>
      <c r="L277" s="38">
        <f t="shared" si="27"/>
        <v>0</v>
      </c>
      <c r="M277" s="38">
        <f t="shared" si="28"/>
        <v>0</v>
      </c>
      <c r="N277" s="38">
        <f t="shared" si="29"/>
        <v>0</v>
      </c>
      <c r="O277" s="38">
        <f>IF($F277=Instellingen!$I$11,ROUND(($J277-($J277/((100%+$F277)/100%))),2),0)</f>
        <v>0</v>
      </c>
      <c r="P277" s="38">
        <f>IF($F277=Instellingen!$I$12,ROUND(($J277-($J277/((100%+$F277)/100%))),2),0)</f>
        <v>0</v>
      </c>
      <c r="Q277" s="38">
        <f>IF($F277=Instellingen!$I$14,0,ROUND(($K277-($K277/((100%+$F277)/100%))),2))</f>
        <v>0</v>
      </c>
    </row>
    <row r="278" spans="1:17" x14ac:dyDescent="0.35">
      <c r="A278" s="20" t="str">
        <f t="shared" si="25"/>
        <v/>
      </c>
      <c r="B278" s="20" t="str">
        <f>IFERROR(VLOOKUP($A278,Instellingen!$K$11:$L$22,2,0),"")</f>
        <v/>
      </c>
      <c r="C278" s="51"/>
      <c r="D278" s="52"/>
      <c r="E278" s="52"/>
      <c r="F278" s="53"/>
      <c r="G278" s="50"/>
      <c r="H278" s="50"/>
      <c r="I278" s="50"/>
      <c r="J278" s="38">
        <f t="shared" si="26"/>
        <v>0</v>
      </c>
      <c r="K278" s="38">
        <f t="shared" si="24"/>
        <v>0</v>
      </c>
      <c r="L278" s="38">
        <f t="shared" si="27"/>
        <v>0</v>
      </c>
      <c r="M278" s="38">
        <f t="shared" si="28"/>
        <v>0</v>
      </c>
      <c r="N278" s="38">
        <f t="shared" si="29"/>
        <v>0</v>
      </c>
      <c r="O278" s="38">
        <f>IF($F278=Instellingen!$I$11,ROUND(($J278-($J278/((100%+$F278)/100%))),2),0)</f>
        <v>0</v>
      </c>
      <c r="P278" s="38">
        <f>IF($F278=Instellingen!$I$12,ROUND(($J278-($J278/((100%+$F278)/100%))),2),0)</f>
        <v>0</v>
      </c>
      <c r="Q278" s="38">
        <f>IF($F278=Instellingen!$I$14,0,ROUND(($K278-($K278/((100%+$F278)/100%))),2))</f>
        <v>0</v>
      </c>
    </row>
    <row r="279" spans="1:17" x14ac:dyDescent="0.35">
      <c r="A279" s="20" t="str">
        <f t="shared" si="25"/>
        <v/>
      </c>
      <c r="B279" s="20" t="str">
        <f>IFERROR(VLOOKUP($A279,Instellingen!$K$11:$L$22,2,0),"")</f>
        <v/>
      </c>
      <c r="C279" s="51"/>
      <c r="D279" s="52"/>
      <c r="E279" s="52"/>
      <c r="F279" s="53"/>
      <c r="G279" s="50"/>
      <c r="H279" s="50"/>
      <c r="I279" s="50"/>
      <c r="J279" s="38">
        <f t="shared" si="26"/>
        <v>0</v>
      </c>
      <c r="K279" s="38">
        <f t="shared" si="24"/>
        <v>0</v>
      </c>
      <c r="L279" s="38">
        <f t="shared" si="27"/>
        <v>0</v>
      </c>
      <c r="M279" s="38">
        <f t="shared" si="28"/>
        <v>0</v>
      </c>
      <c r="N279" s="38">
        <f t="shared" si="29"/>
        <v>0</v>
      </c>
      <c r="O279" s="38">
        <f>IF($F279=Instellingen!$I$11,ROUND(($J279-($J279/((100%+$F279)/100%))),2),0)</f>
        <v>0</v>
      </c>
      <c r="P279" s="38">
        <f>IF($F279=Instellingen!$I$12,ROUND(($J279-($J279/((100%+$F279)/100%))),2),0)</f>
        <v>0</v>
      </c>
      <c r="Q279" s="38">
        <f>IF($F279=Instellingen!$I$14,0,ROUND(($K279-($K279/((100%+$F279)/100%))),2))</f>
        <v>0</v>
      </c>
    </row>
    <row r="280" spans="1:17" x14ac:dyDescent="0.35">
      <c r="A280" s="20" t="str">
        <f t="shared" si="25"/>
        <v/>
      </c>
      <c r="B280" s="20" t="str">
        <f>IFERROR(VLOOKUP($A280,Instellingen!$K$11:$L$22,2,0),"")</f>
        <v/>
      </c>
      <c r="C280" s="51"/>
      <c r="D280" s="52"/>
      <c r="E280" s="52"/>
      <c r="F280" s="53"/>
      <c r="G280" s="50"/>
      <c r="H280" s="50"/>
      <c r="I280" s="50"/>
      <c r="J280" s="38">
        <f t="shared" si="26"/>
        <v>0</v>
      </c>
      <c r="K280" s="38">
        <f t="shared" si="24"/>
        <v>0</v>
      </c>
      <c r="L280" s="38">
        <f t="shared" si="27"/>
        <v>0</v>
      </c>
      <c r="M280" s="38">
        <f t="shared" si="28"/>
        <v>0</v>
      </c>
      <c r="N280" s="38">
        <f t="shared" si="29"/>
        <v>0</v>
      </c>
      <c r="O280" s="38">
        <f>IF($F280=Instellingen!$I$11,ROUND(($J280-($J280/((100%+$F280)/100%))),2),0)</f>
        <v>0</v>
      </c>
      <c r="P280" s="38">
        <f>IF($F280=Instellingen!$I$12,ROUND(($J280-($J280/((100%+$F280)/100%))),2),0)</f>
        <v>0</v>
      </c>
      <c r="Q280" s="38">
        <f>IF($F280=Instellingen!$I$14,0,ROUND(($K280-($K280/((100%+$F280)/100%))),2))</f>
        <v>0</v>
      </c>
    </row>
    <row r="281" spans="1:17" x14ac:dyDescent="0.35">
      <c r="A281" s="20" t="str">
        <f t="shared" si="25"/>
        <v/>
      </c>
      <c r="B281" s="20" t="str">
        <f>IFERROR(VLOOKUP($A281,Instellingen!$K$11:$L$22,2,0),"")</f>
        <v/>
      </c>
      <c r="C281" s="51"/>
      <c r="D281" s="52"/>
      <c r="E281" s="52"/>
      <c r="F281" s="53"/>
      <c r="G281" s="50"/>
      <c r="H281" s="50"/>
      <c r="I281" s="50"/>
      <c r="J281" s="38">
        <f t="shared" si="26"/>
        <v>0</v>
      </c>
      <c r="K281" s="38">
        <f t="shared" si="24"/>
        <v>0</v>
      </c>
      <c r="L281" s="38">
        <f t="shared" si="27"/>
        <v>0</v>
      </c>
      <c r="M281" s="38">
        <f t="shared" si="28"/>
        <v>0</v>
      </c>
      <c r="N281" s="38">
        <f t="shared" si="29"/>
        <v>0</v>
      </c>
      <c r="O281" s="38">
        <f>IF($F281=Instellingen!$I$11,ROUND(($J281-($J281/((100%+$F281)/100%))),2),0)</f>
        <v>0</v>
      </c>
      <c r="P281" s="38">
        <f>IF($F281=Instellingen!$I$12,ROUND(($J281-($J281/((100%+$F281)/100%))),2),0)</f>
        <v>0</v>
      </c>
      <c r="Q281" s="38">
        <f>IF($F281=Instellingen!$I$14,0,ROUND(($K281-($K281/((100%+$F281)/100%))),2))</f>
        <v>0</v>
      </c>
    </row>
    <row r="282" spans="1:17" x14ac:dyDescent="0.35">
      <c r="A282" s="20" t="str">
        <f t="shared" si="25"/>
        <v/>
      </c>
      <c r="B282" s="20" t="str">
        <f>IFERROR(VLOOKUP($A282,Instellingen!$K$11:$L$22,2,0),"")</f>
        <v/>
      </c>
      <c r="C282" s="51"/>
      <c r="D282" s="52"/>
      <c r="E282" s="52"/>
      <c r="F282" s="53"/>
      <c r="G282" s="50"/>
      <c r="H282" s="50"/>
      <c r="I282" s="50"/>
      <c r="J282" s="38">
        <f t="shared" si="26"/>
        <v>0</v>
      </c>
      <c r="K282" s="38">
        <f t="shared" si="24"/>
        <v>0</v>
      </c>
      <c r="L282" s="38">
        <f t="shared" si="27"/>
        <v>0</v>
      </c>
      <c r="M282" s="38">
        <f t="shared" si="28"/>
        <v>0</v>
      </c>
      <c r="N282" s="38">
        <f t="shared" si="29"/>
        <v>0</v>
      </c>
      <c r="O282" s="38">
        <f>IF($F282=Instellingen!$I$11,ROUND(($J282-($J282/((100%+$F282)/100%))),2),0)</f>
        <v>0</v>
      </c>
      <c r="P282" s="38">
        <f>IF($F282=Instellingen!$I$12,ROUND(($J282-($J282/((100%+$F282)/100%))),2),0)</f>
        <v>0</v>
      </c>
      <c r="Q282" s="38">
        <f>IF($F282=Instellingen!$I$14,0,ROUND(($K282-($K282/((100%+$F282)/100%))),2))</f>
        <v>0</v>
      </c>
    </row>
    <row r="283" spans="1:17" x14ac:dyDescent="0.35">
      <c r="A283" s="20" t="str">
        <f t="shared" si="25"/>
        <v/>
      </c>
      <c r="B283" s="20" t="str">
        <f>IFERROR(VLOOKUP($A283,Instellingen!$K$11:$L$22,2,0),"")</f>
        <v/>
      </c>
      <c r="C283" s="51"/>
      <c r="D283" s="52"/>
      <c r="E283" s="52"/>
      <c r="F283" s="53"/>
      <c r="G283" s="50"/>
      <c r="H283" s="50"/>
      <c r="I283" s="50"/>
      <c r="J283" s="38">
        <f t="shared" si="26"/>
        <v>0</v>
      </c>
      <c r="K283" s="38">
        <f t="shared" si="24"/>
        <v>0</v>
      </c>
      <c r="L283" s="38">
        <f t="shared" si="27"/>
        <v>0</v>
      </c>
      <c r="M283" s="38">
        <f t="shared" si="28"/>
        <v>0</v>
      </c>
      <c r="N283" s="38">
        <f t="shared" si="29"/>
        <v>0</v>
      </c>
      <c r="O283" s="38">
        <f>IF($F283=Instellingen!$I$11,ROUND(($J283-($J283/((100%+$F283)/100%))),2),0)</f>
        <v>0</v>
      </c>
      <c r="P283" s="38">
        <f>IF($F283=Instellingen!$I$12,ROUND(($J283-($J283/((100%+$F283)/100%))),2),0)</f>
        <v>0</v>
      </c>
      <c r="Q283" s="38">
        <f>IF($F283=Instellingen!$I$14,0,ROUND(($K283-($K283/((100%+$F283)/100%))),2))</f>
        <v>0</v>
      </c>
    </row>
    <row r="284" spans="1:17" x14ac:dyDescent="0.35">
      <c r="A284" s="20" t="str">
        <f t="shared" si="25"/>
        <v/>
      </c>
      <c r="B284" s="20" t="str">
        <f>IFERROR(VLOOKUP($A284,Instellingen!$K$11:$L$22,2,0),"")</f>
        <v/>
      </c>
      <c r="C284" s="51"/>
      <c r="D284" s="52"/>
      <c r="E284" s="52"/>
      <c r="F284" s="53"/>
      <c r="G284" s="50"/>
      <c r="H284" s="50"/>
      <c r="I284" s="50"/>
      <c r="J284" s="38">
        <f t="shared" si="26"/>
        <v>0</v>
      </c>
      <c r="K284" s="38">
        <f t="shared" si="24"/>
        <v>0</v>
      </c>
      <c r="L284" s="38">
        <f t="shared" si="27"/>
        <v>0</v>
      </c>
      <c r="M284" s="38">
        <f t="shared" si="28"/>
        <v>0</v>
      </c>
      <c r="N284" s="38">
        <f t="shared" si="29"/>
        <v>0</v>
      </c>
      <c r="O284" s="38">
        <f>IF($F284=Instellingen!$I$11,ROUND(($J284-($J284/((100%+$F284)/100%))),2),0)</f>
        <v>0</v>
      </c>
      <c r="P284" s="38">
        <f>IF($F284=Instellingen!$I$12,ROUND(($J284-($J284/((100%+$F284)/100%))),2),0)</f>
        <v>0</v>
      </c>
      <c r="Q284" s="38">
        <f>IF($F284=Instellingen!$I$14,0,ROUND(($K284-($K284/((100%+$F284)/100%))),2))</f>
        <v>0</v>
      </c>
    </row>
    <row r="285" spans="1:17" x14ac:dyDescent="0.35">
      <c r="A285" s="20" t="str">
        <f t="shared" si="25"/>
        <v/>
      </c>
      <c r="B285" s="20" t="str">
        <f>IFERROR(VLOOKUP($A285,Instellingen!$K$11:$L$22,2,0),"")</f>
        <v/>
      </c>
      <c r="C285" s="51"/>
      <c r="D285" s="52"/>
      <c r="E285" s="52"/>
      <c r="F285" s="53"/>
      <c r="G285" s="50"/>
      <c r="H285" s="50"/>
      <c r="I285" s="50"/>
      <c r="J285" s="38">
        <f t="shared" si="26"/>
        <v>0</v>
      </c>
      <c r="K285" s="38">
        <f t="shared" si="24"/>
        <v>0</v>
      </c>
      <c r="L285" s="38">
        <f t="shared" si="27"/>
        <v>0</v>
      </c>
      <c r="M285" s="38">
        <f t="shared" si="28"/>
        <v>0</v>
      </c>
      <c r="N285" s="38">
        <f t="shared" si="29"/>
        <v>0</v>
      </c>
      <c r="O285" s="38">
        <f>IF($F285=Instellingen!$I$11,ROUND(($J285-($J285/((100%+$F285)/100%))),2),0)</f>
        <v>0</v>
      </c>
      <c r="P285" s="38">
        <f>IF($F285=Instellingen!$I$12,ROUND(($J285-($J285/((100%+$F285)/100%))),2),0)</f>
        <v>0</v>
      </c>
      <c r="Q285" s="38">
        <f>IF($F285=Instellingen!$I$14,0,ROUND(($K285-($K285/((100%+$F285)/100%))),2))</f>
        <v>0</v>
      </c>
    </row>
    <row r="286" spans="1:17" x14ac:dyDescent="0.35">
      <c r="A286" s="20" t="str">
        <f t="shared" si="25"/>
        <v/>
      </c>
      <c r="B286" s="20" t="str">
        <f>IFERROR(VLOOKUP($A286,Instellingen!$K$11:$L$22,2,0),"")</f>
        <v/>
      </c>
      <c r="C286" s="51"/>
      <c r="D286" s="52"/>
      <c r="E286" s="52"/>
      <c r="F286" s="53"/>
      <c r="G286" s="50"/>
      <c r="H286" s="50"/>
      <c r="I286" s="50"/>
      <c r="J286" s="38">
        <f t="shared" si="26"/>
        <v>0</v>
      </c>
      <c r="K286" s="38">
        <f t="shared" si="24"/>
        <v>0</v>
      </c>
      <c r="L286" s="38">
        <f t="shared" si="27"/>
        <v>0</v>
      </c>
      <c r="M286" s="38">
        <f t="shared" si="28"/>
        <v>0</v>
      </c>
      <c r="N286" s="38">
        <f t="shared" si="29"/>
        <v>0</v>
      </c>
      <c r="O286" s="38">
        <f>IF($F286=Instellingen!$I$11,ROUND(($J286-($J286/((100%+$F286)/100%))),2),0)</f>
        <v>0</v>
      </c>
      <c r="P286" s="38">
        <f>IF($F286=Instellingen!$I$12,ROUND(($J286-($J286/((100%+$F286)/100%))),2),0)</f>
        <v>0</v>
      </c>
      <c r="Q286" s="38">
        <f>IF($F286=Instellingen!$I$14,0,ROUND(($K286-($K286/((100%+$F286)/100%))),2))</f>
        <v>0</v>
      </c>
    </row>
    <row r="287" spans="1:17" x14ac:dyDescent="0.35">
      <c r="A287" s="20" t="str">
        <f t="shared" si="25"/>
        <v/>
      </c>
      <c r="B287" s="20" t="str">
        <f>IFERROR(VLOOKUP($A287,Instellingen!$K$11:$L$22,2,0),"")</f>
        <v/>
      </c>
      <c r="C287" s="51"/>
      <c r="D287" s="52"/>
      <c r="E287" s="52"/>
      <c r="F287" s="53"/>
      <c r="G287" s="50"/>
      <c r="H287" s="50"/>
      <c r="I287" s="50"/>
      <c r="J287" s="38">
        <f t="shared" si="26"/>
        <v>0</v>
      </c>
      <c r="K287" s="38">
        <f t="shared" si="24"/>
        <v>0</v>
      </c>
      <c r="L287" s="38">
        <f t="shared" si="27"/>
        <v>0</v>
      </c>
      <c r="M287" s="38">
        <f t="shared" si="28"/>
        <v>0</v>
      </c>
      <c r="N287" s="38">
        <f t="shared" si="29"/>
        <v>0</v>
      </c>
      <c r="O287" s="38">
        <f>IF($F287=Instellingen!$I$11,ROUND(($J287-($J287/((100%+$F287)/100%))),2),0)</f>
        <v>0</v>
      </c>
      <c r="P287" s="38">
        <f>IF($F287=Instellingen!$I$12,ROUND(($J287-($J287/((100%+$F287)/100%))),2),0)</f>
        <v>0</v>
      </c>
      <c r="Q287" s="38">
        <f>IF($F287=Instellingen!$I$14,0,ROUND(($K287-($K287/((100%+$F287)/100%))),2))</f>
        <v>0</v>
      </c>
    </row>
    <row r="288" spans="1:17" x14ac:dyDescent="0.35">
      <c r="A288" s="20" t="str">
        <f t="shared" si="25"/>
        <v/>
      </c>
      <c r="B288" s="20" t="str">
        <f>IFERROR(VLOOKUP($A288,Instellingen!$K$11:$L$22,2,0),"")</f>
        <v/>
      </c>
      <c r="C288" s="51"/>
      <c r="D288" s="52"/>
      <c r="E288" s="52"/>
      <c r="F288" s="53"/>
      <c r="G288" s="50"/>
      <c r="H288" s="50"/>
      <c r="I288" s="50"/>
      <c r="J288" s="38">
        <f t="shared" si="26"/>
        <v>0</v>
      </c>
      <c r="K288" s="38">
        <f t="shared" si="24"/>
        <v>0</v>
      </c>
      <c r="L288" s="38">
        <f t="shared" si="27"/>
        <v>0</v>
      </c>
      <c r="M288" s="38">
        <f t="shared" si="28"/>
        <v>0</v>
      </c>
      <c r="N288" s="38">
        <f t="shared" si="29"/>
        <v>0</v>
      </c>
      <c r="O288" s="38">
        <f>IF($F288=Instellingen!$I$11,ROUND(($J288-($J288/((100%+$F288)/100%))),2),0)</f>
        <v>0</v>
      </c>
      <c r="P288" s="38">
        <f>IF($F288=Instellingen!$I$12,ROUND(($J288-($J288/((100%+$F288)/100%))),2),0)</f>
        <v>0</v>
      </c>
      <c r="Q288" s="38">
        <f>IF($F288=Instellingen!$I$14,0,ROUND(($K288-($K288/((100%+$F288)/100%))),2))</f>
        <v>0</v>
      </c>
    </row>
    <row r="289" spans="1:17" x14ac:dyDescent="0.35">
      <c r="A289" s="20" t="str">
        <f t="shared" si="25"/>
        <v/>
      </c>
      <c r="B289" s="20" t="str">
        <f>IFERROR(VLOOKUP($A289,Instellingen!$K$11:$L$22,2,0),"")</f>
        <v/>
      </c>
      <c r="C289" s="51"/>
      <c r="D289" s="52"/>
      <c r="E289" s="52"/>
      <c r="F289" s="53"/>
      <c r="G289" s="50"/>
      <c r="H289" s="50"/>
      <c r="I289" s="50"/>
      <c r="J289" s="38">
        <f t="shared" si="26"/>
        <v>0</v>
      </c>
      <c r="K289" s="38">
        <f t="shared" si="24"/>
        <v>0</v>
      </c>
      <c r="L289" s="38">
        <f t="shared" si="27"/>
        <v>0</v>
      </c>
      <c r="M289" s="38">
        <f t="shared" si="28"/>
        <v>0</v>
      </c>
      <c r="N289" s="38">
        <f t="shared" si="29"/>
        <v>0</v>
      </c>
      <c r="O289" s="38">
        <f>IF($F289=Instellingen!$I$11,ROUND(($J289-($J289/((100%+$F289)/100%))),2),0)</f>
        <v>0</v>
      </c>
      <c r="P289" s="38">
        <f>IF($F289=Instellingen!$I$12,ROUND(($J289-($J289/((100%+$F289)/100%))),2),0)</f>
        <v>0</v>
      </c>
      <c r="Q289" s="38">
        <f>IF($F289=Instellingen!$I$14,0,ROUND(($K289-($K289/((100%+$F289)/100%))),2))</f>
        <v>0</v>
      </c>
    </row>
    <row r="290" spans="1:17" x14ac:dyDescent="0.35">
      <c r="A290" s="20" t="str">
        <f t="shared" si="25"/>
        <v/>
      </c>
      <c r="B290" s="20" t="str">
        <f>IFERROR(VLOOKUP($A290,Instellingen!$K$11:$L$22,2,0),"")</f>
        <v/>
      </c>
      <c r="C290" s="51"/>
      <c r="D290" s="52"/>
      <c r="E290" s="52"/>
      <c r="F290" s="53"/>
      <c r="G290" s="50"/>
      <c r="H290" s="50"/>
      <c r="I290" s="50"/>
      <c r="J290" s="38">
        <f t="shared" si="26"/>
        <v>0</v>
      </c>
      <c r="K290" s="38">
        <f t="shared" si="24"/>
        <v>0</v>
      </c>
      <c r="L290" s="38">
        <f t="shared" si="27"/>
        <v>0</v>
      </c>
      <c r="M290" s="38">
        <f t="shared" si="28"/>
        <v>0</v>
      </c>
      <c r="N290" s="38">
        <f t="shared" si="29"/>
        <v>0</v>
      </c>
      <c r="O290" s="38">
        <f>IF($F290=Instellingen!$I$11,ROUND(($J290-($J290/((100%+$F290)/100%))),2),0)</f>
        <v>0</v>
      </c>
      <c r="P290" s="38">
        <f>IF($F290=Instellingen!$I$12,ROUND(($J290-($J290/((100%+$F290)/100%))),2),0)</f>
        <v>0</v>
      </c>
      <c r="Q290" s="38">
        <f>IF($F290=Instellingen!$I$14,0,ROUND(($K290-($K290/((100%+$F290)/100%))),2))</f>
        <v>0</v>
      </c>
    </row>
    <row r="291" spans="1:17" x14ac:dyDescent="0.35">
      <c r="A291" s="20" t="str">
        <f t="shared" si="25"/>
        <v/>
      </c>
      <c r="B291" s="20" t="str">
        <f>IFERROR(VLOOKUP($A291,Instellingen!$K$11:$L$22,2,0),"")</f>
        <v/>
      </c>
      <c r="C291" s="51"/>
      <c r="D291" s="52"/>
      <c r="E291" s="52"/>
      <c r="F291" s="53"/>
      <c r="G291" s="50"/>
      <c r="H291" s="50"/>
      <c r="I291" s="50"/>
      <c r="J291" s="38">
        <f t="shared" si="26"/>
        <v>0</v>
      </c>
      <c r="K291" s="38">
        <f t="shared" si="24"/>
        <v>0</v>
      </c>
      <c r="L291" s="38">
        <f t="shared" si="27"/>
        <v>0</v>
      </c>
      <c r="M291" s="38">
        <f t="shared" si="28"/>
        <v>0</v>
      </c>
      <c r="N291" s="38">
        <f t="shared" si="29"/>
        <v>0</v>
      </c>
      <c r="O291" s="38">
        <f>IF($F291=Instellingen!$I$11,ROUND(($J291-($J291/((100%+$F291)/100%))),2),0)</f>
        <v>0</v>
      </c>
      <c r="P291" s="38">
        <f>IF($F291=Instellingen!$I$12,ROUND(($J291-($J291/((100%+$F291)/100%))),2),0)</f>
        <v>0</v>
      </c>
      <c r="Q291" s="38">
        <f>IF($F291=Instellingen!$I$14,0,ROUND(($K291-($K291/((100%+$F291)/100%))),2))</f>
        <v>0</v>
      </c>
    </row>
    <row r="292" spans="1:17" x14ac:dyDescent="0.35">
      <c r="A292" s="20" t="str">
        <f t="shared" si="25"/>
        <v/>
      </c>
      <c r="B292" s="20" t="str">
        <f>IFERROR(VLOOKUP($A292,Instellingen!$K$11:$L$22,2,0),"")</f>
        <v/>
      </c>
      <c r="C292" s="51"/>
      <c r="D292" s="52"/>
      <c r="E292" s="52"/>
      <c r="F292" s="53"/>
      <c r="G292" s="50"/>
      <c r="H292" s="50"/>
      <c r="I292" s="50"/>
      <c r="J292" s="38">
        <f t="shared" si="26"/>
        <v>0</v>
      </c>
      <c r="K292" s="38">
        <f t="shared" si="24"/>
        <v>0</v>
      </c>
      <c r="L292" s="38">
        <f t="shared" si="27"/>
        <v>0</v>
      </c>
      <c r="M292" s="38">
        <f t="shared" si="28"/>
        <v>0</v>
      </c>
      <c r="N292" s="38">
        <f t="shared" si="29"/>
        <v>0</v>
      </c>
      <c r="O292" s="38">
        <f>IF($F292=Instellingen!$I$11,ROUND(($J292-($J292/((100%+$F292)/100%))),2),0)</f>
        <v>0</v>
      </c>
      <c r="P292" s="38">
        <f>IF($F292=Instellingen!$I$12,ROUND(($J292-($J292/((100%+$F292)/100%))),2),0)</f>
        <v>0</v>
      </c>
      <c r="Q292" s="38">
        <f>IF($F292=Instellingen!$I$14,0,ROUND(($K292-($K292/((100%+$F292)/100%))),2))</f>
        <v>0</v>
      </c>
    </row>
    <row r="293" spans="1:17" x14ac:dyDescent="0.35">
      <c r="A293" s="20" t="str">
        <f t="shared" si="25"/>
        <v/>
      </c>
      <c r="B293" s="20" t="str">
        <f>IFERROR(VLOOKUP($A293,Instellingen!$K$11:$L$22,2,0),"")</f>
        <v/>
      </c>
      <c r="C293" s="51"/>
      <c r="D293" s="52"/>
      <c r="E293" s="52"/>
      <c r="F293" s="53"/>
      <c r="G293" s="50"/>
      <c r="H293" s="50"/>
      <c r="I293" s="50"/>
      <c r="J293" s="38">
        <f t="shared" si="26"/>
        <v>0</v>
      </c>
      <c r="K293" s="38">
        <f t="shared" si="24"/>
        <v>0</v>
      </c>
      <c r="L293" s="38">
        <f t="shared" si="27"/>
        <v>0</v>
      </c>
      <c r="M293" s="38">
        <f t="shared" si="28"/>
        <v>0</v>
      </c>
      <c r="N293" s="38">
        <f t="shared" si="29"/>
        <v>0</v>
      </c>
      <c r="O293" s="38">
        <f>IF($F293=Instellingen!$I$11,ROUND(($J293-($J293/((100%+$F293)/100%))),2),0)</f>
        <v>0</v>
      </c>
      <c r="P293" s="38">
        <f>IF($F293=Instellingen!$I$12,ROUND(($J293-($J293/((100%+$F293)/100%))),2),0)</f>
        <v>0</v>
      </c>
      <c r="Q293" s="38">
        <f>IF($F293=Instellingen!$I$14,0,ROUND(($K293-($K293/((100%+$F293)/100%))),2))</f>
        <v>0</v>
      </c>
    </row>
    <row r="294" spans="1:17" x14ac:dyDescent="0.35">
      <c r="A294" s="20" t="str">
        <f t="shared" si="25"/>
        <v/>
      </c>
      <c r="B294" s="20" t="str">
        <f>IFERROR(VLOOKUP($A294,Instellingen!$K$11:$L$22,2,0),"")</f>
        <v/>
      </c>
      <c r="C294" s="51"/>
      <c r="D294" s="52"/>
      <c r="E294" s="52"/>
      <c r="F294" s="53"/>
      <c r="G294" s="50"/>
      <c r="H294" s="50"/>
      <c r="I294" s="50"/>
      <c r="J294" s="38">
        <f t="shared" si="26"/>
        <v>0</v>
      </c>
      <c r="K294" s="38">
        <f t="shared" si="24"/>
        <v>0</v>
      </c>
      <c r="L294" s="38">
        <f t="shared" si="27"/>
        <v>0</v>
      </c>
      <c r="M294" s="38">
        <f t="shared" si="28"/>
        <v>0</v>
      </c>
      <c r="N294" s="38">
        <f t="shared" si="29"/>
        <v>0</v>
      </c>
      <c r="O294" s="38">
        <f>IF($F294=Instellingen!$I$11,ROUND(($J294-($J294/((100%+$F294)/100%))),2),0)</f>
        <v>0</v>
      </c>
      <c r="P294" s="38">
        <f>IF($F294=Instellingen!$I$12,ROUND(($J294-($J294/((100%+$F294)/100%))),2),0)</f>
        <v>0</v>
      </c>
      <c r="Q294" s="38">
        <f>IF($F294=Instellingen!$I$14,0,ROUND(($K294-($K294/((100%+$F294)/100%))),2))</f>
        <v>0</v>
      </c>
    </row>
    <row r="295" spans="1:17" x14ac:dyDescent="0.35">
      <c r="A295" s="20" t="str">
        <f t="shared" si="25"/>
        <v/>
      </c>
      <c r="B295" s="20" t="str">
        <f>IFERROR(VLOOKUP($A295,Instellingen!$K$11:$L$22,2,0),"")</f>
        <v/>
      </c>
      <c r="C295" s="51"/>
      <c r="D295" s="52"/>
      <c r="E295" s="52"/>
      <c r="F295" s="53"/>
      <c r="G295" s="50"/>
      <c r="H295" s="50"/>
      <c r="I295" s="50"/>
      <c r="J295" s="38">
        <f t="shared" si="26"/>
        <v>0</v>
      </c>
      <c r="K295" s="38">
        <f t="shared" si="24"/>
        <v>0</v>
      </c>
      <c r="L295" s="38">
        <f t="shared" si="27"/>
        <v>0</v>
      </c>
      <c r="M295" s="38">
        <f t="shared" si="28"/>
        <v>0</v>
      </c>
      <c r="N295" s="38">
        <f t="shared" si="29"/>
        <v>0</v>
      </c>
      <c r="O295" s="38">
        <f>IF($F295=Instellingen!$I$11,ROUND(($J295-($J295/((100%+$F295)/100%))),2),0)</f>
        <v>0</v>
      </c>
      <c r="P295" s="38">
        <f>IF($F295=Instellingen!$I$12,ROUND(($J295-($J295/((100%+$F295)/100%))),2),0)</f>
        <v>0</v>
      </c>
      <c r="Q295" s="38">
        <f>IF($F295=Instellingen!$I$14,0,ROUND(($K295-($K295/((100%+$F295)/100%))),2))</f>
        <v>0</v>
      </c>
    </row>
    <row r="296" spans="1:17" x14ac:dyDescent="0.35">
      <c r="A296" s="20" t="str">
        <f t="shared" si="25"/>
        <v/>
      </c>
      <c r="B296" s="20" t="str">
        <f>IFERROR(VLOOKUP($A296,Instellingen!$K$11:$L$22,2,0),"")</f>
        <v/>
      </c>
      <c r="C296" s="51"/>
      <c r="D296" s="52"/>
      <c r="E296" s="52"/>
      <c r="F296" s="53"/>
      <c r="G296" s="50"/>
      <c r="H296" s="50"/>
      <c r="I296" s="50"/>
      <c r="J296" s="38">
        <f t="shared" si="26"/>
        <v>0</v>
      </c>
      <c r="K296" s="38">
        <f t="shared" si="24"/>
        <v>0</v>
      </c>
      <c r="L296" s="38">
        <f t="shared" si="27"/>
        <v>0</v>
      </c>
      <c r="M296" s="38">
        <f t="shared" si="28"/>
        <v>0</v>
      </c>
      <c r="N296" s="38">
        <f t="shared" si="29"/>
        <v>0</v>
      </c>
      <c r="O296" s="38">
        <f>IF($F296=Instellingen!$I$11,ROUND(($J296-($J296/((100%+$F296)/100%))),2),0)</f>
        <v>0</v>
      </c>
      <c r="P296" s="38">
        <f>IF($F296=Instellingen!$I$12,ROUND(($J296-($J296/((100%+$F296)/100%))),2),0)</f>
        <v>0</v>
      </c>
      <c r="Q296" s="38">
        <f>IF($F296=Instellingen!$I$14,0,ROUND(($K296-($K296/((100%+$F296)/100%))),2))</f>
        <v>0</v>
      </c>
    </row>
    <row r="297" spans="1:17" x14ac:dyDescent="0.35">
      <c r="A297" s="20" t="str">
        <f t="shared" si="25"/>
        <v/>
      </c>
      <c r="B297" s="20" t="str">
        <f>IFERROR(VLOOKUP($A297,Instellingen!$K$11:$L$22,2,0),"")</f>
        <v/>
      </c>
      <c r="C297" s="51"/>
      <c r="D297" s="52"/>
      <c r="E297" s="52"/>
      <c r="F297" s="53"/>
      <c r="G297" s="50"/>
      <c r="H297" s="50"/>
      <c r="I297" s="50"/>
      <c r="J297" s="38">
        <f t="shared" si="26"/>
        <v>0</v>
      </c>
      <c r="K297" s="38">
        <f t="shared" si="24"/>
        <v>0</v>
      </c>
      <c r="L297" s="38">
        <f t="shared" si="27"/>
        <v>0</v>
      </c>
      <c r="M297" s="38">
        <f t="shared" si="28"/>
        <v>0</v>
      </c>
      <c r="N297" s="38">
        <f t="shared" si="29"/>
        <v>0</v>
      </c>
      <c r="O297" s="38">
        <f>IF($F297=Instellingen!$I$11,ROUND(($J297-($J297/((100%+$F297)/100%))),2),0)</f>
        <v>0</v>
      </c>
      <c r="P297" s="38">
        <f>IF($F297=Instellingen!$I$12,ROUND(($J297-($J297/((100%+$F297)/100%))),2),0)</f>
        <v>0</v>
      </c>
      <c r="Q297" s="38">
        <f>IF($F297=Instellingen!$I$14,0,ROUND(($K297-($K297/((100%+$F297)/100%))),2))</f>
        <v>0</v>
      </c>
    </row>
    <row r="298" spans="1:17" x14ac:dyDescent="0.35">
      <c r="A298" s="20" t="str">
        <f t="shared" si="25"/>
        <v/>
      </c>
      <c r="B298" s="20" t="str">
        <f>IFERROR(VLOOKUP($A298,Instellingen!$K$11:$L$22,2,0),"")</f>
        <v/>
      </c>
      <c r="C298" s="51"/>
      <c r="D298" s="52"/>
      <c r="E298" s="52"/>
      <c r="F298" s="53"/>
      <c r="G298" s="50"/>
      <c r="H298" s="50"/>
      <c r="I298" s="50"/>
      <c r="J298" s="38">
        <f t="shared" si="26"/>
        <v>0</v>
      </c>
      <c r="K298" s="38">
        <f t="shared" si="24"/>
        <v>0</v>
      </c>
      <c r="L298" s="38">
        <f t="shared" si="27"/>
        <v>0</v>
      </c>
      <c r="M298" s="38">
        <f t="shared" si="28"/>
        <v>0</v>
      </c>
      <c r="N298" s="38">
        <f t="shared" si="29"/>
        <v>0</v>
      </c>
      <c r="O298" s="38">
        <f>IF($F298=Instellingen!$I$11,ROUND(($J298-($J298/((100%+$F298)/100%))),2),0)</f>
        <v>0</v>
      </c>
      <c r="P298" s="38">
        <f>IF($F298=Instellingen!$I$12,ROUND(($J298-($J298/((100%+$F298)/100%))),2),0)</f>
        <v>0</v>
      </c>
      <c r="Q298" s="38">
        <f>IF($F298=Instellingen!$I$14,0,ROUND(($K298-($K298/((100%+$F298)/100%))),2))</f>
        <v>0</v>
      </c>
    </row>
    <row r="299" spans="1:17" x14ac:dyDescent="0.35">
      <c r="A299" s="20" t="str">
        <f t="shared" si="25"/>
        <v/>
      </c>
      <c r="B299" s="20" t="str">
        <f>IFERROR(VLOOKUP($A299,Instellingen!$K$11:$L$22,2,0),"")</f>
        <v/>
      </c>
      <c r="C299" s="51"/>
      <c r="D299" s="52"/>
      <c r="E299" s="52"/>
      <c r="F299" s="53"/>
      <c r="G299" s="50"/>
      <c r="H299" s="50"/>
      <c r="I299" s="50"/>
      <c r="J299" s="38">
        <f t="shared" si="26"/>
        <v>0</v>
      </c>
      <c r="K299" s="38">
        <f t="shared" si="24"/>
        <v>0</v>
      </c>
      <c r="L299" s="38">
        <f t="shared" si="27"/>
        <v>0</v>
      </c>
      <c r="M299" s="38">
        <f t="shared" si="28"/>
        <v>0</v>
      </c>
      <c r="N299" s="38">
        <f t="shared" si="29"/>
        <v>0</v>
      </c>
      <c r="O299" s="38">
        <f>IF($F299=Instellingen!$I$11,ROUND(($J299-($J299/((100%+$F299)/100%))),2),0)</f>
        <v>0</v>
      </c>
      <c r="P299" s="38">
        <f>IF($F299=Instellingen!$I$12,ROUND(($J299-($J299/((100%+$F299)/100%))),2),0)</f>
        <v>0</v>
      </c>
      <c r="Q299" s="38">
        <f>IF($F299=Instellingen!$I$14,0,ROUND(($K299-($K299/((100%+$F299)/100%))),2))</f>
        <v>0</v>
      </c>
    </row>
    <row r="300" spans="1:17" x14ac:dyDescent="0.35">
      <c r="A300" s="20" t="str">
        <f t="shared" si="25"/>
        <v/>
      </c>
      <c r="B300" s="20" t="str">
        <f>IFERROR(VLOOKUP($A300,Instellingen!$K$11:$L$22,2,0),"")</f>
        <v/>
      </c>
      <c r="C300" s="51"/>
      <c r="D300" s="52"/>
      <c r="E300" s="52"/>
      <c r="F300" s="53"/>
      <c r="G300" s="50"/>
      <c r="H300" s="50"/>
      <c r="I300" s="50"/>
      <c r="J300" s="38">
        <f t="shared" si="26"/>
        <v>0</v>
      </c>
      <c r="K300" s="38">
        <f t="shared" si="24"/>
        <v>0</v>
      </c>
      <c r="L300" s="38">
        <f t="shared" si="27"/>
        <v>0</v>
      </c>
      <c r="M300" s="38">
        <f t="shared" si="28"/>
        <v>0</v>
      </c>
      <c r="N300" s="38">
        <f t="shared" si="29"/>
        <v>0</v>
      </c>
      <c r="O300" s="38">
        <f>IF($F300=Instellingen!$I$11,ROUND(($J300-($J300/((100%+$F300)/100%))),2),0)</f>
        <v>0</v>
      </c>
      <c r="P300" s="38">
        <f>IF($F300=Instellingen!$I$12,ROUND(($J300-($J300/((100%+$F300)/100%))),2),0)</f>
        <v>0</v>
      </c>
      <c r="Q300" s="38">
        <f>IF($F300=Instellingen!$I$14,0,ROUND(($K300-($K300/((100%+$F300)/100%))),2))</f>
        <v>0</v>
      </c>
    </row>
    <row r="301" spans="1:17" x14ac:dyDescent="0.35">
      <c r="A301" s="20" t="str">
        <f t="shared" si="25"/>
        <v/>
      </c>
      <c r="B301" s="20" t="str">
        <f>IFERROR(VLOOKUP($A301,Instellingen!$K$11:$L$22,2,0),"")</f>
        <v/>
      </c>
      <c r="C301" s="51"/>
      <c r="D301" s="52"/>
      <c r="E301" s="52"/>
      <c r="F301" s="53"/>
      <c r="G301" s="50"/>
      <c r="H301" s="50"/>
      <c r="I301" s="50"/>
      <c r="J301" s="38">
        <f t="shared" si="26"/>
        <v>0</v>
      </c>
      <c r="K301" s="38">
        <f t="shared" si="24"/>
        <v>0</v>
      </c>
      <c r="L301" s="38">
        <f t="shared" si="27"/>
        <v>0</v>
      </c>
      <c r="M301" s="38">
        <f t="shared" si="28"/>
        <v>0</v>
      </c>
      <c r="N301" s="38">
        <f t="shared" si="29"/>
        <v>0</v>
      </c>
      <c r="O301" s="38">
        <f>IF($F301=Instellingen!$I$11,ROUND(($J301-($J301/((100%+$F301)/100%))),2),0)</f>
        <v>0</v>
      </c>
      <c r="P301" s="38">
        <f>IF($F301=Instellingen!$I$12,ROUND(($J301-($J301/((100%+$F301)/100%))),2),0)</f>
        <v>0</v>
      </c>
      <c r="Q301" s="38">
        <f>IF($F301=Instellingen!$I$14,0,ROUND(($K301-($K301/((100%+$F301)/100%))),2))</f>
        <v>0</v>
      </c>
    </row>
    <row r="302" spans="1:17" x14ac:dyDescent="0.35">
      <c r="A302" s="20" t="str">
        <f t="shared" si="25"/>
        <v/>
      </c>
      <c r="B302" s="20" t="str">
        <f>IFERROR(VLOOKUP($A302,Instellingen!$K$11:$L$22,2,0),"")</f>
        <v/>
      </c>
      <c r="C302" s="51"/>
      <c r="D302" s="52"/>
      <c r="E302" s="52"/>
      <c r="F302" s="53"/>
      <c r="G302" s="50"/>
      <c r="H302" s="50"/>
      <c r="I302" s="50"/>
      <c r="J302" s="38">
        <f t="shared" si="26"/>
        <v>0</v>
      </c>
      <c r="K302" s="38">
        <f t="shared" si="24"/>
        <v>0</v>
      </c>
      <c r="L302" s="38">
        <f t="shared" si="27"/>
        <v>0</v>
      </c>
      <c r="M302" s="38">
        <f t="shared" si="28"/>
        <v>0</v>
      </c>
      <c r="N302" s="38">
        <f t="shared" si="29"/>
        <v>0</v>
      </c>
      <c r="O302" s="38">
        <f>IF($F302=Instellingen!$I$11,ROUND(($J302-($J302/((100%+$F302)/100%))),2),0)</f>
        <v>0</v>
      </c>
      <c r="P302" s="38">
        <f>IF($F302=Instellingen!$I$12,ROUND(($J302-($J302/((100%+$F302)/100%))),2),0)</f>
        <v>0</v>
      </c>
      <c r="Q302" s="38">
        <f>IF($F302=Instellingen!$I$14,0,ROUND(($K302-($K302/((100%+$F302)/100%))),2))</f>
        <v>0</v>
      </c>
    </row>
    <row r="303" spans="1:17" x14ac:dyDescent="0.35">
      <c r="A303" s="20" t="str">
        <f t="shared" si="25"/>
        <v/>
      </c>
      <c r="B303" s="20" t="str">
        <f>IFERROR(VLOOKUP($A303,Instellingen!$K$11:$L$22,2,0),"")</f>
        <v/>
      </c>
      <c r="C303" s="51"/>
      <c r="D303" s="52"/>
      <c r="E303" s="52"/>
      <c r="F303" s="53"/>
      <c r="G303" s="50"/>
      <c r="H303" s="50"/>
      <c r="I303" s="50"/>
      <c r="J303" s="38">
        <f t="shared" si="26"/>
        <v>0</v>
      </c>
      <c r="K303" s="38">
        <f t="shared" si="24"/>
        <v>0</v>
      </c>
      <c r="L303" s="38">
        <f t="shared" si="27"/>
        <v>0</v>
      </c>
      <c r="M303" s="38">
        <f t="shared" si="28"/>
        <v>0</v>
      </c>
      <c r="N303" s="38">
        <f t="shared" si="29"/>
        <v>0</v>
      </c>
      <c r="O303" s="38">
        <f>IF($F303=Instellingen!$I$11,ROUND(($J303-($J303/((100%+$F303)/100%))),2),0)</f>
        <v>0</v>
      </c>
      <c r="P303" s="38">
        <f>IF($F303=Instellingen!$I$12,ROUND(($J303-($J303/((100%+$F303)/100%))),2),0)</f>
        <v>0</v>
      </c>
      <c r="Q303" s="38">
        <f>IF($F303=Instellingen!$I$14,0,ROUND(($K303-($K303/((100%+$F303)/100%))),2))</f>
        <v>0</v>
      </c>
    </row>
    <row r="304" spans="1:17" x14ac:dyDescent="0.35">
      <c r="A304" s="20" t="str">
        <f t="shared" si="25"/>
        <v/>
      </c>
      <c r="B304" s="20" t="str">
        <f>IFERROR(VLOOKUP($A304,Instellingen!$K$11:$L$22,2,0),"")</f>
        <v/>
      </c>
      <c r="C304" s="51"/>
      <c r="D304" s="52"/>
      <c r="E304" s="52"/>
      <c r="F304" s="53"/>
      <c r="G304" s="50"/>
      <c r="H304" s="50"/>
      <c r="I304" s="50"/>
      <c r="J304" s="38">
        <f t="shared" si="26"/>
        <v>0</v>
      </c>
      <c r="K304" s="38">
        <f t="shared" si="24"/>
        <v>0</v>
      </c>
      <c r="L304" s="38">
        <f t="shared" si="27"/>
        <v>0</v>
      </c>
      <c r="M304" s="38">
        <f t="shared" si="28"/>
        <v>0</v>
      </c>
      <c r="N304" s="38">
        <f t="shared" si="29"/>
        <v>0</v>
      </c>
      <c r="O304" s="38">
        <f>IF($F304=Instellingen!$I$11,ROUND(($J304-($J304/((100%+$F304)/100%))),2),0)</f>
        <v>0</v>
      </c>
      <c r="P304" s="38">
        <f>IF($F304=Instellingen!$I$12,ROUND(($J304-($J304/((100%+$F304)/100%))),2),0)</f>
        <v>0</v>
      </c>
      <c r="Q304" s="38">
        <f>IF($F304=Instellingen!$I$14,0,ROUND(($K304-($K304/((100%+$F304)/100%))),2))</f>
        <v>0</v>
      </c>
    </row>
    <row r="305" spans="1:17" x14ac:dyDescent="0.35">
      <c r="A305" s="20" t="str">
        <f t="shared" si="25"/>
        <v/>
      </c>
      <c r="B305" s="20" t="str">
        <f>IFERROR(VLOOKUP($A305,Instellingen!$K$11:$L$22,2,0),"")</f>
        <v/>
      </c>
      <c r="C305" s="51"/>
      <c r="D305" s="52"/>
      <c r="E305" s="52"/>
      <c r="F305" s="53"/>
      <c r="G305" s="50"/>
      <c r="H305" s="50"/>
      <c r="I305" s="50"/>
      <c r="J305" s="38">
        <f t="shared" si="26"/>
        <v>0</v>
      </c>
      <c r="K305" s="38">
        <f t="shared" si="24"/>
        <v>0</v>
      </c>
      <c r="L305" s="38">
        <f t="shared" si="27"/>
        <v>0</v>
      </c>
      <c r="M305" s="38">
        <f t="shared" si="28"/>
        <v>0</v>
      </c>
      <c r="N305" s="38">
        <f t="shared" si="29"/>
        <v>0</v>
      </c>
      <c r="O305" s="38">
        <f>IF($F305=Instellingen!$I$11,ROUND(($J305-($J305/((100%+$F305)/100%))),2),0)</f>
        <v>0</v>
      </c>
      <c r="P305" s="38">
        <f>IF($F305=Instellingen!$I$12,ROUND(($J305-($J305/((100%+$F305)/100%))),2),0)</f>
        <v>0</v>
      </c>
      <c r="Q305" s="38">
        <f>IF($F305=Instellingen!$I$14,0,ROUND(($K305-($K305/((100%+$F305)/100%))),2))</f>
        <v>0</v>
      </c>
    </row>
    <row r="306" spans="1:17" x14ac:dyDescent="0.35">
      <c r="A306" s="20" t="str">
        <f t="shared" si="25"/>
        <v/>
      </c>
      <c r="B306" s="20" t="str">
        <f>IFERROR(VLOOKUP($A306,Instellingen!$K$11:$L$22,2,0),"")</f>
        <v/>
      </c>
      <c r="C306" s="51"/>
      <c r="D306" s="52"/>
      <c r="E306" s="52"/>
      <c r="F306" s="53"/>
      <c r="G306" s="50"/>
      <c r="H306" s="50"/>
      <c r="I306" s="50"/>
      <c r="J306" s="38">
        <f t="shared" si="26"/>
        <v>0</v>
      </c>
      <c r="K306" s="38">
        <f t="shared" si="24"/>
        <v>0</v>
      </c>
      <c r="L306" s="38">
        <f t="shared" si="27"/>
        <v>0</v>
      </c>
      <c r="M306" s="38">
        <f t="shared" si="28"/>
        <v>0</v>
      </c>
      <c r="N306" s="38">
        <f t="shared" si="29"/>
        <v>0</v>
      </c>
      <c r="O306" s="38">
        <f>IF($F306=Instellingen!$I$11,ROUND(($J306-($J306/((100%+$F306)/100%))),2),0)</f>
        <v>0</v>
      </c>
      <c r="P306" s="38">
        <f>IF($F306=Instellingen!$I$12,ROUND(($J306-($J306/((100%+$F306)/100%))),2),0)</f>
        <v>0</v>
      </c>
      <c r="Q306" s="38">
        <f>IF($F306=Instellingen!$I$14,0,ROUND(($K306-($K306/((100%+$F306)/100%))),2))</f>
        <v>0</v>
      </c>
    </row>
    <row r="307" spans="1:17" x14ac:dyDescent="0.35">
      <c r="A307" s="20" t="str">
        <f t="shared" si="25"/>
        <v/>
      </c>
      <c r="B307" s="20" t="str">
        <f>IFERROR(VLOOKUP($A307,Instellingen!$K$11:$L$22,2,0),"")</f>
        <v/>
      </c>
      <c r="C307" s="51"/>
      <c r="D307" s="52"/>
      <c r="E307" s="52"/>
      <c r="F307" s="53"/>
      <c r="G307" s="50"/>
      <c r="H307" s="50"/>
      <c r="I307" s="50"/>
      <c r="J307" s="38">
        <f t="shared" si="26"/>
        <v>0</v>
      </c>
      <c r="K307" s="38">
        <f t="shared" si="24"/>
        <v>0</v>
      </c>
      <c r="L307" s="38">
        <f t="shared" si="27"/>
        <v>0</v>
      </c>
      <c r="M307" s="38">
        <f t="shared" si="28"/>
        <v>0</v>
      </c>
      <c r="N307" s="38">
        <f t="shared" si="29"/>
        <v>0</v>
      </c>
      <c r="O307" s="38">
        <f>IF($F307=Instellingen!$I$11,ROUND(($J307-($J307/((100%+$F307)/100%))),2),0)</f>
        <v>0</v>
      </c>
      <c r="P307" s="38">
        <f>IF($F307=Instellingen!$I$12,ROUND(($J307-($J307/((100%+$F307)/100%))),2),0)</f>
        <v>0</v>
      </c>
      <c r="Q307" s="38">
        <f>IF($F307=Instellingen!$I$14,0,ROUND(($K307-($K307/((100%+$F307)/100%))),2))</f>
        <v>0</v>
      </c>
    </row>
    <row r="308" spans="1:17" x14ac:dyDescent="0.35">
      <c r="A308" s="20" t="str">
        <f t="shared" si="25"/>
        <v/>
      </c>
      <c r="B308" s="20" t="str">
        <f>IFERROR(VLOOKUP($A308,Instellingen!$K$11:$L$22,2,0),"")</f>
        <v/>
      </c>
      <c r="C308" s="51"/>
      <c r="D308" s="52"/>
      <c r="E308" s="52"/>
      <c r="F308" s="53"/>
      <c r="G308" s="50"/>
      <c r="H308" s="50"/>
      <c r="I308" s="50"/>
      <c r="J308" s="38">
        <f t="shared" si="26"/>
        <v>0</v>
      </c>
      <c r="K308" s="38">
        <f t="shared" si="24"/>
        <v>0</v>
      </c>
      <c r="L308" s="38">
        <f t="shared" si="27"/>
        <v>0</v>
      </c>
      <c r="M308" s="38">
        <f t="shared" si="28"/>
        <v>0</v>
      </c>
      <c r="N308" s="38">
        <f t="shared" si="29"/>
        <v>0</v>
      </c>
      <c r="O308" s="38">
        <f>IF($F308=Instellingen!$I$11,ROUND(($J308-($J308/((100%+$F308)/100%))),2),0)</f>
        <v>0</v>
      </c>
      <c r="P308" s="38">
        <f>IF($F308=Instellingen!$I$12,ROUND(($J308-($J308/((100%+$F308)/100%))),2),0)</f>
        <v>0</v>
      </c>
      <c r="Q308" s="38">
        <f>IF($F308=Instellingen!$I$14,0,ROUND(($K308-($K308/((100%+$F308)/100%))),2))</f>
        <v>0</v>
      </c>
    </row>
    <row r="309" spans="1:17" x14ac:dyDescent="0.35">
      <c r="A309" s="20" t="str">
        <f t="shared" si="25"/>
        <v/>
      </c>
      <c r="B309" s="20" t="str">
        <f>IFERROR(VLOOKUP($A309,Instellingen!$K$11:$L$22,2,0),"")</f>
        <v/>
      </c>
      <c r="C309" s="51"/>
      <c r="D309" s="52"/>
      <c r="E309" s="52"/>
      <c r="F309" s="53"/>
      <c r="G309" s="50"/>
      <c r="H309" s="50"/>
      <c r="I309" s="50"/>
      <c r="J309" s="38">
        <f t="shared" si="26"/>
        <v>0</v>
      </c>
      <c r="K309" s="38">
        <f t="shared" si="24"/>
        <v>0</v>
      </c>
      <c r="L309" s="38">
        <f t="shared" si="27"/>
        <v>0</v>
      </c>
      <c r="M309" s="38">
        <f t="shared" si="28"/>
        <v>0</v>
      </c>
      <c r="N309" s="38">
        <f t="shared" si="29"/>
        <v>0</v>
      </c>
      <c r="O309" s="38">
        <f>IF($F309=Instellingen!$I$11,ROUND(($J309-($J309/((100%+$F309)/100%))),2),0)</f>
        <v>0</v>
      </c>
      <c r="P309" s="38">
        <f>IF($F309=Instellingen!$I$12,ROUND(($J309-($J309/((100%+$F309)/100%))),2),0)</f>
        <v>0</v>
      </c>
      <c r="Q309" s="38">
        <f>IF($F309=Instellingen!$I$14,0,ROUND(($K309-($K309/((100%+$F309)/100%))),2))</f>
        <v>0</v>
      </c>
    </row>
    <row r="310" spans="1:17" x14ac:dyDescent="0.35">
      <c r="A310" s="20" t="str">
        <f t="shared" si="25"/>
        <v/>
      </c>
      <c r="B310" s="20" t="str">
        <f>IFERROR(VLOOKUP($A310,Instellingen!$K$11:$L$22,2,0),"")</f>
        <v/>
      </c>
      <c r="C310" s="51"/>
      <c r="D310" s="52"/>
      <c r="E310" s="52"/>
      <c r="F310" s="53"/>
      <c r="G310" s="50"/>
      <c r="H310" s="50"/>
      <c r="I310" s="50"/>
      <c r="J310" s="38">
        <f t="shared" si="26"/>
        <v>0</v>
      </c>
      <c r="K310" s="38">
        <f t="shared" si="24"/>
        <v>0</v>
      </c>
      <c r="L310" s="38">
        <f t="shared" si="27"/>
        <v>0</v>
      </c>
      <c r="M310" s="38">
        <f t="shared" si="28"/>
        <v>0</v>
      </c>
      <c r="N310" s="38">
        <f t="shared" si="29"/>
        <v>0</v>
      </c>
      <c r="O310" s="38">
        <f>IF($F310=Instellingen!$I$11,ROUND(($J310-($J310/((100%+$F310)/100%))),2),0)</f>
        <v>0</v>
      </c>
      <c r="P310" s="38">
        <f>IF($F310=Instellingen!$I$12,ROUND(($J310-($J310/((100%+$F310)/100%))),2),0)</f>
        <v>0</v>
      </c>
      <c r="Q310" s="38">
        <f>IF($F310=Instellingen!$I$14,0,ROUND(($K310-($K310/((100%+$F310)/100%))),2))</f>
        <v>0</v>
      </c>
    </row>
    <row r="311" spans="1:17" x14ac:dyDescent="0.35">
      <c r="A311" s="20" t="str">
        <f t="shared" si="25"/>
        <v/>
      </c>
      <c r="B311" s="20" t="str">
        <f>IFERROR(VLOOKUP($A311,Instellingen!$K$11:$L$22,2,0),"")</f>
        <v/>
      </c>
      <c r="C311" s="51"/>
      <c r="D311" s="52"/>
      <c r="E311" s="52"/>
      <c r="F311" s="53"/>
      <c r="G311" s="50"/>
      <c r="H311" s="50"/>
      <c r="I311" s="50"/>
      <c r="J311" s="38">
        <f t="shared" si="26"/>
        <v>0</v>
      </c>
      <c r="K311" s="38">
        <f t="shared" si="24"/>
        <v>0</v>
      </c>
      <c r="L311" s="38">
        <f t="shared" si="27"/>
        <v>0</v>
      </c>
      <c r="M311" s="38">
        <f t="shared" si="28"/>
        <v>0</v>
      </c>
      <c r="N311" s="38">
        <f t="shared" si="29"/>
        <v>0</v>
      </c>
      <c r="O311" s="38">
        <f>IF($F311=Instellingen!$I$11,ROUND(($J311-($J311/((100%+$F311)/100%))),2),0)</f>
        <v>0</v>
      </c>
      <c r="P311" s="38">
        <f>IF($F311=Instellingen!$I$12,ROUND(($J311-($J311/((100%+$F311)/100%))),2),0)</f>
        <v>0</v>
      </c>
      <c r="Q311" s="38">
        <f>IF($F311=Instellingen!$I$14,0,ROUND(($K311-($K311/((100%+$F311)/100%))),2))</f>
        <v>0</v>
      </c>
    </row>
    <row r="312" spans="1:17" x14ac:dyDescent="0.35">
      <c r="A312" s="20" t="str">
        <f t="shared" si="25"/>
        <v/>
      </c>
      <c r="B312" s="20" t="str">
        <f>IFERROR(VLOOKUP($A312,Instellingen!$K$11:$L$22,2,0),"")</f>
        <v/>
      </c>
      <c r="C312" s="51"/>
      <c r="D312" s="52"/>
      <c r="E312" s="52"/>
      <c r="F312" s="53"/>
      <c r="G312" s="50"/>
      <c r="H312" s="50"/>
      <c r="I312" s="50"/>
      <c r="J312" s="38">
        <f t="shared" si="26"/>
        <v>0</v>
      </c>
      <c r="K312" s="38">
        <f t="shared" si="24"/>
        <v>0</v>
      </c>
      <c r="L312" s="38">
        <f t="shared" si="27"/>
        <v>0</v>
      </c>
      <c r="M312" s="38">
        <f t="shared" si="28"/>
        <v>0</v>
      </c>
      <c r="N312" s="38">
        <f t="shared" si="29"/>
        <v>0</v>
      </c>
      <c r="O312" s="38">
        <f>IF($F312=Instellingen!$I$11,ROUND(($J312-($J312/((100%+$F312)/100%))),2),0)</f>
        <v>0</v>
      </c>
      <c r="P312" s="38">
        <f>IF($F312=Instellingen!$I$12,ROUND(($J312-($J312/((100%+$F312)/100%))),2),0)</f>
        <v>0</v>
      </c>
      <c r="Q312" s="38">
        <f>IF($F312=Instellingen!$I$14,0,ROUND(($K312-($K312/((100%+$F312)/100%))),2))</f>
        <v>0</v>
      </c>
    </row>
    <row r="313" spans="1:17" x14ac:dyDescent="0.35">
      <c r="A313" s="20" t="str">
        <f t="shared" si="25"/>
        <v/>
      </c>
      <c r="B313" s="20" t="str">
        <f>IFERROR(VLOOKUP($A313,Instellingen!$K$11:$L$22,2,0),"")</f>
        <v/>
      </c>
      <c r="C313" s="51"/>
      <c r="D313" s="52"/>
      <c r="E313" s="52"/>
      <c r="F313" s="53"/>
      <c r="G313" s="50"/>
      <c r="H313" s="50"/>
      <c r="I313" s="50"/>
      <c r="J313" s="38">
        <f t="shared" si="26"/>
        <v>0</v>
      </c>
      <c r="K313" s="38">
        <f t="shared" si="24"/>
        <v>0</v>
      </c>
      <c r="L313" s="38">
        <f t="shared" si="27"/>
        <v>0</v>
      </c>
      <c r="M313" s="38">
        <f t="shared" si="28"/>
        <v>0</v>
      </c>
      <c r="N313" s="38">
        <f t="shared" si="29"/>
        <v>0</v>
      </c>
      <c r="O313" s="38">
        <f>IF($F313=Instellingen!$I$11,ROUND(($J313-($J313/((100%+$F313)/100%))),2),0)</f>
        <v>0</v>
      </c>
      <c r="P313" s="38">
        <f>IF($F313=Instellingen!$I$12,ROUND(($J313-($J313/((100%+$F313)/100%))),2),0)</f>
        <v>0</v>
      </c>
      <c r="Q313" s="38">
        <f>IF($F313=Instellingen!$I$14,0,ROUND(($K313-($K313/((100%+$F313)/100%))),2))</f>
        <v>0</v>
      </c>
    </row>
    <row r="314" spans="1:17" x14ac:dyDescent="0.35">
      <c r="A314" s="20" t="str">
        <f t="shared" si="25"/>
        <v/>
      </c>
      <c r="B314" s="20" t="str">
        <f>IFERROR(VLOOKUP($A314,Instellingen!$K$11:$L$22,2,0),"")</f>
        <v/>
      </c>
      <c r="C314" s="51"/>
      <c r="D314" s="52"/>
      <c r="E314" s="52"/>
      <c r="F314" s="53"/>
      <c r="G314" s="50"/>
      <c r="H314" s="50"/>
      <c r="I314" s="50"/>
      <c r="J314" s="38">
        <f t="shared" si="26"/>
        <v>0</v>
      </c>
      <c r="K314" s="38">
        <f t="shared" si="24"/>
        <v>0</v>
      </c>
      <c r="L314" s="38">
        <f t="shared" si="27"/>
        <v>0</v>
      </c>
      <c r="M314" s="38">
        <f t="shared" si="28"/>
        <v>0</v>
      </c>
      <c r="N314" s="38">
        <f t="shared" si="29"/>
        <v>0</v>
      </c>
      <c r="O314" s="38">
        <f>IF($F314=Instellingen!$I$11,ROUND(($J314-($J314/((100%+$F314)/100%))),2),0)</f>
        <v>0</v>
      </c>
      <c r="P314" s="38">
        <f>IF($F314=Instellingen!$I$12,ROUND(($J314-($J314/((100%+$F314)/100%))),2),0)</f>
        <v>0</v>
      </c>
      <c r="Q314" s="38">
        <f>IF($F314=Instellingen!$I$14,0,ROUND(($K314-($K314/((100%+$F314)/100%))),2))</f>
        <v>0</v>
      </c>
    </row>
    <row r="315" spans="1:17" x14ac:dyDescent="0.35">
      <c r="A315" s="20" t="str">
        <f t="shared" si="25"/>
        <v/>
      </c>
      <c r="B315" s="20" t="str">
        <f>IFERROR(VLOOKUP($A315,Instellingen!$K$11:$L$22,2,0),"")</f>
        <v/>
      </c>
      <c r="C315" s="51"/>
      <c r="D315" s="52"/>
      <c r="E315" s="52"/>
      <c r="F315" s="53"/>
      <c r="G315" s="50"/>
      <c r="H315" s="50"/>
      <c r="I315" s="50"/>
      <c r="J315" s="38">
        <f t="shared" si="26"/>
        <v>0</v>
      </c>
      <c r="K315" s="38">
        <f t="shared" si="24"/>
        <v>0</v>
      </c>
      <c r="L315" s="38">
        <f t="shared" si="27"/>
        <v>0</v>
      </c>
      <c r="M315" s="38">
        <f t="shared" si="28"/>
        <v>0</v>
      </c>
      <c r="N315" s="38">
        <f t="shared" si="29"/>
        <v>0</v>
      </c>
      <c r="O315" s="38">
        <f>IF($F315=Instellingen!$I$11,ROUND(($J315-($J315/((100%+$F315)/100%))),2),0)</f>
        <v>0</v>
      </c>
      <c r="P315" s="38">
        <f>IF($F315=Instellingen!$I$12,ROUND(($J315-($J315/((100%+$F315)/100%))),2),0)</f>
        <v>0</v>
      </c>
      <c r="Q315" s="38">
        <f>IF($F315=Instellingen!$I$14,0,ROUND(($K315-($K315/((100%+$F315)/100%))),2))</f>
        <v>0</v>
      </c>
    </row>
    <row r="316" spans="1:17" x14ac:dyDescent="0.35">
      <c r="A316" s="20" t="str">
        <f t="shared" si="25"/>
        <v/>
      </c>
      <c r="B316" s="20" t="str">
        <f>IFERROR(VLOOKUP($A316,Instellingen!$K$11:$L$22,2,0),"")</f>
        <v/>
      </c>
      <c r="C316" s="51"/>
      <c r="D316" s="52"/>
      <c r="E316" s="52"/>
      <c r="F316" s="53"/>
      <c r="G316" s="50"/>
      <c r="H316" s="50"/>
      <c r="I316" s="50"/>
      <c r="J316" s="38">
        <f t="shared" si="26"/>
        <v>0</v>
      </c>
      <c r="K316" s="38">
        <f t="shared" si="24"/>
        <v>0</v>
      </c>
      <c r="L316" s="38">
        <f t="shared" si="27"/>
        <v>0</v>
      </c>
      <c r="M316" s="38">
        <f t="shared" si="28"/>
        <v>0</v>
      </c>
      <c r="N316" s="38">
        <f t="shared" si="29"/>
        <v>0</v>
      </c>
      <c r="O316" s="38">
        <f>IF($F316=Instellingen!$I$11,ROUND(($J316-($J316/((100%+$F316)/100%))),2),0)</f>
        <v>0</v>
      </c>
      <c r="P316" s="38">
        <f>IF($F316=Instellingen!$I$12,ROUND(($J316-($J316/((100%+$F316)/100%))),2),0)</f>
        <v>0</v>
      </c>
      <c r="Q316" s="38">
        <f>IF($F316=Instellingen!$I$14,0,ROUND(($K316-($K316/((100%+$F316)/100%))),2))</f>
        <v>0</v>
      </c>
    </row>
    <row r="317" spans="1:17" x14ac:dyDescent="0.35">
      <c r="A317" s="20" t="str">
        <f t="shared" si="25"/>
        <v/>
      </c>
      <c r="B317" s="20" t="str">
        <f>IFERROR(VLOOKUP($A317,Instellingen!$K$11:$L$22,2,0),"")</f>
        <v/>
      </c>
      <c r="C317" s="51"/>
      <c r="D317" s="52"/>
      <c r="E317" s="52"/>
      <c r="F317" s="53"/>
      <c r="G317" s="50"/>
      <c r="H317" s="50"/>
      <c r="I317" s="50"/>
      <c r="J317" s="38">
        <f t="shared" si="26"/>
        <v>0</v>
      </c>
      <c r="K317" s="38">
        <f t="shared" si="24"/>
        <v>0</v>
      </c>
      <c r="L317" s="38">
        <f t="shared" si="27"/>
        <v>0</v>
      </c>
      <c r="M317" s="38">
        <f t="shared" si="28"/>
        <v>0</v>
      </c>
      <c r="N317" s="38">
        <f t="shared" si="29"/>
        <v>0</v>
      </c>
      <c r="O317" s="38">
        <f>IF($F317=Instellingen!$I$11,ROUND(($J317-($J317/((100%+$F317)/100%))),2),0)</f>
        <v>0</v>
      </c>
      <c r="P317" s="38">
        <f>IF($F317=Instellingen!$I$12,ROUND(($J317-($J317/((100%+$F317)/100%))),2),0)</f>
        <v>0</v>
      </c>
      <c r="Q317" s="38">
        <f>IF($F317=Instellingen!$I$14,0,ROUND(($K317-($K317/((100%+$F317)/100%))),2))</f>
        <v>0</v>
      </c>
    </row>
    <row r="318" spans="1:17" x14ac:dyDescent="0.35">
      <c r="A318" s="20" t="str">
        <f t="shared" si="25"/>
        <v/>
      </c>
      <c r="B318" s="20" t="str">
        <f>IFERROR(VLOOKUP($A318,Instellingen!$K$11:$L$22,2,0),"")</f>
        <v/>
      </c>
      <c r="C318" s="51"/>
      <c r="D318" s="52"/>
      <c r="E318" s="52"/>
      <c r="F318" s="53"/>
      <c r="G318" s="50"/>
      <c r="H318" s="50"/>
      <c r="I318" s="50"/>
      <c r="J318" s="38">
        <f t="shared" si="26"/>
        <v>0</v>
      </c>
      <c r="K318" s="38">
        <f t="shared" si="24"/>
        <v>0</v>
      </c>
      <c r="L318" s="38">
        <f t="shared" si="27"/>
        <v>0</v>
      </c>
      <c r="M318" s="38">
        <f t="shared" si="28"/>
        <v>0</v>
      </c>
      <c r="N318" s="38">
        <f t="shared" si="29"/>
        <v>0</v>
      </c>
      <c r="O318" s="38">
        <f>IF($F318=Instellingen!$I$11,ROUND(($J318-($J318/((100%+$F318)/100%))),2),0)</f>
        <v>0</v>
      </c>
      <c r="P318" s="38">
        <f>IF($F318=Instellingen!$I$12,ROUND(($J318-($J318/((100%+$F318)/100%))),2),0)</f>
        <v>0</v>
      </c>
      <c r="Q318" s="38">
        <f>IF($F318=Instellingen!$I$14,0,ROUND(($K318-($K318/((100%+$F318)/100%))),2))</f>
        <v>0</v>
      </c>
    </row>
    <row r="319" spans="1:17" x14ac:dyDescent="0.35">
      <c r="A319" s="20" t="str">
        <f t="shared" si="25"/>
        <v/>
      </c>
      <c r="B319" s="20" t="str">
        <f>IFERROR(VLOOKUP($A319,Instellingen!$K$11:$L$22,2,0),"")</f>
        <v/>
      </c>
      <c r="C319" s="51"/>
      <c r="D319" s="52"/>
      <c r="E319" s="52"/>
      <c r="F319" s="53"/>
      <c r="G319" s="50"/>
      <c r="H319" s="50"/>
      <c r="I319" s="50"/>
      <c r="J319" s="38">
        <f t="shared" si="26"/>
        <v>0</v>
      </c>
      <c r="K319" s="38">
        <f t="shared" si="24"/>
        <v>0</v>
      </c>
      <c r="L319" s="38">
        <f t="shared" si="27"/>
        <v>0</v>
      </c>
      <c r="M319" s="38">
        <f t="shared" si="28"/>
        <v>0</v>
      </c>
      <c r="N319" s="38">
        <f t="shared" si="29"/>
        <v>0</v>
      </c>
      <c r="O319" s="38">
        <f>IF($F319=Instellingen!$I$11,ROUND(($J319-($J319/((100%+$F319)/100%))),2),0)</f>
        <v>0</v>
      </c>
      <c r="P319" s="38">
        <f>IF($F319=Instellingen!$I$12,ROUND(($J319-($J319/((100%+$F319)/100%))),2),0)</f>
        <v>0</v>
      </c>
      <c r="Q319" s="38">
        <f>IF($F319=Instellingen!$I$14,0,ROUND(($K319-($K319/((100%+$F319)/100%))),2))</f>
        <v>0</v>
      </c>
    </row>
    <row r="320" spans="1:17" x14ac:dyDescent="0.35">
      <c r="A320" s="20" t="str">
        <f t="shared" si="25"/>
        <v/>
      </c>
      <c r="B320" s="20" t="str">
        <f>IFERROR(VLOOKUP($A320,Instellingen!$K$11:$L$22,2,0),"")</f>
        <v/>
      </c>
      <c r="C320" s="51"/>
      <c r="D320" s="52"/>
      <c r="E320" s="52"/>
      <c r="F320" s="53"/>
      <c r="G320" s="50"/>
      <c r="H320" s="50"/>
      <c r="I320" s="50"/>
      <c r="J320" s="38">
        <f t="shared" si="26"/>
        <v>0</v>
      </c>
      <c r="K320" s="38">
        <f t="shared" si="24"/>
        <v>0</v>
      </c>
      <c r="L320" s="38">
        <f t="shared" si="27"/>
        <v>0</v>
      </c>
      <c r="M320" s="38">
        <f t="shared" si="28"/>
        <v>0</v>
      </c>
      <c r="N320" s="38">
        <f t="shared" si="29"/>
        <v>0</v>
      </c>
      <c r="O320" s="38">
        <f>IF($F320=Instellingen!$I$11,ROUND(($J320-($J320/((100%+$F320)/100%))),2),0)</f>
        <v>0</v>
      </c>
      <c r="P320" s="38">
        <f>IF($F320=Instellingen!$I$12,ROUND(($J320-($J320/((100%+$F320)/100%))),2),0)</f>
        <v>0</v>
      </c>
      <c r="Q320" s="38">
        <f>IF($F320=Instellingen!$I$14,0,ROUND(($K320-($K320/((100%+$F320)/100%))),2))</f>
        <v>0</v>
      </c>
    </row>
    <row r="321" spans="1:17" x14ac:dyDescent="0.35">
      <c r="A321" s="20" t="str">
        <f t="shared" si="25"/>
        <v/>
      </c>
      <c r="B321" s="20" t="str">
        <f>IFERROR(VLOOKUP($A321,Instellingen!$K$11:$L$22,2,0),"")</f>
        <v/>
      </c>
      <c r="C321" s="51"/>
      <c r="D321" s="52"/>
      <c r="E321" s="52"/>
      <c r="F321" s="53"/>
      <c r="G321" s="50"/>
      <c r="H321" s="50"/>
      <c r="I321" s="50"/>
      <c r="J321" s="38">
        <f t="shared" si="26"/>
        <v>0</v>
      </c>
      <c r="K321" s="38">
        <f t="shared" si="24"/>
        <v>0</v>
      </c>
      <c r="L321" s="38">
        <f t="shared" si="27"/>
        <v>0</v>
      </c>
      <c r="M321" s="38">
        <f t="shared" si="28"/>
        <v>0</v>
      </c>
      <c r="N321" s="38">
        <f t="shared" si="29"/>
        <v>0</v>
      </c>
      <c r="O321" s="38">
        <f>IF($F321=Instellingen!$I$11,ROUND(($J321-($J321/((100%+$F321)/100%))),2),0)</f>
        <v>0</v>
      </c>
      <c r="P321" s="38">
        <f>IF($F321=Instellingen!$I$12,ROUND(($J321-($J321/((100%+$F321)/100%))),2),0)</f>
        <v>0</v>
      </c>
      <c r="Q321" s="38">
        <f>IF($F321=Instellingen!$I$14,0,ROUND(($K321-($K321/((100%+$F321)/100%))),2))</f>
        <v>0</v>
      </c>
    </row>
    <row r="322" spans="1:17" x14ac:dyDescent="0.35">
      <c r="A322" s="20" t="str">
        <f t="shared" si="25"/>
        <v/>
      </c>
      <c r="B322" s="20" t="str">
        <f>IFERROR(VLOOKUP($A322,Instellingen!$K$11:$L$22,2,0),"")</f>
        <v/>
      </c>
      <c r="C322" s="51"/>
      <c r="D322" s="52"/>
      <c r="E322" s="52"/>
      <c r="F322" s="53"/>
      <c r="G322" s="50"/>
      <c r="H322" s="50"/>
      <c r="I322" s="50"/>
      <c r="J322" s="38">
        <f t="shared" si="26"/>
        <v>0</v>
      </c>
      <c r="K322" s="38">
        <f t="shared" si="24"/>
        <v>0</v>
      </c>
      <c r="L322" s="38">
        <f t="shared" si="27"/>
        <v>0</v>
      </c>
      <c r="M322" s="38">
        <f t="shared" si="28"/>
        <v>0</v>
      </c>
      <c r="N322" s="38">
        <f t="shared" si="29"/>
        <v>0</v>
      </c>
      <c r="O322" s="38">
        <f>IF($F322=Instellingen!$I$11,ROUND(($J322-($J322/((100%+$F322)/100%))),2),0)</f>
        <v>0</v>
      </c>
      <c r="P322" s="38">
        <f>IF($F322=Instellingen!$I$12,ROUND(($J322-($J322/((100%+$F322)/100%))),2),0)</f>
        <v>0</v>
      </c>
      <c r="Q322" s="38">
        <f>IF($F322=Instellingen!$I$14,0,ROUND(($K322-($K322/((100%+$F322)/100%))),2))</f>
        <v>0</v>
      </c>
    </row>
    <row r="323" spans="1:17" x14ac:dyDescent="0.35">
      <c r="A323" s="20" t="str">
        <f t="shared" si="25"/>
        <v/>
      </c>
      <c r="B323" s="20" t="str">
        <f>IFERROR(VLOOKUP($A323,Instellingen!$K$11:$L$22,2,0),"")</f>
        <v/>
      </c>
      <c r="C323" s="51"/>
      <c r="D323" s="52"/>
      <c r="E323" s="52"/>
      <c r="F323" s="53"/>
      <c r="G323" s="50"/>
      <c r="H323" s="50"/>
      <c r="I323" s="50"/>
      <c r="J323" s="38">
        <f t="shared" si="26"/>
        <v>0</v>
      </c>
      <c r="K323" s="38">
        <f t="shared" si="24"/>
        <v>0</v>
      </c>
      <c r="L323" s="38">
        <f t="shared" si="27"/>
        <v>0</v>
      </c>
      <c r="M323" s="38">
        <f t="shared" si="28"/>
        <v>0</v>
      </c>
      <c r="N323" s="38">
        <f t="shared" si="29"/>
        <v>0</v>
      </c>
      <c r="O323" s="38">
        <f>IF($F323=Instellingen!$I$11,ROUND(($J323-($J323/((100%+$F323)/100%))),2),0)</f>
        <v>0</v>
      </c>
      <c r="P323" s="38">
        <f>IF($F323=Instellingen!$I$12,ROUND(($J323-($J323/((100%+$F323)/100%))),2),0)</f>
        <v>0</v>
      </c>
      <c r="Q323" s="38">
        <f>IF($F323=Instellingen!$I$14,0,ROUND(($K323-($K323/((100%+$F323)/100%))),2))</f>
        <v>0</v>
      </c>
    </row>
    <row r="324" spans="1:17" x14ac:dyDescent="0.35">
      <c r="A324" s="20" t="str">
        <f t="shared" si="25"/>
        <v/>
      </c>
      <c r="B324" s="20" t="str">
        <f>IFERROR(VLOOKUP($A324,Instellingen!$K$11:$L$22,2,0),"")</f>
        <v/>
      </c>
      <c r="C324" s="51"/>
      <c r="D324" s="52"/>
      <c r="E324" s="52"/>
      <c r="F324" s="53"/>
      <c r="G324" s="50"/>
      <c r="H324" s="50"/>
      <c r="I324" s="50"/>
      <c r="J324" s="38">
        <f t="shared" si="26"/>
        <v>0</v>
      </c>
      <c r="K324" s="38">
        <f t="shared" si="24"/>
        <v>0</v>
      </c>
      <c r="L324" s="38">
        <f t="shared" si="27"/>
        <v>0</v>
      </c>
      <c r="M324" s="38">
        <f t="shared" si="28"/>
        <v>0</v>
      </c>
      <c r="N324" s="38">
        <f t="shared" si="29"/>
        <v>0</v>
      </c>
      <c r="O324" s="38">
        <f>IF($F324=Instellingen!$I$11,ROUND(($J324-($J324/((100%+$F324)/100%))),2),0)</f>
        <v>0</v>
      </c>
      <c r="P324" s="38">
        <f>IF($F324=Instellingen!$I$12,ROUND(($J324-($J324/((100%+$F324)/100%))),2),0)</f>
        <v>0</v>
      </c>
      <c r="Q324" s="38">
        <f>IF($F324=Instellingen!$I$14,0,ROUND(($K324-($K324/((100%+$F324)/100%))),2))</f>
        <v>0</v>
      </c>
    </row>
    <row r="325" spans="1:17" x14ac:dyDescent="0.35">
      <c r="A325" s="20" t="str">
        <f t="shared" si="25"/>
        <v/>
      </c>
      <c r="B325" s="20" t="str">
        <f>IFERROR(VLOOKUP($A325,Instellingen!$K$11:$L$22,2,0),"")</f>
        <v/>
      </c>
      <c r="C325" s="51"/>
      <c r="D325" s="52"/>
      <c r="E325" s="52"/>
      <c r="F325" s="53"/>
      <c r="G325" s="50"/>
      <c r="H325" s="50"/>
      <c r="I325" s="50"/>
      <c r="J325" s="38">
        <f t="shared" si="26"/>
        <v>0</v>
      </c>
      <c r="K325" s="38">
        <f t="shared" si="24"/>
        <v>0</v>
      </c>
      <c r="L325" s="38">
        <f t="shared" si="27"/>
        <v>0</v>
      </c>
      <c r="M325" s="38">
        <f t="shared" si="28"/>
        <v>0</v>
      </c>
      <c r="N325" s="38">
        <f t="shared" si="29"/>
        <v>0</v>
      </c>
      <c r="O325" s="38">
        <f>IF($F325=Instellingen!$I$11,ROUND(($J325-($J325/((100%+$F325)/100%))),2),0)</f>
        <v>0</v>
      </c>
      <c r="P325" s="38">
        <f>IF($F325=Instellingen!$I$12,ROUND(($J325-($J325/((100%+$F325)/100%))),2),0)</f>
        <v>0</v>
      </c>
      <c r="Q325" s="38">
        <f>IF($F325=Instellingen!$I$14,0,ROUND(($K325-($K325/((100%+$F325)/100%))),2))</f>
        <v>0</v>
      </c>
    </row>
    <row r="326" spans="1:17" x14ac:dyDescent="0.35">
      <c r="A326" s="20" t="str">
        <f t="shared" si="25"/>
        <v/>
      </c>
      <c r="B326" s="20" t="str">
        <f>IFERROR(VLOOKUP($A326,Instellingen!$K$11:$L$22,2,0),"")</f>
        <v/>
      </c>
      <c r="C326" s="51"/>
      <c r="D326" s="52"/>
      <c r="E326" s="52"/>
      <c r="F326" s="53"/>
      <c r="G326" s="50"/>
      <c r="H326" s="50"/>
      <c r="I326" s="50"/>
      <c r="J326" s="38">
        <f t="shared" si="26"/>
        <v>0</v>
      </c>
      <c r="K326" s="38">
        <f t="shared" si="24"/>
        <v>0</v>
      </c>
      <c r="L326" s="38">
        <f t="shared" si="27"/>
        <v>0</v>
      </c>
      <c r="M326" s="38">
        <f t="shared" si="28"/>
        <v>0</v>
      </c>
      <c r="N326" s="38">
        <f t="shared" si="29"/>
        <v>0</v>
      </c>
      <c r="O326" s="38">
        <f>IF($F326=Instellingen!$I$11,ROUND(($J326-($J326/((100%+$F326)/100%))),2),0)</f>
        <v>0</v>
      </c>
      <c r="P326" s="38">
        <f>IF($F326=Instellingen!$I$12,ROUND(($J326-($J326/((100%+$F326)/100%))),2),0)</f>
        <v>0</v>
      </c>
      <c r="Q326" s="38">
        <f>IF($F326=Instellingen!$I$14,0,ROUND(($K326-($K326/((100%+$F326)/100%))),2))</f>
        <v>0</v>
      </c>
    </row>
    <row r="327" spans="1:17" x14ac:dyDescent="0.35">
      <c r="A327" s="20" t="str">
        <f t="shared" si="25"/>
        <v/>
      </c>
      <c r="B327" s="20" t="str">
        <f>IFERROR(VLOOKUP($A327,Instellingen!$K$11:$L$22,2,0),"")</f>
        <v/>
      </c>
      <c r="C327" s="51"/>
      <c r="D327" s="52"/>
      <c r="E327" s="52"/>
      <c r="F327" s="53"/>
      <c r="G327" s="50"/>
      <c r="H327" s="50"/>
      <c r="I327" s="50"/>
      <c r="J327" s="38">
        <f t="shared" si="26"/>
        <v>0</v>
      </c>
      <c r="K327" s="38">
        <f t="shared" ref="K327:K390" si="30">IF(OR($G327="Kosten",$G327="Investering"),$E327-$D327,0)</f>
        <v>0</v>
      </c>
      <c r="L327" s="38">
        <f t="shared" si="27"/>
        <v>0</v>
      </c>
      <c r="M327" s="38">
        <f t="shared" si="28"/>
        <v>0</v>
      </c>
      <c r="N327" s="38">
        <f t="shared" si="29"/>
        <v>0</v>
      </c>
      <c r="O327" s="38">
        <f>IF($F327=Instellingen!$I$11,ROUND(($J327-($J327/((100%+$F327)/100%))),2),0)</f>
        <v>0</v>
      </c>
      <c r="P327" s="38">
        <f>IF($F327=Instellingen!$I$12,ROUND(($J327-($J327/((100%+$F327)/100%))),2),0)</f>
        <v>0</v>
      </c>
      <c r="Q327" s="38">
        <f>IF($F327=Instellingen!$I$14,0,ROUND(($K327-($K327/((100%+$F327)/100%))),2))</f>
        <v>0</v>
      </c>
    </row>
    <row r="328" spans="1:17" x14ac:dyDescent="0.35">
      <c r="A328" s="20" t="str">
        <f t="shared" ref="A328:A391" si="31">IF($C328="","",PROPER(TEXT($C328,"mmmm")))</f>
        <v/>
      </c>
      <c r="B328" s="20" t="str">
        <f>IFERROR(VLOOKUP($A328,Instellingen!$K$11:$L$22,2,0),"")</f>
        <v/>
      </c>
      <c r="C328" s="51"/>
      <c r="D328" s="52"/>
      <c r="E328" s="52"/>
      <c r="F328" s="53"/>
      <c r="G328" s="50"/>
      <c r="H328" s="50"/>
      <c r="I328" s="50"/>
      <c r="J328" s="38">
        <f t="shared" ref="J328:J391" si="32">IF($G328="Omzet",$D328-$E328,0)</f>
        <v>0</v>
      </c>
      <c r="K328" s="38">
        <f t="shared" si="30"/>
        <v>0</v>
      </c>
      <c r="L328" s="38">
        <f t="shared" ref="L328:L391" si="33">IF(OR($G328="Omzet",$G328="Kosten",$G328="Investering"),0,$D328-$E328)</f>
        <v>0</v>
      </c>
      <c r="M328" s="38">
        <f t="shared" ref="M328:M391" si="34">J328-O328-P328</f>
        <v>0</v>
      </c>
      <c r="N328" s="38">
        <f t="shared" ref="N328:N391" si="35">K328-Q328</f>
        <v>0</v>
      </c>
      <c r="O328" s="38">
        <f>IF($F328=Instellingen!$I$11,ROUND(($J328-($J328/((100%+$F328)/100%))),2),0)</f>
        <v>0</v>
      </c>
      <c r="P328" s="38">
        <f>IF($F328=Instellingen!$I$12,ROUND(($J328-($J328/((100%+$F328)/100%))),2),0)</f>
        <v>0</v>
      </c>
      <c r="Q328" s="38">
        <f>IF($F328=Instellingen!$I$14,0,ROUND(($K328-($K328/((100%+$F328)/100%))),2))</f>
        <v>0</v>
      </c>
    </row>
    <row r="329" spans="1:17" x14ac:dyDescent="0.35">
      <c r="A329" s="20" t="str">
        <f t="shared" si="31"/>
        <v/>
      </c>
      <c r="B329" s="20" t="str">
        <f>IFERROR(VLOOKUP($A329,Instellingen!$K$11:$L$22,2,0),"")</f>
        <v/>
      </c>
      <c r="C329" s="51"/>
      <c r="D329" s="52"/>
      <c r="E329" s="52"/>
      <c r="F329" s="53"/>
      <c r="G329" s="50"/>
      <c r="H329" s="50"/>
      <c r="I329" s="50"/>
      <c r="J329" s="38">
        <f t="shared" si="32"/>
        <v>0</v>
      </c>
      <c r="K329" s="38">
        <f t="shared" si="30"/>
        <v>0</v>
      </c>
      <c r="L329" s="38">
        <f t="shared" si="33"/>
        <v>0</v>
      </c>
      <c r="M329" s="38">
        <f t="shared" si="34"/>
        <v>0</v>
      </c>
      <c r="N329" s="38">
        <f t="shared" si="35"/>
        <v>0</v>
      </c>
      <c r="O329" s="38">
        <f>IF($F329=Instellingen!$I$11,ROUND(($J329-($J329/((100%+$F329)/100%))),2),0)</f>
        <v>0</v>
      </c>
      <c r="P329" s="38">
        <f>IF($F329=Instellingen!$I$12,ROUND(($J329-($J329/((100%+$F329)/100%))),2),0)</f>
        <v>0</v>
      </c>
      <c r="Q329" s="38">
        <f>IF($F329=Instellingen!$I$14,0,ROUND(($K329-($K329/((100%+$F329)/100%))),2))</f>
        <v>0</v>
      </c>
    </row>
    <row r="330" spans="1:17" x14ac:dyDescent="0.35">
      <c r="A330" s="20" t="str">
        <f t="shared" si="31"/>
        <v/>
      </c>
      <c r="B330" s="20" t="str">
        <f>IFERROR(VLOOKUP($A330,Instellingen!$K$11:$L$22,2,0),"")</f>
        <v/>
      </c>
      <c r="C330" s="51"/>
      <c r="D330" s="52"/>
      <c r="E330" s="52"/>
      <c r="F330" s="53"/>
      <c r="G330" s="50"/>
      <c r="H330" s="50"/>
      <c r="I330" s="50"/>
      <c r="J330" s="38">
        <f t="shared" si="32"/>
        <v>0</v>
      </c>
      <c r="K330" s="38">
        <f t="shared" si="30"/>
        <v>0</v>
      </c>
      <c r="L330" s="38">
        <f t="shared" si="33"/>
        <v>0</v>
      </c>
      <c r="M330" s="38">
        <f t="shared" si="34"/>
        <v>0</v>
      </c>
      <c r="N330" s="38">
        <f t="shared" si="35"/>
        <v>0</v>
      </c>
      <c r="O330" s="38">
        <f>IF($F330=Instellingen!$I$11,ROUND(($J330-($J330/((100%+$F330)/100%))),2),0)</f>
        <v>0</v>
      </c>
      <c r="P330" s="38">
        <f>IF($F330=Instellingen!$I$12,ROUND(($J330-($J330/((100%+$F330)/100%))),2),0)</f>
        <v>0</v>
      </c>
      <c r="Q330" s="38">
        <f>IF($F330=Instellingen!$I$14,0,ROUND(($K330-($K330/((100%+$F330)/100%))),2))</f>
        <v>0</v>
      </c>
    </row>
    <row r="331" spans="1:17" x14ac:dyDescent="0.35">
      <c r="A331" s="20" t="str">
        <f t="shared" si="31"/>
        <v/>
      </c>
      <c r="B331" s="20" t="str">
        <f>IFERROR(VLOOKUP($A331,Instellingen!$K$11:$L$22,2,0),"")</f>
        <v/>
      </c>
      <c r="C331" s="51"/>
      <c r="D331" s="52"/>
      <c r="E331" s="52"/>
      <c r="F331" s="53"/>
      <c r="G331" s="50"/>
      <c r="H331" s="50"/>
      <c r="I331" s="50"/>
      <c r="J331" s="38">
        <f t="shared" si="32"/>
        <v>0</v>
      </c>
      <c r="K331" s="38">
        <f t="shared" si="30"/>
        <v>0</v>
      </c>
      <c r="L331" s="38">
        <f t="shared" si="33"/>
        <v>0</v>
      </c>
      <c r="M331" s="38">
        <f t="shared" si="34"/>
        <v>0</v>
      </c>
      <c r="N331" s="38">
        <f t="shared" si="35"/>
        <v>0</v>
      </c>
      <c r="O331" s="38">
        <f>IF($F331=Instellingen!$I$11,ROUND(($J331-($J331/((100%+$F331)/100%))),2),0)</f>
        <v>0</v>
      </c>
      <c r="P331" s="38">
        <f>IF($F331=Instellingen!$I$12,ROUND(($J331-($J331/((100%+$F331)/100%))),2),0)</f>
        <v>0</v>
      </c>
      <c r="Q331" s="38">
        <f>IF($F331=Instellingen!$I$14,0,ROUND(($K331-($K331/((100%+$F331)/100%))),2))</f>
        <v>0</v>
      </c>
    </row>
    <row r="332" spans="1:17" x14ac:dyDescent="0.35">
      <c r="A332" s="20" t="str">
        <f t="shared" si="31"/>
        <v/>
      </c>
      <c r="B332" s="20" t="str">
        <f>IFERROR(VLOOKUP($A332,Instellingen!$K$11:$L$22,2,0),"")</f>
        <v/>
      </c>
      <c r="C332" s="51"/>
      <c r="D332" s="52"/>
      <c r="E332" s="52"/>
      <c r="F332" s="53"/>
      <c r="G332" s="50"/>
      <c r="H332" s="50"/>
      <c r="I332" s="50"/>
      <c r="J332" s="38">
        <f t="shared" si="32"/>
        <v>0</v>
      </c>
      <c r="K332" s="38">
        <f t="shared" si="30"/>
        <v>0</v>
      </c>
      <c r="L332" s="38">
        <f t="shared" si="33"/>
        <v>0</v>
      </c>
      <c r="M332" s="38">
        <f t="shared" si="34"/>
        <v>0</v>
      </c>
      <c r="N332" s="38">
        <f t="shared" si="35"/>
        <v>0</v>
      </c>
      <c r="O332" s="38">
        <f>IF($F332=Instellingen!$I$11,ROUND(($J332-($J332/((100%+$F332)/100%))),2),0)</f>
        <v>0</v>
      </c>
      <c r="P332" s="38">
        <f>IF($F332=Instellingen!$I$12,ROUND(($J332-($J332/((100%+$F332)/100%))),2),0)</f>
        <v>0</v>
      </c>
      <c r="Q332" s="38">
        <f>IF($F332=Instellingen!$I$14,0,ROUND(($K332-($K332/((100%+$F332)/100%))),2))</f>
        <v>0</v>
      </c>
    </row>
    <row r="333" spans="1:17" x14ac:dyDescent="0.35">
      <c r="A333" s="20" t="str">
        <f t="shared" si="31"/>
        <v/>
      </c>
      <c r="B333" s="20" t="str">
        <f>IFERROR(VLOOKUP($A333,Instellingen!$K$11:$L$22,2,0),"")</f>
        <v/>
      </c>
      <c r="C333" s="51"/>
      <c r="D333" s="52"/>
      <c r="E333" s="52"/>
      <c r="F333" s="53"/>
      <c r="G333" s="50"/>
      <c r="H333" s="50"/>
      <c r="I333" s="50"/>
      <c r="J333" s="38">
        <f t="shared" si="32"/>
        <v>0</v>
      </c>
      <c r="K333" s="38">
        <f t="shared" si="30"/>
        <v>0</v>
      </c>
      <c r="L333" s="38">
        <f t="shared" si="33"/>
        <v>0</v>
      </c>
      <c r="M333" s="38">
        <f t="shared" si="34"/>
        <v>0</v>
      </c>
      <c r="N333" s="38">
        <f t="shared" si="35"/>
        <v>0</v>
      </c>
      <c r="O333" s="38">
        <f>IF($F333=Instellingen!$I$11,ROUND(($J333-($J333/((100%+$F333)/100%))),2),0)</f>
        <v>0</v>
      </c>
      <c r="P333" s="38">
        <f>IF($F333=Instellingen!$I$12,ROUND(($J333-($J333/((100%+$F333)/100%))),2),0)</f>
        <v>0</v>
      </c>
      <c r="Q333" s="38">
        <f>IF($F333=Instellingen!$I$14,0,ROUND(($K333-($K333/((100%+$F333)/100%))),2))</f>
        <v>0</v>
      </c>
    </row>
    <row r="334" spans="1:17" x14ac:dyDescent="0.35">
      <c r="A334" s="20" t="str">
        <f t="shared" si="31"/>
        <v/>
      </c>
      <c r="B334" s="20" t="str">
        <f>IFERROR(VLOOKUP($A334,Instellingen!$K$11:$L$22,2,0),"")</f>
        <v/>
      </c>
      <c r="C334" s="51"/>
      <c r="D334" s="52"/>
      <c r="E334" s="52"/>
      <c r="F334" s="53"/>
      <c r="G334" s="50"/>
      <c r="H334" s="50"/>
      <c r="I334" s="50"/>
      <c r="J334" s="38">
        <f t="shared" si="32"/>
        <v>0</v>
      </c>
      <c r="K334" s="38">
        <f t="shared" si="30"/>
        <v>0</v>
      </c>
      <c r="L334" s="38">
        <f t="shared" si="33"/>
        <v>0</v>
      </c>
      <c r="M334" s="38">
        <f t="shared" si="34"/>
        <v>0</v>
      </c>
      <c r="N334" s="38">
        <f t="shared" si="35"/>
        <v>0</v>
      </c>
      <c r="O334" s="38">
        <f>IF($F334=Instellingen!$I$11,ROUND(($J334-($J334/((100%+$F334)/100%))),2),0)</f>
        <v>0</v>
      </c>
      <c r="P334" s="38">
        <f>IF($F334=Instellingen!$I$12,ROUND(($J334-($J334/((100%+$F334)/100%))),2),0)</f>
        <v>0</v>
      </c>
      <c r="Q334" s="38">
        <f>IF($F334=Instellingen!$I$14,0,ROUND(($K334-($K334/((100%+$F334)/100%))),2))</f>
        <v>0</v>
      </c>
    </row>
    <row r="335" spans="1:17" x14ac:dyDescent="0.35">
      <c r="A335" s="20" t="str">
        <f t="shared" si="31"/>
        <v/>
      </c>
      <c r="B335" s="20" t="str">
        <f>IFERROR(VLOOKUP($A335,Instellingen!$K$11:$L$22,2,0),"")</f>
        <v/>
      </c>
      <c r="C335" s="51"/>
      <c r="D335" s="52"/>
      <c r="E335" s="52"/>
      <c r="F335" s="53"/>
      <c r="G335" s="50"/>
      <c r="H335" s="50"/>
      <c r="I335" s="50"/>
      <c r="J335" s="38">
        <f t="shared" si="32"/>
        <v>0</v>
      </c>
      <c r="K335" s="38">
        <f t="shared" si="30"/>
        <v>0</v>
      </c>
      <c r="L335" s="38">
        <f t="shared" si="33"/>
        <v>0</v>
      </c>
      <c r="M335" s="38">
        <f t="shared" si="34"/>
        <v>0</v>
      </c>
      <c r="N335" s="38">
        <f t="shared" si="35"/>
        <v>0</v>
      </c>
      <c r="O335" s="38">
        <f>IF($F335=Instellingen!$I$11,ROUND(($J335-($J335/((100%+$F335)/100%))),2),0)</f>
        <v>0</v>
      </c>
      <c r="P335" s="38">
        <f>IF($F335=Instellingen!$I$12,ROUND(($J335-($J335/((100%+$F335)/100%))),2),0)</f>
        <v>0</v>
      </c>
      <c r="Q335" s="38">
        <f>IF($F335=Instellingen!$I$14,0,ROUND(($K335-($K335/((100%+$F335)/100%))),2))</f>
        <v>0</v>
      </c>
    </row>
    <row r="336" spans="1:17" x14ac:dyDescent="0.35">
      <c r="A336" s="20" t="str">
        <f t="shared" si="31"/>
        <v/>
      </c>
      <c r="B336" s="20" t="str">
        <f>IFERROR(VLOOKUP($A336,Instellingen!$K$11:$L$22,2,0),"")</f>
        <v/>
      </c>
      <c r="C336" s="51"/>
      <c r="D336" s="52"/>
      <c r="E336" s="52"/>
      <c r="F336" s="53"/>
      <c r="G336" s="50"/>
      <c r="H336" s="50"/>
      <c r="I336" s="50"/>
      <c r="J336" s="38">
        <f t="shared" si="32"/>
        <v>0</v>
      </c>
      <c r="K336" s="38">
        <f t="shared" si="30"/>
        <v>0</v>
      </c>
      <c r="L336" s="38">
        <f t="shared" si="33"/>
        <v>0</v>
      </c>
      <c r="M336" s="38">
        <f t="shared" si="34"/>
        <v>0</v>
      </c>
      <c r="N336" s="38">
        <f t="shared" si="35"/>
        <v>0</v>
      </c>
      <c r="O336" s="38">
        <f>IF($F336=Instellingen!$I$11,ROUND(($J336-($J336/((100%+$F336)/100%))),2),0)</f>
        <v>0</v>
      </c>
      <c r="P336" s="38">
        <f>IF($F336=Instellingen!$I$12,ROUND(($J336-($J336/((100%+$F336)/100%))),2),0)</f>
        <v>0</v>
      </c>
      <c r="Q336" s="38">
        <f>IF($F336=Instellingen!$I$14,0,ROUND(($K336-($K336/((100%+$F336)/100%))),2))</f>
        <v>0</v>
      </c>
    </row>
    <row r="337" spans="1:17" x14ac:dyDescent="0.35">
      <c r="A337" s="20" t="str">
        <f t="shared" si="31"/>
        <v/>
      </c>
      <c r="B337" s="20" t="str">
        <f>IFERROR(VLOOKUP($A337,Instellingen!$K$11:$L$22,2,0),"")</f>
        <v/>
      </c>
      <c r="C337" s="51"/>
      <c r="D337" s="52"/>
      <c r="E337" s="52"/>
      <c r="F337" s="53"/>
      <c r="G337" s="50"/>
      <c r="H337" s="50"/>
      <c r="I337" s="50"/>
      <c r="J337" s="38">
        <f t="shared" si="32"/>
        <v>0</v>
      </c>
      <c r="K337" s="38">
        <f t="shared" si="30"/>
        <v>0</v>
      </c>
      <c r="L337" s="38">
        <f t="shared" si="33"/>
        <v>0</v>
      </c>
      <c r="M337" s="38">
        <f t="shared" si="34"/>
        <v>0</v>
      </c>
      <c r="N337" s="38">
        <f t="shared" si="35"/>
        <v>0</v>
      </c>
      <c r="O337" s="38">
        <f>IF($F337=Instellingen!$I$11,ROUND(($J337-($J337/((100%+$F337)/100%))),2),0)</f>
        <v>0</v>
      </c>
      <c r="P337" s="38">
        <f>IF($F337=Instellingen!$I$12,ROUND(($J337-($J337/((100%+$F337)/100%))),2),0)</f>
        <v>0</v>
      </c>
      <c r="Q337" s="38">
        <f>IF($F337=Instellingen!$I$14,0,ROUND(($K337-($K337/((100%+$F337)/100%))),2))</f>
        <v>0</v>
      </c>
    </row>
    <row r="338" spans="1:17" x14ac:dyDescent="0.35">
      <c r="A338" s="20" t="str">
        <f t="shared" si="31"/>
        <v/>
      </c>
      <c r="B338" s="20" t="str">
        <f>IFERROR(VLOOKUP($A338,Instellingen!$K$11:$L$22,2,0),"")</f>
        <v/>
      </c>
      <c r="C338" s="51"/>
      <c r="D338" s="52"/>
      <c r="E338" s="52"/>
      <c r="F338" s="53"/>
      <c r="G338" s="50"/>
      <c r="H338" s="50"/>
      <c r="I338" s="50"/>
      <c r="J338" s="38">
        <f t="shared" si="32"/>
        <v>0</v>
      </c>
      <c r="K338" s="38">
        <f t="shared" si="30"/>
        <v>0</v>
      </c>
      <c r="L338" s="38">
        <f t="shared" si="33"/>
        <v>0</v>
      </c>
      <c r="M338" s="38">
        <f t="shared" si="34"/>
        <v>0</v>
      </c>
      <c r="N338" s="38">
        <f t="shared" si="35"/>
        <v>0</v>
      </c>
      <c r="O338" s="38">
        <f>IF($F338=Instellingen!$I$11,ROUND(($J338-($J338/((100%+$F338)/100%))),2),0)</f>
        <v>0</v>
      </c>
      <c r="P338" s="38">
        <f>IF($F338=Instellingen!$I$12,ROUND(($J338-($J338/((100%+$F338)/100%))),2),0)</f>
        <v>0</v>
      </c>
      <c r="Q338" s="38">
        <f>IF($F338=Instellingen!$I$14,0,ROUND(($K338-($K338/((100%+$F338)/100%))),2))</f>
        <v>0</v>
      </c>
    </row>
    <row r="339" spans="1:17" x14ac:dyDescent="0.35">
      <c r="A339" s="20" t="str">
        <f t="shared" si="31"/>
        <v/>
      </c>
      <c r="B339" s="20" t="str">
        <f>IFERROR(VLOOKUP($A339,Instellingen!$K$11:$L$22,2,0),"")</f>
        <v/>
      </c>
      <c r="C339" s="51"/>
      <c r="D339" s="52"/>
      <c r="E339" s="52"/>
      <c r="F339" s="53"/>
      <c r="G339" s="50"/>
      <c r="H339" s="50"/>
      <c r="I339" s="50"/>
      <c r="J339" s="38">
        <f t="shared" si="32"/>
        <v>0</v>
      </c>
      <c r="K339" s="38">
        <f t="shared" si="30"/>
        <v>0</v>
      </c>
      <c r="L339" s="38">
        <f t="shared" si="33"/>
        <v>0</v>
      </c>
      <c r="M339" s="38">
        <f t="shared" si="34"/>
        <v>0</v>
      </c>
      <c r="N339" s="38">
        <f t="shared" si="35"/>
        <v>0</v>
      </c>
      <c r="O339" s="38">
        <f>IF($F339=Instellingen!$I$11,ROUND(($J339-($J339/((100%+$F339)/100%))),2),0)</f>
        <v>0</v>
      </c>
      <c r="P339" s="38">
        <f>IF($F339=Instellingen!$I$12,ROUND(($J339-($J339/((100%+$F339)/100%))),2),0)</f>
        <v>0</v>
      </c>
      <c r="Q339" s="38">
        <f>IF($F339=Instellingen!$I$14,0,ROUND(($K339-($K339/((100%+$F339)/100%))),2))</f>
        <v>0</v>
      </c>
    </row>
    <row r="340" spans="1:17" x14ac:dyDescent="0.35">
      <c r="A340" s="20" t="str">
        <f t="shared" si="31"/>
        <v/>
      </c>
      <c r="B340" s="20" t="str">
        <f>IFERROR(VLOOKUP($A340,Instellingen!$K$11:$L$22,2,0),"")</f>
        <v/>
      </c>
      <c r="C340" s="51"/>
      <c r="D340" s="52"/>
      <c r="E340" s="52"/>
      <c r="F340" s="53"/>
      <c r="G340" s="50"/>
      <c r="H340" s="50"/>
      <c r="I340" s="50"/>
      <c r="J340" s="38">
        <f t="shared" si="32"/>
        <v>0</v>
      </c>
      <c r="K340" s="38">
        <f t="shared" si="30"/>
        <v>0</v>
      </c>
      <c r="L340" s="38">
        <f t="shared" si="33"/>
        <v>0</v>
      </c>
      <c r="M340" s="38">
        <f t="shared" si="34"/>
        <v>0</v>
      </c>
      <c r="N340" s="38">
        <f t="shared" si="35"/>
        <v>0</v>
      </c>
      <c r="O340" s="38">
        <f>IF($F340=Instellingen!$I$11,ROUND(($J340-($J340/((100%+$F340)/100%))),2),0)</f>
        <v>0</v>
      </c>
      <c r="P340" s="38">
        <f>IF($F340=Instellingen!$I$12,ROUND(($J340-($J340/((100%+$F340)/100%))),2),0)</f>
        <v>0</v>
      </c>
      <c r="Q340" s="38">
        <f>IF($F340=Instellingen!$I$14,0,ROUND(($K340-($K340/((100%+$F340)/100%))),2))</f>
        <v>0</v>
      </c>
    </row>
    <row r="341" spans="1:17" x14ac:dyDescent="0.35">
      <c r="A341" s="20" t="str">
        <f t="shared" si="31"/>
        <v/>
      </c>
      <c r="B341" s="20" t="str">
        <f>IFERROR(VLOOKUP($A341,Instellingen!$K$11:$L$22,2,0),"")</f>
        <v/>
      </c>
      <c r="C341" s="51"/>
      <c r="D341" s="52"/>
      <c r="E341" s="52"/>
      <c r="F341" s="53"/>
      <c r="G341" s="50"/>
      <c r="H341" s="50"/>
      <c r="I341" s="50"/>
      <c r="J341" s="38">
        <f t="shared" si="32"/>
        <v>0</v>
      </c>
      <c r="K341" s="38">
        <f t="shared" si="30"/>
        <v>0</v>
      </c>
      <c r="L341" s="38">
        <f t="shared" si="33"/>
        <v>0</v>
      </c>
      <c r="M341" s="38">
        <f t="shared" si="34"/>
        <v>0</v>
      </c>
      <c r="N341" s="38">
        <f t="shared" si="35"/>
        <v>0</v>
      </c>
      <c r="O341" s="38">
        <f>IF($F341=Instellingen!$I$11,ROUND(($J341-($J341/((100%+$F341)/100%))),2),0)</f>
        <v>0</v>
      </c>
      <c r="P341" s="38">
        <f>IF($F341=Instellingen!$I$12,ROUND(($J341-($J341/((100%+$F341)/100%))),2),0)</f>
        <v>0</v>
      </c>
      <c r="Q341" s="38">
        <f>IF($F341=Instellingen!$I$14,0,ROUND(($K341-($K341/((100%+$F341)/100%))),2))</f>
        <v>0</v>
      </c>
    </row>
    <row r="342" spans="1:17" x14ac:dyDescent="0.35">
      <c r="A342" s="20" t="str">
        <f t="shared" si="31"/>
        <v/>
      </c>
      <c r="B342" s="20" t="str">
        <f>IFERROR(VLOOKUP($A342,Instellingen!$K$11:$L$22,2,0),"")</f>
        <v/>
      </c>
      <c r="C342" s="51"/>
      <c r="D342" s="52"/>
      <c r="E342" s="52"/>
      <c r="F342" s="53"/>
      <c r="G342" s="50"/>
      <c r="H342" s="50"/>
      <c r="I342" s="50"/>
      <c r="J342" s="38">
        <f t="shared" si="32"/>
        <v>0</v>
      </c>
      <c r="K342" s="38">
        <f t="shared" si="30"/>
        <v>0</v>
      </c>
      <c r="L342" s="38">
        <f t="shared" si="33"/>
        <v>0</v>
      </c>
      <c r="M342" s="38">
        <f t="shared" si="34"/>
        <v>0</v>
      </c>
      <c r="N342" s="38">
        <f t="shared" si="35"/>
        <v>0</v>
      </c>
      <c r="O342" s="38">
        <f>IF($F342=Instellingen!$I$11,ROUND(($J342-($J342/((100%+$F342)/100%))),2),0)</f>
        <v>0</v>
      </c>
      <c r="P342" s="38">
        <f>IF($F342=Instellingen!$I$12,ROUND(($J342-($J342/((100%+$F342)/100%))),2),0)</f>
        <v>0</v>
      </c>
      <c r="Q342" s="38">
        <f>IF($F342=Instellingen!$I$14,0,ROUND(($K342-($K342/((100%+$F342)/100%))),2))</f>
        <v>0</v>
      </c>
    </row>
    <row r="343" spans="1:17" x14ac:dyDescent="0.35">
      <c r="A343" s="20" t="str">
        <f t="shared" si="31"/>
        <v/>
      </c>
      <c r="B343" s="20" t="str">
        <f>IFERROR(VLOOKUP($A343,Instellingen!$K$11:$L$22,2,0),"")</f>
        <v/>
      </c>
      <c r="C343" s="51"/>
      <c r="D343" s="52"/>
      <c r="E343" s="52"/>
      <c r="F343" s="53"/>
      <c r="G343" s="50"/>
      <c r="H343" s="50"/>
      <c r="I343" s="50"/>
      <c r="J343" s="38">
        <f t="shared" si="32"/>
        <v>0</v>
      </c>
      <c r="K343" s="38">
        <f t="shared" si="30"/>
        <v>0</v>
      </c>
      <c r="L343" s="38">
        <f t="shared" si="33"/>
        <v>0</v>
      </c>
      <c r="M343" s="38">
        <f t="shared" si="34"/>
        <v>0</v>
      </c>
      <c r="N343" s="38">
        <f t="shared" si="35"/>
        <v>0</v>
      </c>
      <c r="O343" s="38">
        <f>IF($F343=Instellingen!$I$11,ROUND(($J343-($J343/((100%+$F343)/100%))),2),0)</f>
        <v>0</v>
      </c>
      <c r="P343" s="38">
        <f>IF($F343=Instellingen!$I$12,ROUND(($J343-($J343/((100%+$F343)/100%))),2),0)</f>
        <v>0</v>
      </c>
      <c r="Q343" s="38">
        <f>IF($F343=Instellingen!$I$14,0,ROUND(($K343-($K343/((100%+$F343)/100%))),2))</f>
        <v>0</v>
      </c>
    </row>
    <row r="344" spans="1:17" x14ac:dyDescent="0.35">
      <c r="A344" s="20" t="str">
        <f t="shared" si="31"/>
        <v/>
      </c>
      <c r="B344" s="20" t="str">
        <f>IFERROR(VLOOKUP($A344,Instellingen!$K$11:$L$22,2,0),"")</f>
        <v/>
      </c>
      <c r="C344" s="51"/>
      <c r="D344" s="52"/>
      <c r="E344" s="52"/>
      <c r="F344" s="53"/>
      <c r="G344" s="50"/>
      <c r="H344" s="50"/>
      <c r="I344" s="50"/>
      <c r="J344" s="38">
        <f t="shared" si="32"/>
        <v>0</v>
      </c>
      <c r="K344" s="38">
        <f t="shared" si="30"/>
        <v>0</v>
      </c>
      <c r="L344" s="38">
        <f t="shared" si="33"/>
        <v>0</v>
      </c>
      <c r="M344" s="38">
        <f t="shared" si="34"/>
        <v>0</v>
      </c>
      <c r="N344" s="38">
        <f t="shared" si="35"/>
        <v>0</v>
      </c>
      <c r="O344" s="38">
        <f>IF($F344=Instellingen!$I$11,ROUND(($J344-($J344/((100%+$F344)/100%))),2),0)</f>
        <v>0</v>
      </c>
      <c r="P344" s="38">
        <f>IF($F344=Instellingen!$I$12,ROUND(($J344-($J344/((100%+$F344)/100%))),2),0)</f>
        <v>0</v>
      </c>
      <c r="Q344" s="38">
        <f>IF($F344=Instellingen!$I$14,0,ROUND(($K344-($K344/((100%+$F344)/100%))),2))</f>
        <v>0</v>
      </c>
    </row>
    <row r="345" spans="1:17" x14ac:dyDescent="0.35">
      <c r="A345" s="20" t="str">
        <f t="shared" si="31"/>
        <v/>
      </c>
      <c r="B345" s="20" t="str">
        <f>IFERROR(VLOOKUP($A345,Instellingen!$K$11:$L$22,2,0),"")</f>
        <v/>
      </c>
      <c r="C345" s="51"/>
      <c r="D345" s="52"/>
      <c r="E345" s="52"/>
      <c r="F345" s="53"/>
      <c r="G345" s="50"/>
      <c r="H345" s="50"/>
      <c r="I345" s="50"/>
      <c r="J345" s="38">
        <f t="shared" si="32"/>
        <v>0</v>
      </c>
      <c r="K345" s="38">
        <f t="shared" si="30"/>
        <v>0</v>
      </c>
      <c r="L345" s="38">
        <f t="shared" si="33"/>
        <v>0</v>
      </c>
      <c r="M345" s="38">
        <f t="shared" si="34"/>
        <v>0</v>
      </c>
      <c r="N345" s="38">
        <f t="shared" si="35"/>
        <v>0</v>
      </c>
      <c r="O345" s="38">
        <f>IF($F345=Instellingen!$I$11,ROUND(($J345-($J345/((100%+$F345)/100%))),2),0)</f>
        <v>0</v>
      </c>
      <c r="P345" s="38">
        <f>IF($F345=Instellingen!$I$12,ROUND(($J345-($J345/((100%+$F345)/100%))),2),0)</f>
        <v>0</v>
      </c>
      <c r="Q345" s="38">
        <f>IF($F345=Instellingen!$I$14,0,ROUND(($K345-($K345/((100%+$F345)/100%))),2))</f>
        <v>0</v>
      </c>
    </row>
    <row r="346" spans="1:17" x14ac:dyDescent="0.35">
      <c r="A346" s="20" t="str">
        <f t="shared" si="31"/>
        <v/>
      </c>
      <c r="B346" s="20" t="str">
        <f>IFERROR(VLOOKUP($A346,Instellingen!$K$11:$L$22,2,0),"")</f>
        <v/>
      </c>
      <c r="C346" s="51"/>
      <c r="D346" s="52"/>
      <c r="E346" s="52"/>
      <c r="F346" s="53"/>
      <c r="G346" s="50"/>
      <c r="H346" s="50"/>
      <c r="I346" s="50"/>
      <c r="J346" s="38">
        <f t="shared" si="32"/>
        <v>0</v>
      </c>
      <c r="K346" s="38">
        <f t="shared" si="30"/>
        <v>0</v>
      </c>
      <c r="L346" s="38">
        <f t="shared" si="33"/>
        <v>0</v>
      </c>
      <c r="M346" s="38">
        <f t="shared" si="34"/>
        <v>0</v>
      </c>
      <c r="N346" s="38">
        <f t="shared" si="35"/>
        <v>0</v>
      </c>
      <c r="O346" s="38">
        <f>IF($F346=Instellingen!$I$11,ROUND(($J346-($J346/((100%+$F346)/100%))),2),0)</f>
        <v>0</v>
      </c>
      <c r="P346" s="38">
        <f>IF($F346=Instellingen!$I$12,ROUND(($J346-($J346/((100%+$F346)/100%))),2),0)</f>
        <v>0</v>
      </c>
      <c r="Q346" s="38">
        <f>IF($F346=Instellingen!$I$14,0,ROUND(($K346-($K346/((100%+$F346)/100%))),2))</f>
        <v>0</v>
      </c>
    </row>
    <row r="347" spans="1:17" x14ac:dyDescent="0.35">
      <c r="A347" s="20" t="str">
        <f t="shared" si="31"/>
        <v/>
      </c>
      <c r="B347" s="20" t="str">
        <f>IFERROR(VLOOKUP($A347,Instellingen!$K$11:$L$22,2,0),"")</f>
        <v/>
      </c>
      <c r="C347" s="51"/>
      <c r="D347" s="52"/>
      <c r="E347" s="52"/>
      <c r="F347" s="53"/>
      <c r="G347" s="50"/>
      <c r="H347" s="50"/>
      <c r="I347" s="50"/>
      <c r="J347" s="38">
        <f t="shared" si="32"/>
        <v>0</v>
      </c>
      <c r="K347" s="38">
        <f t="shared" si="30"/>
        <v>0</v>
      </c>
      <c r="L347" s="38">
        <f t="shared" si="33"/>
        <v>0</v>
      </c>
      <c r="M347" s="38">
        <f t="shared" si="34"/>
        <v>0</v>
      </c>
      <c r="N347" s="38">
        <f t="shared" si="35"/>
        <v>0</v>
      </c>
      <c r="O347" s="38">
        <f>IF($F347=Instellingen!$I$11,ROUND(($J347-($J347/((100%+$F347)/100%))),2),0)</f>
        <v>0</v>
      </c>
      <c r="P347" s="38">
        <f>IF($F347=Instellingen!$I$12,ROUND(($J347-($J347/((100%+$F347)/100%))),2),0)</f>
        <v>0</v>
      </c>
      <c r="Q347" s="38">
        <f>IF($F347=Instellingen!$I$14,0,ROUND(($K347-($K347/((100%+$F347)/100%))),2))</f>
        <v>0</v>
      </c>
    </row>
    <row r="348" spans="1:17" x14ac:dyDescent="0.35">
      <c r="A348" s="20" t="str">
        <f t="shared" si="31"/>
        <v/>
      </c>
      <c r="B348" s="20" t="str">
        <f>IFERROR(VLOOKUP($A348,Instellingen!$K$11:$L$22,2,0),"")</f>
        <v/>
      </c>
      <c r="C348" s="51"/>
      <c r="D348" s="52"/>
      <c r="E348" s="52"/>
      <c r="F348" s="53"/>
      <c r="G348" s="50"/>
      <c r="H348" s="50"/>
      <c r="I348" s="50"/>
      <c r="J348" s="38">
        <f t="shared" si="32"/>
        <v>0</v>
      </c>
      <c r="K348" s="38">
        <f t="shared" si="30"/>
        <v>0</v>
      </c>
      <c r="L348" s="38">
        <f t="shared" si="33"/>
        <v>0</v>
      </c>
      <c r="M348" s="38">
        <f t="shared" si="34"/>
        <v>0</v>
      </c>
      <c r="N348" s="38">
        <f t="shared" si="35"/>
        <v>0</v>
      </c>
      <c r="O348" s="38">
        <f>IF($F348=Instellingen!$I$11,ROUND(($J348-($J348/((100%+$F348)/100%))),2),0)</f>
        <v>0</v>
      </c>
      <c r="P348" s="38">
        <f>IF($F348=Instellingen!$I$12,ROUND(($J348-($J348/((100%+$F348)/100%))),2),0)</f>
        <v>0</v>
      </c>
      <c r="Q348" s="38">
        <f>IF($F348=Instellingen!$I$14,0,ROUND(($K348-($K348/((100%+$F348)/100%))),2))</f>
        <v>0</v>
      </c>
    </row>
    <row r="349" spans="1:17" x14ac:dyDescent="0.35">
      <c r="A349" s="20" t="str">
        <f t="shared" si="31"/>
        <v/>
      </c>
      <c r="B349" s="20" t="str">
        <f>IFERROR(VLOOKUP($A349,Instellingen!$K$11:$L$22,2,0),"")</f>
        <v/>
      </c>
      <c r="C349" s="51"/>
      <c r="D349" s="52"/>
      <c r="E349" s="52"/>
      <c r="F349" s="53"/>
      <c r="G349" s="50"/>
      <c r="H349" s="50"/>
      <c r="I349" s="50"/>
      <c r="J349" s="38">
        <f t="shared" si="32"/>
        <v>0</v>
      </c>
      <c r="K349" s="38">
        <f t="shared" si="30"/>
        <v>0</v>
      </c>
      <c r="L349" s="38">
        <f t="shared" si="33"/>
        <v>0</v>
      </c>
      <c r="M349" s="38">
        <f t="shared" si="34"/>
        <v>0</v>
      </c>
      <c r="N349" s="38">
        <f t="shared" si="35"/>
        <v>0</v>
      </c>
      <c r="O349" s="38">
        <f>IF($F349=Instellingen!$I$11,ROUND(($J349-($J349/((100%+$F349)/100%))),2),0)</f>
        <v>0</v>
      </c>
      <c r="P349" s="38">
        <f>IF($F349=Instellingen!$I$12,ROUND(($J349-($J349/((100%+$F349)/100%))),2),0)</f>
        <v>0</v>
      </c>
      <c r="Q349" s="38">
        <f>IF($F349=Instellingen!$I$14,0,ROUND(($K349-($K349/((100%+$F349)/100%))),2))</f>
        <v>0</v>
      </c>
    </row>
    <row r="350" spans="1:17" x14ac:dyDescent="0.35">
      <c r="A350" s="20" t="str">
        <f t="shared" si="31"/>
        <v/>
      </c>
      <c r="B350" s="20" t="str">
        <f>IFERROR(VLOOKUP($A350,Instellingen!$K$11:$L$22,2,0),"")</f>
        <v/>
      </c>
      <c r="C350" s="51"/>
      <c r="D350" s="52"/>
      <c r="E350" s="52"/>
      <c r="F350" s="53"/>
      <c r="G350" s="50"/>
      <c r="H350" s="50"/>
      <c r="I350" s="50"/>
      <c r="J350" s="38">
        <f t="shared" si="32"/>
        <v>0</v>
      </c>
      <c r="K350" s="38">
        <f t="shared" si="30"/>
        <v>0</v>
      </c>
      <c r="L350" s="38">
        <f t="shared" si="33"/>
        <v>0</v>
      </c>
      <c r="M350" s="38">
        <f t="shared" si="34"/>
        <v>0</v>
      </c>
      <c r="N350" s="38">
        <f t="shared" si="35"/>
        <v>0</v>
      </c>
      <c r="O350" s="38">
        <f>IF($F350=Instellingen!$I$11,ROUND(($J350-($J350/((100%+$F350)/100%))),2),0)</f>
        <v>0</v>
      </c>
      <c r="P350" s="38">
        <f>IF($F350=Instellingen!$I$12,ROUND(($J350-($J350/((100%+$F350)/100%))),2),0)</f>
        <v>0</v>
      </c>
      <c r="Q350" s="38">
        <f>IF($F350=Instellingen!$I$14,0,ROUND(($K350-($K350/((100%+$F350)/100%))),2))</f>
        <v>0</v>
      </c>
    </row>
    <row r="351" spans="1:17" x14ac:dyDescent="0.35">
      <c r="A351" s="20" t="str">
        <f t="shared" si="31"/>
        <v/>
      </c>
      <c r="B351" s="20" t="str">
        <f>IFERROR(VLOOKUP($A351,Instellingen!$K$11:$L$22,2,0),"")</f>
        <v/>
      </c>
      <c r="C351" s="51"/>
      <c r="D351" s="52"/>
      <c r="E351" s="52"/>
      <c r="F351" s="53"/>
      <c r="G351" s="50"/>
      <c r="H351" s="50"/>
      <c r="I351" s="50"/>
      <c r="J351" s="38">
        <f t="shared" si="32"/>
        <v>0</v>
      </c>
      <c r="K351" s="38">
        <f t="shared" si="30"/>
        <v>0</v>
      </c>
      <c r="L351" s="38">
        <f t="shared" si="33"/>
        <v>0</v>
      </c>
      <c r="M351" s="38">
        <f t="shared" si="34"/>
        <v>0</v>
      </c>
      <c r="N351" s="38">
        <f t="shared" si="35"/>
        <v>0</v>
      </c>
      <c r="O351" s="38">
        <f>IF($F351=Instellingen!$I$11,ROUND(($J351-($J351/((100%+$F351)/100%))),2),0)</f>
        <v>0</v>
      </c>
      <c r="P351" s="38">
        <f>IF($F351=Instellingen!$I$12,ROUND(($J351-($J351/((100%+$F351)/100%))),2),0)</f>
        <v>0</v>
      </c>
      <c r="Q351" s="38">
        <f>IF($F351=Instellingen!$I$14,0,ROUND(($K351-($K351/((100%+$F351)/100%))),2))</f>
        <v>0</v>
      </c>
    </row>
    <row r="352" spans="1:17" x14ac:dyDescent="0.35">
      <c r="A352" s="20" t="str">
        <f t="shared" si="31"/>
        <v/>
      </c>
      <c r="B352" s="20" t="str">
        <f>IFERROR(VLOOKUP($A352,Instellingen!$K$11:$L$22,2,0),"")</f>
        <v/>
      </c>
      <c r="C352" s="51"/>
      <c r="D352" s="52"/>
      <c r="E352" s="52"/>
      <c r="F352" s="53"/>
      <c r="G352" s="50"/>
      <c r="H352" s="50"/>
      <c r="I352" s="50"/>
      <c r="J352" s="38">
        <f t="shared" si="32"/>
        <v>0</v>
      </c>
      <c r="K352" s="38">
        <f t="shared" si="30"/>
        <v>0</v>
      </c>
      <c r="L352" s="38">
        <f t="shared" si="33"/>
        <v>0</v>
      </c>
      <c r="M352" s="38">
        <f t="shared" si="34"/>
        <v>0</v>
      </c>
      <c r="N352" s="38">
        <f t="shared" si="35"/>
        <v>0</v>
      </c>
      <c r="O352" s="38">
        <f>IF($F352=Instellingen!$I$11,ROUND(($J352-($J352/((100%+$F352)/100%))),2),0)</f>
        <v>0</v>
      </c>
      <c r="P352" s="38">
        <f>IF($F352=Instellingen!$I$12,ROUND(($J352-($J352/((100%+$F352)/100%))),2),0)</f>
        <v>0</v>
      </c>
      <c r="Q352" s="38">
        <f>IF($F352=Instellingen!$I$14,0,ROUND(($K352-($K352/((100%+$F352)/100%))),2))</f>
        <v>0</v>
      </c>
    </row>
    <row r="353" spans="1:17" x14ac:dyDescent="0.35">
      <c r="A353" s="20" t="str">
        <f t="shared" si="31"/>
        <v/>
      </c>
      <c r="B353" s="20" t="str">
        <f>IFERROR(VLOOKUP($A353,Instellingen!$K$11:$L$22,2,0),"")</f>
        <v/>
      </c>
      <c r="C353" s="51"/>
      <c r="D353" s="52"/>
      <c r="E353" s="52"/>
      <c r="F353" s="53"/>
      <c r="G353" s="50"/>
      <c r="H353" s="50"/>
      <c r="I353" s="50"/>
      <c r="J353" s="38">
        <f t="shared" si="32"/>
        <v>0</v>
      </c>
      <c r="K353" s="38">
        <f t="shared" si="30"/>
        <v>0</v>
      </c>
      <c r="L353" s="38">
        <f t="shared" si="33"/>
        <v>0</v>
      </c>
      <c r="M353" s="38">
        <f t="shared" si="34"/>
        <v>0</v>
      </c>
      <c r="N353" s="38">
        <f t="shared" si="35"/>
        <v>0</v>
      </c>
      <c r="O353" s="38">
        <f>IF($F353=Instellingen!$I$11,ROUND(($J353-($J353/((100%+$F353)/100%))),2),0)</f>
        <v>0</v>
      </c>
      <c r="P353" s="38">
        <f>IF($F353=Instellingen!$I$12,ROUND(($J353-($J353/((100%+$F353)/100%))),2),0)</f>
        <v>0</v>
      </c>
      <c r="Q353" s="38">
        <f>IF($F353=Instellingen!$I$14,0,ROUND(($K353-($K353/((100%+$F353)/100%))),2))</f>
        <v>0</v>
      </c>
    </row>
    <row r="354" spans="1:17" x14ac:dyDescent="0.35">
      <c r="A354" s="20" t="str">
        <f t="shared" si="31"/>
        <v/>
      </c>
      <c r="B354" s="20" t="str">
        <f>IFERROR(VLOOKUP($A354,Instellingen!$K$11:$L$22,2,0),"")</f>
        <v/>
      </c>
      <c r="C354" s="51"/>
      <c r="D354" s="52"/>
      <c r="E354" s="52"/>
      <c r="F354" s="53"/>
      <c r="G354" s="50"/>
      <c r="H354" s="50"/>
      <c r="I354" s="50"/>
      <c r="J354" s="38">
        <f t="shared" si="32"/>
        <v>0</v>
      </c>
      <c r="K354" s="38">
        <f t="shared" si="30"/>
        <v>0</v>
      </c>
      <c r="L354" s="38">
        <f t="shared" si="33"/>
        <v>0</v>
      </c>
      <c r="M354" s="38">
        <f t="shared" si="34"/>
        <v>0</v>
      </c>
      <c r="N354" s="38">
        <f t="shared" si="35"/>
        <v>0</v>
      </c>
      <c r="O354" s="38">
        <f>IF($F354=Instellingen!$I$11,ROUND(($J354-($J354/((100%+$F354)/100%))),2),0)</f>
        <v>0</v>
      </c>
      <c r="P354" s="38">
        <f>IF($F354=Instellingen!$I$12,ROUND(($J354-($J354/((100%+$F354)/100%))),2),0)</f>
        <v>0</v>
      </c>
      <c r="Q354" s="38">
        <f>IF($F354=Instellingen!$I$14,0,ROUND(($K354-($K354/((100%+$F354)/100%))),2))</f>
        <v>0</v>
      </c>
    </row>
    <row r="355" spans="1:17" x14ac:dyDescent="0.35">
      <c r="A355" s="20" t="str">
        <f t="shared" si="31"/>
        <v/>
      </c>
      <c r="B355" s="20" t="str">
        <f>IFERROR(VLOOKUP($A355,Instellingen!$K$11:$L$22,2,0),"")</f>
        <v/>
      </c>
      <c r="C355" s="51"/>
      <c r="D355" s="52"/>
      <c r="E355" s="52"/>
      <c r="F355" s="53"/>
      <c r="G355" s="50"/>
      <c r="H355" s="50"/>
      <c r="I355" s="50"/>
      <c r="J355" s="38">
        <f t="shared" si="32"/>
        <v>0</v>
      </c>
      <c r="K355" s="38">
        <f t="shared" si="30"/>
        <v>0</v>
      </c>
      <c r="L355" s="38">
        <f t="shared" si="33"/>
        <v>0</v>
      </c>
      <c r="M355" s="38">
        <f t="shared" si="34"/>
        <v>0</v>
      </c>
      <c r="N355" s="38">
        <f t="shared" si="35"/>
        <v>0</v>
      </c>
      <c r="O355" s="38">
        <f>IF($F355=Instellingen!$I$11,ROUND(($J355-($J355/((100%+$F355)/100%))),2),0)</f>
        <v>0</v>
      </c>
      <c r="P355" s="38">
        <f>IF($F355=Instellingen!$I$12,ROUND(($J355-($J355/((100%+$F355)/100%))),2),0)</f>
        <v>0</v>
      </c>
      <c r="Q355" s="38">
        <f>IF($F355=Instellingen!$I$14,0,ROUND(($K355-($K355/((100%+$F355)/100%))),2))</f>
        <v>0</v>
      </c>
    </row>
    <row r="356" spans="1:17" x14ac:dyDescent="0.35">
      <c r="A356" s="20" t="str">
        <f t="shared" si="31"/>
        <v/>
      </c>
      <c r="B356" s="20" t="str">
        <f>IFERROR(VLOOKUP($A356,Instellingen!$K$11:$L$22,2,0),"")</f>
        <v/>
      </c>
      <c r="C356" s="51"/>
      <c r="D356" s="52"/>
      <c r="E356" s="52"/>
      <c r="F356" s="53"/>
      <c r="G356" s="50"/>
      <c r="H356" s="50"/>
      <c r="I356" s="50"/>
      <c r="J356" s="38">
        <f t="shared" si="32"/>
        <v>0</v>
      </c>
      <c r="K356" s="38">
        <f t="shared" si="30"/>
        <v>0</v>
      </c>
      <c r="L356" s="38">
        <f t="shared" si="33"/>
        <v>0</v>
      </c>
      <c r="M356" s="38">
        <f t="shared" si="34"/>
        <v>0</v>
      </c>
      <c r="N356" s="38">
        <f t="shared" si="35"/>
        <v>0</v>
      </c>
      <c r="O356" s="38">
        <f>IF($F356=Instellingen!$I$11,ROUND(($J356-($J356/((100%+$F356)/100%))),2),0)</f>
        <v>0</v>
      </c>
      <c r="P356" s="38">
        <f>IF($F356=Instellingen!$I$12,ROUND(($J356-($J356/((100%+$F356)/100%))),2),0)</f>
        <v>0</v>
      </c>
      <c r="Q356" s="38">
        <f>IF($F356=Instellingen!$I$14,0,ROUND(($K356-($K356/((100%+$F356)/100%))),2))</f>
        <v>0</v>
      </c>
    </row>
    <row r="357" spans="1:17" x14ac:dyDescent="0.35">
      <c r="A357" s="20" t="str">
        <f t="shared" si="31"/>
        <v/>
      </c>
      <c r="B357" s="20" t="str">
        <f>IFERROR(VLOOKUP($A357,Instellingen!$K$11:$L$22,2,0),"")</f>
        <v/>
      </c>
      <c r="C357" s="51"/>
      <c r="D357" s="52"/>
      <c r="E357" s="52"/>
      <c r="F357" s="53"/>
      <c r="G357" s="50"/>
      <c r="H357" s="50"/>
      <c r="I357" s="50"/>
      <c r="J357" s="38">
        <f t="shared" si="32"/>
        <v>0</v>
      </c>
      <c r="K357" s="38">
        <f t="shared" si="30"/>
        <v>0</v>
      </c>
      <c r="L357" s="38">
        <f t="shared" si="33"/>
        <v>0</v>
      </c>
      <c r="M357" s="38">
        <f t="shared" si="34"/>
        <v>0</v>
      </c>
      <c r="N357" s="38">
        <f t="shared" si="35"/>
        <v>0</v>
      </c>
      <c r="O357" s="38">
        <f>IF($F357=Instellingen!$I$11,ROUND(($J357-($J357/((100%+$F357)/100%))),2),0)</f>
        <v>0</v>
      </c>
      <c r="P357" s="38">
        <f>IF($F357=Instellingen!$I$12,ROUND(($J357-($J357/((100%+$F357)/100%))),2),0)</f>
        <v>0</v>
      </c>
      <c r="Q357" s="38">
        <f>IF($F357=Instellingen!$I$14,0,ROUND(($K357-($K357/((100%+$F357)/100%))),2))</f>
        <v>0</v>
      </c>
    </row>
    <row r="358" spans="1:17" x14ac:dyDescent="0.35">
      <c r="A358" s="20" t="str">
        <f t="shared" si="31"/>
        <v/>
      </c>
      <c r="B358" s="20" t="str">
        <f>IFERROR(VLOOKUP($A358,Instellingen!$K$11:$L$22,2,0),"")</f>
        <v/>
      </c>
      <c r="C358" s="51"/>
      <c r="D358" s="52"/>
      <c r="E358" s="52"/>
      <c r="F358" s="53"/>
      <c r="G358" s="50"/>
      <c r="H358" s="50"/>
      <c r="I358" s="50"/>
      <c r="J358" s="38">
        <f t="shared" si="32"/>
        <v>0</v>
      </c>
      <c r="K358" s="38">
        <f t="shared" si="30"/>
        <v>0</v>
      </c>
      <c r="L358" s="38">
        <f t="shared" si="33"/>
        <v>0</v>
      </c>
      <c r="M358" s="38">
        <f t="shared" si="34"/>
        <v>0</v>
      </c>
      <c r="N358" s="38">
        <f t="shared" si="35"/>
        <v>0</v>
      </c>
      <c r="O358" s="38">
        <f>IF($F358=Instellingen!$I$11,ROUND(($J358-($J358/((100%+$F358)/100%))),2),0)</f>
        <v>0</v>
      </c>
      <c r="P358" s="38">
        <f>IF($F358=Instellingen!$I$12,ROUND(($J358-($J358/((100%+$F358)/100%))),2),0)</f>
        <v>0</v>
      </c>
      <c r="Q358" s="38">
        <f>IF($F358=Instellingen!$I$14,0,ROUND(($K358-($K358/((100%+$F358)/100%))),2))</f>
        <v>0</v>
      </c>
    </row>
    <row r="359" spans="1:17" x14ac:dyDescent="0.35">
      <c r="A359" s="20" t="str">
        <f t="shared" si="31"/>
        <v/>
      </c>
      <c r="B359" s="20" t="str">
        <f>IFERROR(VLOOKUP($A359,Instellingen!$K$11:$L$22,2,0),"")</f>
        <v/>
      </c>
      <c r="C359" s="51"/>
      <c r="D359" s="52"/>
      <c r="E359" s="52"/>
      <c r="F359" s="53"/>
      <c r="G359" s="50"/>
      <c r="H359" s="50"/>
      <c r="I359" s="50"/>
      <c r="J359" s="38">
        <f t="shared" si="32"/>
        <v>0</v>
      </c>
      <c r="K359" s="38">
        <f t="shared" si="30"/>
        <v>0</v>
      </c>
      <c r="L359" s="38">
        <f t="shared" si="33"/>
        <v>0</v>
      </c>
      <c r="M359" s="38">
        <f t="shared" si="34"/>
        <v>0</v>
      </c>
      <c r="N359" s="38">
        <f t="shared" si="35"/>
        <v>0</v>
      </c>
      <c r="O359" s="38">
        <f>IF($F359=Instellingen!$I$11,ROUND(($J359-($J359/((100%+$F359)/100%))),2),0)</f>
        <v>0</v>
      </c>
      <c r="P359" s="38">
        <f>IF($F359=Instellingen!$I$12,ROUND(($J359-($J359/((100%+$F359)/100%))),2),0)</f>
        <v>0</v>
      </c>
      <c r="Q359" s="38">
        <f>IF($F359=Instellingen!$I$14,0,ROUND(($K359-($K359/((100%+$F359)/100%))),2))</f>
        <v>0</v>
      </c>
    </row>
    <row r="360" spans="1:17" x14ac:dyDescent="0.35">
      <c r="A360" s="20" t="str">
        <f t="shared" si="31"/>
        <v/>
      </c>
      <c r="B360" s="20" t="str">
        <f>IFERROR(VLOOKUP($A360,Instellingen!$K$11:$L$22,2,0),"")</f>
        <v/>
      </c>
      <c r="C360" s="51"/>
      <c r="D360" s="52"/>
      <c r="E360" s="52"/>
      <c r="F360" s="53"/>
      <c r="G360" s="50"/>
      <c r="H360" s="50"/>
      <c r="I360" s="50"/>
      <c r="J360" s="38">
        <f t="shared" si="32"/>
        <v>0</v>
      </c>
      <c r="K360" s="38">
        <f t="shared" si="30"/>
        <v>0</v>
      </c>
      <c r="L360" s="38">
        <f t="shared" si="33"/>
        <v>0</v>
      </c>
      <c r="M360" s="38">
        <f t="shared" si="34"/>
        <v>0</v>
      </c>
      <c r="N360" s="38">
        <f t="shared" si="35"/>
        <v>0</v>
      </c>
      <c r="O360" s="38">
        <f>IF($F360=Instellingen!$I$11,ROUND(($J360-($J360/((100%+$F360)/100%))),2),0)</f>
        <v>0</v>
      </c>
      <c r="P360" s="38">
        <f>IF($F360=Instellingen!$I$12,ROUND(($J360-($J360/((100%+$F360)/100%))),2),0)</f>
        <v>0</v>
      </c>
      <c r="Q360" s="38">
        <f>IF($F360=Instellingen!$I$14,0,ROUND(($K360-($K360/((100%+$F360)/100%))),2))</f>
        <v>0</v>
      </c>
    </row>
    <row r="361" spans="1:17" x14ac:dyDescent="0.35">
      <c r="A361" s="20" t="str">
        <f t="shared" si="31"/>
        <v/>
      </c>
      <c r="B361" s="20" t="str">
        <f>IFERROR(VLOOKUP($A361,Instellingen!$K$11:$L$22,2,0),"")</f>
        <v/>
      </c>
      <c r="C361" s="51"/>
      <c r="D361" s="52"/>
      <c r="E361" s="52"/>
      <c r="F361" s="53"/>
      <c r="G361" s="50"/>
      <c r="H361" s="50"/>
      <c r="I361" s="50"/>
      <c r="J361" s="38">
        <f t="shared" si="32"/>
        <v>0</v>
      </c>
      <c r="K361" s="38">
        <f t="shared" si="30"/>
        <v>0</v>
      </c>
      <c r="L361" s="38">
        <f t="shared" si="33"/>
        <v>0</v>
      </c>
      <c r="M361" s="38">
        <f t="shared" si="34"/>
        <v>0</v>
      </c>
      <c r="N361" s="38">
        <f t="shared" si="35"/>
        <v>0</v>
      </c>
      <c r="O361" s="38">
        <f>IF($F361=Instellingen!$I$11,ROUND(($J361-($J361/((100%+$F361)/100%))),2),0)</f>
        <v>0</v>
      </c>
      <c r="P361" s="38">
        <f>IF($F361=Instellingen!$I$12,ROUND(($J361-($J361/((100%+$F361)/100%))),2),0)</f>
        <v>0</v>
      </c>
      <c r="Q361" s="38">
        <f>IF($F361=Instellingen!$I$14,0,ROUND(($K361-($K361/((100%+$F361)/100%))),2))</f>
        <v>0</v>
      </c>
    </row>
    <row r="362" spans="1:17" x14ac:dyDescent="0.35">
      <c r="A362" s="20" t="str">
        <f t="shared" si="31"/>
        <v/>
      </c>
      <c r="B362" s="20" t="str">
        <f>IFERROR(VLOOKUP($A362,Instellingen!$K$11:$L$22,2,0),"")</f>
        <v/>
      </c>
      <c r="C362" s="51"/>
      <c r="D362" s="52"/>
      <c r="E362" s="52"/>
      <c r="F362" s="53"/>
      <c r="G362" s="50"/>
      <c r="H362" s="50"/>
      <c r="I362" s="50"/>
      <c r="J362" s="38">
        <f t="shared" si="32"/>
        <v>0</v>
      </c>
      <c r="K362" s="38">
        <f t="shared" si="30"/>
        <v>0</v>
      </c>
      <c r="L362" s="38">
        <f t="shared" si="33"/>
        <v>0</v>
      </c>
      <c r="M362" s="38">
        <f t="shared" si="34"/>
        <v>0</v>
      </c>
      <c r="N362" s="38">
        <f t="shared" si="35"/>
        <v>0</v>
      </c>
      <c r="O362" s="38">
        <f>IF($F362=Instellingen!$I$11,ROUND(($J362-($J362/((100%+$F362)/100%))),2),0)</f>
        <v>0</v>
      </c>
      <c r="P362" s="38">
        <f>IF($F362=Instellingen!$I$12,ROUND(($J362-($J362/((100%+$F362)/100%))),2),0)</f>
        <v>0</v>
      </c>
      <c r="Q362" s="38">
        <f>IF($F362=Instellingen!$I$14,0,ROUND(($K362-($K362/((100%+$F362)/100%))),2))</f>
        <v>0</v>
      </c>
    </row>
    <row r="363" spans="1:17" x14ac:dyDescent="0.35">
      <c r="A363" s="20" t="str">
        <f t="shared" si="31"/>
        <v/>
      </c>
      <c r="B363" s="20" t="str">
        <f>IFERROR(VLOOKUP($A363,Instellingen!$K$11:$L$22,2,0),"")</f>
        <v/>
      </c>
      <c r="C363" s="51"/>
      <c r="D363" s="52"/>
      <c r="E363" s="52"/>
      <c r="F363" s="53"/>
      <c r="G363" s="50"/>
      <c r="H363" s="50"/>
      <c r="I363" s="50"/>
      <c r="J363" s="38">
        <f t="shared" si="32"/>
        <v>0</v>
      </c>
      <c r="K363" s="38">
        <f t="shared" si="30"/>
        <v>0</v>
      </c>
      <c r="L363" s="38">
        <f t="shared" si="33"/>
        <v>0</v>
      </c>
      <c r="M363" s="38">
        <f t="shared" si="34"/>
        <v>0</v>
      </c>
      <c r="N363" s="38">
        <f t="shared" si="35"/>
        <v>0</v>
      </c>
      <c r="O363" s="38">
        <f>IF($F363=Instellingen!$I$11,ROUND(($J363-($J363/((100%+$F363)/100%))),2),0)</f>
        <v>0</v>
      </c>
      <c r="P363" s="38">
        <f>IF($F363=Instellingen!$I$12,ROUND(($J363-($J363/((100%+$F363)/100%))),2),0)</f>
        <v>0</v>
      </c>
      <c r="Q363" s="38">
        <f>IF($F363=Instellingen!$I$14,0,ROUND(($K363-($K363/((100%+$F363)/100%))),2))</f>
        <v>0</v>
      </c>
    </row>
    <row r="364" spans="1:17" x14ac:dyDescent="0.35">
      <c r="A364" s="20" t="str">
        <f t="shared" si="31"/>
        <v/>
      </c>
      <c r="B364" s="20" t="str">
        <f>IFERROR(VLOOKUP($A364,Instellingen!$K$11:$L$22,2,0),"")</f>
        <v/>
      </c>
      <c r="C364" s="51"/>
      <c r="D364" s="52"/>
      <c r="E364" s="52"/>
      <c r="F364" s="53"/>
      <c r="G364" s="50"/>
      <c r="H364" s="50"/>
      <c r="I364" s="50"/>
      <c r="J364" s="38">
        <f t="shared" si="32"/>
        <v>0</v>
      </c>
      <c r="K364" s="38">
        <f t="shared" si="30"/>
        <v>0</v>
      </c>
      <c r="L364" s="38">
        <f t="shared" si="33"/>
        <v>0</v>
      </c>
      <c r="M364" s="38">
        <f t="shared" si="34"/>
        <v>0</v>
      </c>
      <c r="N364" s="38">
        <f t="shared" si="35"/>
        <v>0</v>
      </c>
      <c r="O364" s="38">
        <f>IF($F364=Instellingen!$I$11,ROUND(($J364-($J364/((100%+$F364)/100%))),2),0)</f>
        <v>0</v>
      </c>
      <c r="P364" s="38">
        <f>IF($F364=Instellingen!$I$12,ROUND(($J364-($J364/((100%+$F364)/100%))),2),0)</f>
        <v>0</v>
      </c>
      <c r="Q364" s="38">
        <f>IF($F364=Instellingen!$I$14,0,ROUND(($K364-($K364/((100%+$F364)/100%))),2))</f>
        <v>0</v>
      </c>
    </row>
    <row r="365" spans="1:17" x14ac:dyDescent="0.35">
      <c r="A365" s="20" t="str">
        <f t="shared" si="31"/>
        <v/>
      </c>
      <c r="B365" s="20" t="str">
        <f>IFERROR(VLOOKUP($A365,Instellingen!$K$11:$L$22,2,0),"")</f>
        <v/>
      </c>
      <c r="C365" s="51"/>
      <c r="D365" s="52"/>
      <c r="E365" s="52"/>
      <c r="F365" s="53"/>
      <c r="G365" s="50"/>
      <c r="H365" s="50"/>
      <c r="I365" s="50"/>
      <c r="J365" s="38">
        <f t="shared" si="32"/>
        <v>0</v>
      </c>
      <c r="K365" s="38">
        <f t="shared" si="30"/>
        <v>0</v>
      </c>
      <c r="L365" s="38">
        <f t="shared" si="33"/>
        <v>0</v>
      </c>
      <c r="M365" s="38">
        <f t="shared" si="34"/>
        <v>0</v>
      </c>
      <c r="N365" s="38">
        <f t="shared" si="35"/>
        <v>0</v>
      </c>
      <c r="O365" s="38">
        <f>IF($F365=Instellingen!$I$11,ROUND(($J365-($J365/((100%+$F365)/100%))),2),0)</f>
        <v>0</v>
      </c>
      <c r="P365" s="38">
        <f>IF($F365=Instellingen!$I$12,ROUND(($J365-($J365/((100%+$F365)/100%))),2),0)</f>
        <v>0</v>
      </c>
      <c r="Q365" s="38">
        <f>IF($F365=Instellingen!$I$14,0,ROUND(($K365-($K365/((100%+$F365)/100%))),2))</f>
        <v>0</v>
      </c>
    </row>
    <row r="366" spans="1:17" x14ac:dyDescent="0.35">
      <c r="A366" s="20" t="str">
        <f t="shared" si="31"/>
        <v/>
      </c>
      <c r="B366" s="20" t="str">
        <f>IFERROR(VLOOKUP($A366,Instellingen!$K$11:$L$22,2,0),"")</f>
        <v/>
      </c>
      <c r="C366" s="51"/>
      <c r="D366" s="52"/>
      <c r="E366" s="52"/>
      <c r="F366" s="53"/>
      <c r="G366" s="50"/>
      <c r="H366" s="50"/>
      <c r="I366" s="50"/>
      <c r="J366" s="38">
        <f t="shared" si="32"/>
        <v>0</v>
      </c>
      <c r="K366" s="38">
        <f t="shared" si="30"/>
        <v>0</v>
      </c>
      <c r="L366" s="38">
        <f t="shared" si="33"/>
        <v>0</v>
      </c>
      <c r="M366" s="38">
        <f t="shared" si="34"/>
        <v>0</v>
      </c>
      <c r="N366" s="38">
        <f t="shared" si="35"/>
        <v>0</v>
      </c>
      <c r="O366" s="38">
        <f>IF($F366=Instellingen!$I$11,ROUND(($J366-($J366/((100%+$F366)/100%))),2),0)</f>
        <v>0</v>
      </c>
      <c r="P366" s="38">
        <f>IF($F366=Instellingen!$I$12,ROUND(($J366-($J366/((100%+$F366)/100%))),2),0)</f>
        <v>0</v>
      </c>
      <c r="Q366" s="38">
        <f>IF($F366=Instellingen!$I$14,0,ROUND(($K366-($K366/((100%+$F366)/100%))),2))</f>
        <v>0</v>
      </c>
    </row>
    <row r="367" spans="1:17" x14ac:dyDescent="0.35">
      <c r="A367" s="20" t="str">
        <f t="shared" si="31"/>
        <v/>
      </c>
      <c r="B367" s="20" t="str">
        <f>IFERROR(VLOOKUP($A367,Instellingen!$K$11:$L$22,2,0),"")</f>
        <v/>
      </c>
      <c r="C367" s="51"/>
      <c r="D367" s="52"/>
      <c r="E367" s="52"/>
      <c r="F367" s="53"/>
      <c r="G367" s="50"/>
      <c r="H367" s="50"/>
      <c r="I367" s="50"/>
      <c r="J367" s="38">
        <f t="shared" si="32"/>
        <v>0</v>
      </c>
      <c r="K367" s="38">
        <f t="shared" si="30"/>
        <v>0</v>
      </c>
      <c r="L367" s="38">
        <f t="shared" si="33"/>
        <v>0</v>
      </c>
      <c r="M367" s="38">
        <f t="shared" si="34"/>
        <v>0</v>
      </c>
      <c r="N367" s="38">
        <f t="shared" si="35"/>
        <v>0</v>
      </c>
      <c r="O367" s="38">
        <f>IF($F367=Instellingen!$I$11,ROUND(($J367-($J367/((100%+$F367)/100%))),2),0)</f>
        <v>0</v>
      </c>
      <c r="P367" s="38">
        <f>IF($F367=Instellingen!$I$12,ROUND(($J367-($J367/((100%+$F367)/100%))),2),0)</f>
        <v>0</v>
      </c>
      <c r="Q367" s="38">
        <f>IF($F367=Instellingen!$I$14,0,ROUND(($K367-($K367/((100%+$F367)/100%))),2))</f>
        <v>0</v>
      </c>
    </row>
    <row r="368" spans="1:17" x14ac:dyDescent="0.35">
      <c r="A368" s="20" t="str">
        <f t="shared" si="31"/>
        <v/>
      </c>
      <c r="B368" s="20" t="str">
        <f>IFERROR(VLOOKUP($A368,Instellingen!$K$11:$L$22,2,0),"")</f>
        <v/>
      </c>
      <c r="C368" s="51"/>
      <c r="D368" s="52"/>
      <c r="E368" s="52"/>
      <c r="F368" s="53"/>
      <c r="G368" s="50"/>
      <c r="H368" s="50"/>
      <c r="I368" s="50"/>
      <c r="J368" s="38">
        <f t="shared" si="32"/>
        <v>0</v>
      </c>
      <c r="K368" s="38">
        <f t="shared" si="30"/>
        <v>0</v>
      </c>
      <c r="L368" s="38">
        <f t="shared" si="33"/>
        <v>0</v>
      </c>
      <c r="M368" s="38">
        <f t="shared" si="34"/>
        <v>0</v>
      </c>
      <c r="N368" s="38">
        <f t="shared" si="35"/>
        <v>0</v>
      </c>
      <c r="O368" s="38">
        <f>IF($F368=Instellingen!$I$11,ROUND(($J368-($J368/((100%+$F368)/100%))),2),0)</f>
        <v>0</v>
      </c>
      <c r="P368" s="38">
        <f>IF($F368=Instellingen!$I$12,ROUND(($J368-($J368/((100%+$F368)/100%))),2),0)</f>
        <v>0</v>
      </c>
      <c r="Q368" s="38">
        <f>IF($F368=Instellingen!$I$14,0,ROUND(($K368-($K368/((100%+$F368)/100%))),2))</f>
        <v>0</v>
      </c>
    </row>
    <row r="369" spans="1:17" x14ac:dyDescent="0.35">
      <c r="A369" s="20" t="str">
        <f t="shared" si="31"/>
        <v/>
      </c>
      <c r="B369" s="20" t="str">
        <f>IFERROR(VLOOKUP($A369,Instellingen!$K$11:$L$22,2,0),"")</f>
        <v/>
      </c>
      <c r="C369" s="51"/>
      <c r="D369" s="52"/>
      <c r="E369" s="52"/>
      <c r="F369" s="53"/>
      <c r="G369" s="50"/>
      <c r="H369" s="50"/>
      <c r="I369" s="50"/>
      <c r="J369" s="38">
        <f t="shared" si="32"/>
        <v>0</v>
      </c>
      <c r="K369" s="38">
        <f t="shared" si="30"/>
        <v>0</v>
      </c>
      <c r="L369" s="38">
        <f t="shared" si="33"/>
        <v>0</v>
      </c>
      <c r="M369" s="38">
        <f t="shared" si="34"/>
        <v>0</v>
      </c>
      <c r="N369" s="38">
        <f t="shared" si="35"/>
        <v>0</v>
      </c>
      <c r="O369" s="38">
        <f>IF($F369=Instellingen!$I$11,ROUND(($J369-($J369/((100%+$F369)/100%))),2),0)</f>
        <v>0</v>
      </c>
      <c r="P369" s="38">
        <f>IF($F369=Instellingen!$I$12,ROUND(($J369-($J369/((100%+$F369)/100%))),2),0)</f>
        <v>0</v>
      </c>
      <c r="Q369" s="38">
        <f>IF($F369=Instellingen!$I$14,0,ROUND(($K369-($K369/((100%+$F369)/100%))),2))</f>
        <v>0</v>
      </c>
    </row>
    <row r="370" spans="1:17" x14ac:dyDescent="0.35">
      <c r="A370" s="20" t="str">
        <f t="shared" si="31"/>
        <v/>
      </c>
      <c r="B370" s="20" t="str">
        <f>IFERROR(VLOOKUP($A370,Instellingen!$K$11:$L$22,2,0),"")</f>
        <v/>
      </c>
      <c r="C370" s="51"/>
      <c r="D370" s="52"/>
      <c r="E370" s="52"/>
      <c r="F370" s="53"/>
      <c r="G370" s="50"/>
      <c r="H370" s="50"/>
      <c r="I370" s="50"/>
      <c r="J370" s="38">
        <f t="shared" si="32"/>
        <v>0</v>
      </c>
      <c r="K370" s="38">
        <f t="shared" si="30"/>
        <v>0</v>
      </c>
      <c r="L370" s="38">
        <f t="shared" si="33"/>
        <v>0</v>
      </c>
      <c r="M370" s="38">
        <f t="shared" si="34"/>
        <v>0</v>
      </c>
      <c r="N370" s="38">
        <f t="shared" si="35"/>
        <v>0</v>
      </c>
      <c r="O370" s="38">
        <f>IF($F370=Instellingen!$I$11,ROUND(($J370-($J370/((100%+$F370)/100%))),2),0)</f>
        <v>0</v>
      </c>
      <c r="P370" s="38">
        <f>IF($F370=Instellingen!$I$12,ROUND(($J370-($J370/((100%+$F370)/100%))),2),0)</f>
        <v>0</v>
      </c>
      <c r="Q370" s="38">
        <f>IF($F370=Instellingen!$I$14,0,ROUND(($K370-($K370/((100%+$F370)/100%))),2))</f>
        <v>0</v>
      </c>
    </row>
    <row r="371" spans="1:17" x14ac:dyDescent="0.35">
      <c r="A371" s="20" t="str">
        <f t="shared" si="31"/>
        <v/>
      </c>
      <c r="B371" s="20" t="str">
        <f>IFERROR(VLOOKUP($A371,Instellingen!$K$11:$L$22,2,0),"")</f>
        <v/>
      </c>
      <c r="C371" s="51"/>
      <c r="D371" s="52"/>
      <c r="E371" s="52"/>
      <c r="F371" s="53"/>
      <c r="G371" s="50"/>
      <c r="H371" s="50"/>
      <c r="I371" s="50"/>
      <c r="J371" s="38">
        <f t="shared" si="32"/>
        <v>0</v>
      </c>
      <c r="K371" s="38">
        <f t="shared" si="30"/>
        <v>0</v>
      </c>
      <c r="L371" s="38">
        <f t="shared" si="33"/>
        <v>0</v>
      </c>
      <c r="M371" s="38">
        <f t="shared" si="34"/>
        <v>0</v>
      </c>
      <c r="N371" s="38">
        <f t="shared" si="35"/>
        <v>0</v>
      </c>
      <c r="O371" s="38">
        <f>IF($F371=Instellingen!$I$11,ROUND(($J371-($J371/((100%+$F371)/100%))),2),0)</f>
        <v>0</v>
      </c>
      <c r="P371" s="38">
        <f>IF($F371=Instellingen!$I$12,ROUND(($J371-($J371/((100%+$F371)/100%))),2),0)</f>
        <v>0</v>
      </c>
      <c r="Q371" s="38">
        <f>IF($F371=Instellingen!$I$14,0,ROUND(($K371-($K371/((100%+$F371)/100%))),2))</f>
        <v>0</v>
      </c>
    </row>
    <row r="372" spans="1:17" x14ac:dyDescent="0.35">
      <c r="A372" s="20" t="str">
        <f t="shared" si="31"/>
        <v/>
      </c>
      <c r="B372" s="20" t="str">
        <f>IFERROR(VLOOKUP($A372,Instellingen!$K$11:$L$22,2,0),"")</f>
        <v/>
      </c>
      <c r="C372" s="51"/>
      <c r="D372" s="52"/>
      <c r="E372" s="52"/>
      <c r="F372" s="53"/>
      <c r="G372" s="50"/>
      <c r="H372" s="50"/>
      <c r="I372" s="50"/>
      <c r="J372" s="38">
        <f t="shared" si="32"/>
        <v>0</v>
      </c>
      <c r="K372" s="38">
        <f t="shared" si="30"/>
        <v>0</v>
      </c>
      <c r="L372" s="38">
        <f t="shared" si="33"/>
        <v>0</v>
      </c>
      <c r="M372" s="38">
        <f t="shared" si="34"/>
        <v>0</v>
      </c>
      <c r="N372" s="38">
        <f t="shared" si="35"/>
        <v>0</v>
      </c>
      <c r="O372" s="38">
        <f>IF($F372=Instellingen!$I$11,ROUND(($J372-($J372/((100%+$F372)/100%))),2),0)</f>
        <v>0</v>
      </c>
      <c r="P372" s="38">
        <f>IF($F372=Instellingen!$I$12,ROUND(($J372-($J372/((100%+$F372)/100%))),2),0)</f>
        <v>0</v>
      </c>
      <c r="Q372" s="38">
        <f>IF($F372=Instellingen!$I$14,0,ROUND(($K372-($K372/((100%+$F372)/100%))),2))</f>
        <v>0</v>
      </c>
    </row>
    <row r="373" spans="1:17" x14ac:dyDescent="0.35">
      <c r="A373" s="20" t="str">
        <f t="shared" si="31"/>
        <v/>
      </c>
      <c r="B373" s="20" t="str">
        <f>IFERROR(VLOOKUP($A373,Instellingen!$K$11:$L$22,2,0),"")</f>
        <v/>
      </c>
      <c r="C373" s="51"/>
      <c r="D373" s="52"/>
      <c r="E373" s="52"/>
      <c r="F373" s="53"/>
      <c r="G373" s="50"/>
      <c r="H373" s="50"/>
      <c r="I373" s="50"/>
      <c r="J373" s="38">
        <f t="shared" si="32"/>
        <v>0</v>
      </c>
      <c r="K373" s="38">
        <f t="shared" si="30"/>
        <v>0</v>
      </c>
      <c r="L373" s="38">
        <f t="shared" si="33"/>
        <v>0</v>
      </c>
      <c r="M373" s="38">
        <f t="shared" si="34"/>
        <v>0</v>
      </c>
      <c r="N373" s="38">
        <f t="shared" si="35"/>
        <v>0</v>
      </c>
      <c r="O373" s="38">
        <f>IF($F373=Instellingen!$I$11,ROUND(($J373-($J373/((100%+$F373)/100%))),2),0)</f>
        <v>0</v>
      </c>
      <c r="P373" s="38">
        <f>IF($F373=Instellingen!$I$12,ROUND(($J373-($J373/((100%+$F373)/100%))),2),0)</f>
        <v>0</v>
      </c>
      <c r="Q373" s="38">
        <f>IF($F373=Instellingen!$I$14,0,ROUND(($K373-($K373/((100%+$F373)/100%))),2))</f>
        <v>0</v>
      </c>
    </row>
    <row r="374" spans="1:17" x14ac:dyDescent="0.35">
      <c r="A374" s="20" t="str">
        <f t="shared" si="31"/>
        <v/>
      </c>
      <c r="B374" s="20" t="str">
        <f>IFERROR(VLOOKUP($A374,Instellingen!$K$11:$L$22,2,0),"")</f>
        <v/>
      </c>
      <c r="C374" s="51"/>
      <c r="D374" s="52"/>
      <c r="E374" s="52"/>
      <c r="F374" s="53"/>
      <c r="G374" s="50"/>
      <c r="H374" s="50"/>
      <c r="I374" s="50"/>
      <c r="J374" s="38">
        <f t="shared" si="32"/>
        <v>0</v>
      </c>
      <c r="K374" s="38">
        <f t="shared" si="30"/>
        <v>0</v>
      </c>
      <c r="L374" s="38">
        <f t="shared" si="33"/>
        <v>0</v>
      </c>
      <c r="M374" s="38">
        <f t="shared" si="34"/>
        <v>0</v>
      </c>
      <c r="N374" s="38">
        <f t="shared" si="35"/>
        <v>0</v>
      </c>
      <c r="O374" s="38">
        <f>IF($F374=Instellingen!$I$11,ROUND(($J374-($J374/((100%+$F374)/100%))),2),0)</f>
        <v>0</v>
      </c>
      <c r="P374" s="38">
        <f>IF($F374=Instellingen!$I$12,ROUND(($J374-($J374/((100%+$F374)/100%))),2),0)</f>
        <v>0</v>
      </c>
      <c r="Q374" s="38">
        <f>IF($F374=Instellingen!$I$14,0,ROUND(($K374-($K374/((100%+$F374)/100%))),2))</f>
        <v>0</v>
      </c>
    </row>
    <row r="375" spans="1:17" x14ac:dyDescent="0.35">
      <c r="A375" s="20" t="str">
        <f t="shared" si="31"/>
        <v/>
      </c>
      <c r="B375" s="20" t="str">
        <f>IFERROR(VLOOKUP($A375,Instellingen!$K$11:$L$22,2,0),"")</f>
        <v/>
      </c>
      <c r="C375" s="51"/>
      <c r="D375" s="52"/>
      <c r="E375" s="52"/>
      <c r="F375" s="53"/>
      <c r="G375" s="50"/>
      <c r="H375" s="50"/>
      <c r="I375" s="50"/>
      <c r="J375" s="38">
        <f t="shared" si="32"/>
        <v>0</v>
      </c>
      <c r="K375" s="38">
        <f t="shared" si="30"/>
        <v>0</v>
      </c>
      <c r="L375" s="38">
        <f t="shared" si="33"/>
        <v>0</v>
      </c>
      <c r="M375" s="38">
        <f t="shared" si="34"/>
        <v>0</v>
      </c>
      <c r="N375" s="38">
        <f t="shared" si="35"/>
        <v>0</v>
      </c>
      <c r="O375" s="38">
        <f>IF($F375=Instellingen!$I$11,ROUND(($J375-($J375/((100%+$F375)/100%))),2),0)</f>
        <v>0</v>
      </c>
      <c r="P375" s="38">
        <f>IF($F375=Instellingen!$I$12,ROUND(($J375-($J375/((100%+$F375)/100%))),2),0)</f>
        <v>0</v>
      </c>
      <c r="Q375" s="38">
        <f>IF($F375=Instellingen!$I$14,0,ROUND(($K375-($K375/((100%+$F375)/100%))),2))</f>
        <v>0</v>
      </c>
    </row>
    <row r="376" spans="1:17" x14ac:dyDescent="0.35">
      <c r="A376" s="20" t="str">
        <f t="shared" si="31"/>
        <v/>
      </c>
      <c r="B376" s="20" t="str">
        <f>IFERROR(VLOOKUP($A376,Instellingen!$K$11:$L$22,2,0),"")</f>
        <v/>
      </c>
      <c r="C376" s="51"/>
      <c r="D376" s="52"/>
      <c r="E376" s="52"/>
      <c r="F376" s="53"/>
      <c r="G376" s="50"/>
      <c r="H376" s="50"/>
      <c r="I376" s="50"/>
      <c r="J376" s="38">
        <f t="shared" si="32"/>
        <v>0</v>
      </c>
      <c r="K376" s="38">
        <f t="shared" si="30"/>
        <v>0</v>
      </c>
      <c r="L376" s="38">
        <f t="shared" si="33"/>
        <v>0</v>
      </c>
      <c r="M376" s="38">
        <f t="shared" si="34"/>
        <v>0</v>
      </c>
      <c r="N376" s="38">
        <f t="shared" si="35"/>
        <v>0</v>
      </c>
      <c r="O376" s="38">
        <f>IF($F376=Instellingen!$I$11,ROUND(($J376-($J376/((100%+$F376)/100%))),2),0)</f>
        <v>0</v>
      </c>
      <c r="P376" s="38">
        <f>IF($F376=Instellingen!$I$12,ROUND(($J376-($J376/((100%+$F376)/100%))),2),0)</f>
        <v>0</v>
      </c>
      <c r="Q376" s="38">
        <f>IF($F376=Instellingen!$I$14,0,ROUND(($K376-($K376/((100%+$F376)/100%))),2))</f>
        <v>0</v>
      </c>
    </row>
    <row r="377" spans="1:17" x14ac:dyDescent="0.35">
      <c r="A377" s="20" t="str">
        <f t="shared" si="31"/>
        <v/>
      </c>
      <c r="B377" s="20" t="str">
        <f>IFERROR(VLOOKUP($A377,Instellingen!$K$11:$L$22,2,0),"")</f>
        <v/>
      </c>
      <c r="C377" s="51"/>
      <c r="D377" s="52"/>
      <c r="E377" s="52"/>
      <c r="F377" s="53"/>
      <c r="G377" s="50"/>
      <c r="H377" s="50"/>
      <c r="I377" s="50"/>
      <c r="J377" s="38">
        <f t="shared" si="32"/>
        <v>0</v>
      </c>
      <c r="K377" s="38">
        <f t="shared" si="30"/>
        <v>0</v>
      </c>
      <c r="L377" s="38">
        <f t="shared" si="33"/>
        <v>0</v>
      </c>
      <c r="M377" s="38">
        <f t="shared" si="34"/>
        <v>0</v>
      </c>
      <c r="N377" s="38">
        <f t="shared" si="35"/>
        <v>0</v>
      </c>
      <c r="O377" s="38">
        <f>IF($F377=Instellingen!$I$11,ROUND(($J377-($J377/((100%+$F377)/100%))),2),0)</f>
        <v>0</v>
      </c>
      <c r="P377" s="38">
        <f>IF($F377=Instellingen!$I$12,ROUND(($J377-($J377/((100%+$F377)/100%))),2),0)</f>
        <v>0</v>
      </c>
      <c r="Q377" s="38">
        <f>IF($F377=Instellingen!$I$14,0,ROUND(($K377-($K377/((100%+$F377)/100%))),2))</f>
        <v>0</v>
      </c>
    </row>
    <row r="378" spans="1:17" x14ac:dyDescent="0.35">
      <c r="A378" s="20" t="str">
        <f t="shared" si="31"/>
        <v/>
      </c>
      <c r="B378" s="20" t="str">
        <f>IFERROR(VLOOKUP($A378,Instellingen!$K$11:$L$22,2,0),"")</f>
        <v/>
      </c>
      <c r="C378" s="51"/>
      <c r="D378" s="52"/>
      <c r="E378" s="52"/>
      <c r="F378" s="53"/>
      <c r="G378" s="50"/>
      <c r="H378" s="50"/>
      <c r="I378" s="50"/>
      <c r="J378" s="38">
        <f t="shared" si="32"/>
        <v>0</v>
      </c>
      <c r="K378" s="38">
        <f t="shared" si="30"/>
        <v>0</v>
      </c>
      <c r="L378" s="38">
        <f t="shared" si="33"/>
        <v>0</v>
      </c>
      <c r="M378" s="38">
        <f t="shared" si="34"/>
        <v>0</v>
      </c>
      <c r="N378" s="38">
        <f t="shared" si="35"/>
        <v>0</v>
      </c>
      <c r="O378" s="38">
        <f>IF($F378=Instellingen!$I$11,ROUND(($J378-($J378/((100%+$F378)/100%))),2),0)</f>
        <v>0</v>
      </c>
      <c r="P378" s="38">
        <f>IF($F378=Instellingen!$I$12,ROUND(($J378-($J378/((100%+$F378)/100%))),2),0)</f>
        <v>0</v>
      </c>
      <c r="Q378" s="38">
        <f>IF($F378=Instellingen!$I$14,0,ROUND(($K378-($K378/((100%+$F378)/100%))),2))</f>
        <v>0</v>
      </c>
    </row>
    <row r="379" spans="1:17" x14ac:dyDescent="0.35">
      <c r="A379" s="20" t="str">
        <f t="shared" si="31"/>
        <v/>
      </c>
      <c r="B379" s="20" t="str">
        <f>IFERROR(VLOOKUP($A379,Instellingen!$K$11:$L$22,2,0),"")</f>
        <v/>
      </c>
      <c r="C379" s="51"/>
      <c r="D379" s="52"/>
      <c r="E379" s="52"/>
      <c r="F379" s="53"/>
      <c r="G379" s="50"/>
      <c r="H379" s="50"/>
      <c r="I379" s="50"/>
      <c r="J379" s="38">
        <f t="shared" si="32"/>
        <v>0</v>
      </c>
      <c r="K379" s="38">
        <f t="shared" si="30"/>
        <v>0</v>
      </c>
      <c r="L379" s="38">
        <f t="shared" si="33"/>
        <v>0</v>
      </c>
      <c r="M379" s="38">
        <f t="shared" si="34"/>
        <v>0</v>
      </c>
      <c r="N379" s="38">
        <f t="shared" si="35"/>
        <v>0</v>
      </c>
      <c r="O379" s="38">
        <f>IF($F379=Instellingen!$I$11,ROUND(($J379-($J379/((100%+$F379)/100%))),2),0)</f>
        <v>0</v>
      </c>
      <c r="P379" s="38">
        <f>IF($F379=Instellingen!$I$12,ROUND(($J379-($J379/((100%+$F379)/100%))),2),0)</f>
        <v>0</v>
      </c>
      <c r="Q379" s="38">
        <f>IF($F379=Instellingen!$I$14,0,ROUND(($K379-($K379/((100%+$F379)/100%))),2))</f>
        <v>0</v>
      </c>
    </row>
    <row r="380" spans="1:17" x14ac:dyDescent="0.35">
      <c r="A380" s="20" t="str">
        <f t="shared" si="31"/>
        <v/>
      </c>
      <c r="B380" s="20" t="str">
        <f>IFERROR(VLOOKUP($A380,Instellingen!$K$11:$L$22,2,0),"")</f>
        <v/>
      </c>
      <c r="C380" s="51"/>
      <c r="D380" s="52"/>
      <c r="E380" s="52"/>
      <c r="F380" s="53"/>
      <c r="G380" s="50"/>
      <c r="H380" s="50"/>
      <c r="I380" s="50"/>
      <c r="J380" s="38">
        <f t="shared" si="32"/>
        <v>0</v>
      </c>
      <c r="K380" s="38">
        <f t="shared" si="30"/>
        <v>0</v>
      </c>
      <c r="L380" s="38">
        <f t="shared" si="33"/>
        <v>0</v>
      </c>
      <c r="M380" s="38">
        <f t="shared" si="34"/>
        <v>0</v>
      </c>
      <c r="N380" s="38">
        <f t="shared" si="35"/>
        <v>0</v>
      </c>
      <c r="O380" s="38">
        <f>IF($F380=Instellingen!$I$11,ROUND(($J380-($J380/((100%+$F380)/100%))),2),0)</f>
        <v>0</v>
      </c>
      <c r="P380" s="38">
        <f>IF($F380=Instellingen!$I$12,ROUND(($J380-($J380/((100%+$F380)/100%))),2),0)</f>
        <v>0</v>
      </c>
      <c r="Q380" s="38">
        <f>IF($F380=Instellingen!$I$14,0,ROUND(($K380-($K380/((100%+$F380)/100%))),2))</f>
        <v>0</v>
      </c>
    </row>
    <row r="381" spans="1:17" x14ac:dyDescent="0.35">
      <c r="A381" s="20" t="str">
        <f t="shared" si="31"/>
        <v/>
      </c>
      <c r="B381" s="20" t="str">
        <f>IFERROR(VLOOKUP($A381,Instellingen!$K$11:$L$22,2,0),"")</f>
        <v/>
      </c>
      <c r="C381" s="51"/>
      <c r="D381" s="52"/>
      <c r="E381" s="52"/>
      <c r="F381" s="53"/>
      <c r="G381" s="50"/>
      <c r="H381" s="50"/>
      <c r="I381" s="50"/>
      <c r="J381" s="38">
        <f t="shared" si="32"/>
        <v>0</v>
      </c>
      <c r="K381" s="38">
        <f t="shared" si="30"/>
        <v>0</v>
      </c>
      <c r="L381" s="38">
        <f t="shared" si="33"/>
        <v>0</v>
      </c>
      <c r="M381" s="38">
        <f t="shared" si="34"/>
        <v>0</v>
      </c>
      <c r="N381" s="38">
        <f t="shared" si="35"/>
        <v>0</v>
      </c>
      <c r="O381" s="38">
        <f>IF($F381=Instellingen!$I$11,ROUND(($J381-($J381/((100%+$F381)/100%))),2),0)</f>
        <v>0</v>
      </c>
      <c r="P381" s="38">
        <f>IF($F381=Instellingen!$I$12,ROUND(($J381-($J381/((100%+$F381)/100%))),2),0)</f>
        <v>0</v>
      </c>
      <c r="Q381" s="38">
        <f>IF($F381=Instellingen!$I$14,0,ROUND(($K381-($K381/((100%+$F381)/100%))),2))</f>
        <v>0</v>
      </c>
    </row>
    <row r="382" spans="1:17" x14ac:dyDescent="0.35">
      <c r="A382" s="20" t="str">
        <f t="shared" si="31"/>
        <v/>
      </c>
      <c r="B382" s="20" t="str">
        <f>IFERROR(VLOOKUP($A382,Instellingen!$K$11:$L$22,2,0),"")</f>
        <v/>
      </c>
      <c r="C382" s="51"/>
      <c r="D382" s="52"/>
      <c r="E382" s="52"/>
      <c r="F382" s="53"/>
      <c r="G382" s="50"/>
      <c r="H382" s="50"/>
      <c r="I382" s="50"/>
      <c r="J382" s="38">
        <f t="shared" si="32"/>
        <v>0</v>
      </c>
      <c r="K382" s="38">
        <f t="shared" si="30"/>
        <v>0</v>
      </c>
      <c r="L382" s="38">
        <f t="shared" si="33"/>
        <v>0</v>
      </c>
      <c r="M382" s="38">
        <f t="shared" si="34"/>
        <v>0</v>
      </c>
      <c r="N382" s="38">
        <f t="shared" si="35"/>
        <v>0</v>
      </c>
      <c r="O382" s="38">
        <f>IF($F382=Instellingen!$I$11,ROUND(($J382-($J382/((100%+$F382)/100%))),2),0)</f>
        <v>0</v>
      </c>
      <c r="P382" s="38">
        <f>IF($F382=Instellingen!$I$12,ROUND(($J382-($J382/((100%+$F382)/100%))),2),0)</f>
        <v>0</v>
      </c>
      <c r="Q382" s="38">
        <f>IF($F382=Instellingen!$I$14,0,ROUND(($K382-($K382/((100%+$F382)/100%))),2))</f>
        <v>0</v>
      </c>
    </row>
    <row r="383" spans="1:17" x14ac:dyDescent="0.35">
      <c r="A383" s="20" t="str">
        <f t="shared" si="31"/>
        <v/>
      </c>
      <c r="B383" s="20" t="str">
        <f>IFERROR(VLOOKUP($A383,Instellingen!$K$11:$L$22,2,0),"")</f>
        <v/>
      </c>
      <c r="C383" s="51"/>
      <c r="D383" s="52"/>
      <c r="E383" s="52"/>
      <c r="F383" s="53"/>
      <c r="G383" s="50"/>
      <c r="H383" s="50"/>
      <c r="I383" s="50"/>
      <c r="J383" s="38">
        <f t="shared" si="32"/>
        <v>0</v>
      </c>
      <c r="K383" s="38">
        <f t="shared" si="30"/>
        <v>0</v>
      </c>
      <c r="L383" s="38">
        <f t="shared" si="33"/>
        <v>0</v>
      </c>
      <c r="M383" s="38">
        <f t="shared" si="34"/>
        <v>0</v>
      </c>
      <c r="N383" s="38">
        <f t="shared" si="35"/>
        <v>0</v>
      </c>
      <c r="O383" s="38">
        <f>IF($F383=Instellingen!$I$11,ROUND(($J383-($J383/((100%+$F383)/100%))),2),0)</f>
        <v>0</v>
      </c>
      <c r="P383" s="38">
        <f>IF($F383=Instellingen!$I$12,ROUND(($J383-($J383/((100%+$F383)/100%))),2),0)</f>
        <v>0</v>
      </c>
      <c r="Q383" s="38">
        <f>IF($F383=Instellingen!$I$14,0,ROUND(($K383-($K383/((100%+$F383)/100%))),2))</f>
        <v>0</v>
      </c>
    </row>
    <row r="384" spans="1:17" x14ac:dyDescent="0.35">
      <c r="A384" s="20" t="str">
        <f t="shared" si="31"/>
        <v/>
      </c>
      <c r="B384" s="20" t="str">
        <f>IFERROR(VLOOKUP($A384,Instellingen!$K$11:$L$22,2,0),"")</f>
        <v/>
      </c>
      <c r="C384" s="51"/>
      <c r="D384" s="52"/>
      <c r="E384" s="52"/>
      <c r="F384" s="53"/>
      <c r="G384" s="50"/>
      <c r="H384" s="50"/>
      <c r="I384" s="50"/>
      <c r="J384" s="38">
        <f t="shared" si="32"/>
        <v>0</v>
      </c>
      <c r="K384" s="38">
        <f t="shared" si="30"/>
        <v>0</v>
      </c>
      <c r="L384" s="38">
        <f t="shared" si="33"/>
        <v>0</v>
      </c>
      <c r="M384" s="38">
        <f t="shared" si="34"/>
        <v>0</v>
      </c>
      <c r="N384" s="38">
        <f t="shared" si="35"/>
        <v>0</v>
      </c>
      <c r="O384" s="38">
        <f>IF($F384=Instellingen!$I$11,ROUND(($J384-($J384/((100%+$F384)/100%))),2),0)</f>
        <v>0</v>
      </c>
      <c r="P384" s="38">
        <f>IF($F384=Instellingen!$I$12,ROUND(($J384-($J384/((100%+$F384)/100%))),2),0)</f>
        <v>0</v>
      </c>
      <c r="Q384" s="38">
        <f>IF($F384=Instellingen!$I$14,0,ROUND(($K384-($K384/((100%+$F384)/100%))),2))</f>
        <v>0</v>
      </c>
    </row>
    <row r="385" spans="1:17" x14ac:dyDescent="0.35">
      <c r="A385" s="20" t="str">
        <f t="shared" si="31"/>
        <v/>
      </c>
      <c r="B385" s="20" t="str">
        <f>IFERROR(VLOOKUP($A385,Instellingen!$K$11:$L$22,2,0),"")</f>
        <v/>
      </c>
      <c r="C385" s="51"/>
      <c r="D385" s="52"/>
      <c r="E385" s="52"/>
      <c r="F385" s="53"/>
      <c r="G385" s="50"/>
      <c r="H385" s="50"/>
      <c r="I385" s="50"/>
      <c r="J385" s="38">
        <f t="shared" si="32"/>
        <v>0</v>
      </c>
      <c r="K385" s="38">
        <f t="shared" si="30"/>
        <v>0</v>
      </c>
      <c r="L385" s="38">
        <f t="shared" si="33"/>
        <v>0</v>
      </c>
      <c r="M385" s="38">
        <f t="shared" si="34"/>
        <v>0</v>
      </c>
      <c r="N385" s="38">
        <f t="shared" si="35"/>
        <v>0</v>
      </c>
      <c r="O385" s="38">
        <f>IF($F385=Instellingen!$I$11,ROUND(($J385-($J385/((100%+$F385)/100%))),2),0)</f>
        <v>0</v>
      </c>
      <c r="P385" s="38">
        <f>IF($F385=Instellingen!$I$12,ROUND(($J385-($J385/((100%+$F385)/100%))),2),0)</f>
        <v>0</v>
      </c>
      <c r="Q385" s="38">
        <f>IF($F385=Instellingen!$I$14,0,ROUND(($K385-($K385/((100%+$F385)/100%))),2))</f>
        <v>0</v>
      </c>
    </row>
    <row r="386" spans="1:17" x14ac:dyDescent="0.35">
      <c r="A386" s="20" t="str">
        <f t="shared" si="31"/>
        <v/>
      </c>
      <c r="B386" s="20" t="str">
        <f>IFERROR(VLOOKUP($A386,Instellingen!$K$11:$L$22,2,0),"")</f>
        <v/>
      </c>
      <c r="C386" s="51"/>
      <c r="D386" s="52"/>
      <c r="E386" s="52"/>
      <c r="F386" s="53"/>
      <c r="G386" s="50"/>
      <c r="H386" s="50"/>
      <c r="I386" s="50"/>
      <c r="J386" s="38">
        <f t="shared" si="32"/>
        <v>0</v>
      </c>
      <c r="K386" s="38">
        <f t="shared" si="30"/>
        <v>0</v>
      </c>
      <c r="L386" s="38">
        <f t="shared" si="33"/>
        <v>0</v>
      </c>
      <c r="M386" s="38">
        <f t="shared" si="34"/>
        <v>0</v>
      </c>
      <c r="N386" s="38">
        <f t="shared" si="35"/>
        <v>0</v>
      </c>
      <c r="O386" s="38">
        <f>IF($F386=Instellingen!$I$11,ROUND(($J386-($J386/((100%+$F386)/100%))),2),0)</f>
        <v>0</v>
      </c>
      <c r="P386" s="38">
        <f>IF($F386=Instellingen!$I$12,ROUND(($J386-($J386/((100%+$F386)/100%))),2),0)</f>
        <v>0</v>
      </c>
      <c r="Q386" s="38">
        <f>IF($F386=Instellingen!$I$14,0,ROUND(($K386-($K386/((100%+$F386)/100%))),2))</f>
        <v>0</v>
      </c>
    </row>
    <row r="387" spans="1:17" x14ac:dyDescent="0.35">
      <c r="A387" s="20" t="str">
        <f t="shared" si="31"/>
        <v/>
      </c>
      <c r="B387" s="20" t="str">
        <f>IFERROR(VLOOKUP($A387,Instellingen!$K$11:$L$22,2,0),"")</f>
        <v/>
      </c>
      <c r="C387" s="51"/>
      <c r="D387" s="52"/>
      <c r="E387" s="52"/>
      <c r="F387" s="53"/>
      <c r="G387" s="50"/>
      <c r="H387" s="50"/>
      <c r="I387" s="50"/>
      <c r="J387" s="38">
        <f t="shared" si="32"/>
        <v>0</v>
      </c>
      <c r="K387" s="38">
        <f t="shared" si="30"/>
        <v>0</v>
      </c>
      <c r="L387" s="38">
        <f t="shared" si="33"/>
        <v>0</v>
      </c>
      <c r="M387" s="38">
        <f t="shared" si="34"/>
        <v>0</v>
      </c>
      <c r="N387" s="38">
        <f t="shared" si="35"/>
        <v>0</v>
      </c>
      <c r="O387" s="38">
        <f>IF($F387=Instellingen!$I$11,ROUND(($J387-($J387/((100%+$F387)/100%))),2),0)</f>
        <v>0</v>
      </c>
      <c r="P387" s="38">
        <f>IF($F387=Instellingen!$I$12,ROUND(($J387-($J387/((100%+$F387)/100%))),2),0)</f>
        <v>0</v>
      </c>
      <c r="Q387" s="38">
        <f>IF($F387=Instellingen!$I$14,0,ROUND(($K387-($K387/((100%+$F387)/100%))),2))</f>
        <v>0</v>
      </c>
    </row>
    <row r="388" spans="1:17" x14ac:dyDescent="0.35">
      <c r="A388" s="20" t="str">
        <f t="shared" si="31"/>
        <v/>
      </c>
      <c r="B388" s="20" t="str">
        <f>IFERROR(VLOOKUP($A388,Instellingen!$K$11:$L$22,2,0),"")</f>
        <v/>
      </c>
      <c r="C388" s="51"/>
      <c r="D388" s="52"/>
      <c r="E388" s="52"/>
      <c r="F388" s="53"/>
      <c r="G388" s="50"/>
      <c r="H388" s="50"/>
      <c r="I388" s="50"/>
      <c r="J388" s="38">
        <f t="shared" si="32"/>
        <v>0</v>
      </c>
      <c r="K388" s="38">
        <f t="shared" si="30"/>
        <v>0</v>
      </c>
      <c r="L388" s="38">
        <f t="shared" si="33"/>
        <v>0</v>
      </c>
      <c r="M388" s="38">
        <f t="shared" si="34"/>
        <v>0</v>
      </c>
      <c r="N388" s="38">
        <f t="shared" si="35"/>
        <v>0</v>
      </c>
      <c r="O388" s="38">
        <f>IF($F388=Instellingen!$I$11,ROUND(($J388-($J388/((100%+$F388)/100%))),2),0)</f>
        <v>0</v>
      </c>
      <c r="P388" s="38">
        <f>IF($F388=Instellingen!$I$12,ROUND(($J388-($J388/((100%+$F388)/100%))),2),0)</f>
        <v>0</v>
      </c>
      <c r="Q388" s="38">
        <f>IF($F388=Instellingen!$I$14,0,ROUND(($K388-($K388/((100%+$F388)/100%))),2))</f>
        <v>0</v>
      </c>
    </row>
    <row r="389" spans="1:17" x14ac:dyDescent="0.35">
      <c r="A389" s="20" t="str">
        <f t="shared" si="31"/>
        <v/>
      </c>
      <c r="B389" s="20" t="str">
        <f>IFERROR(VLOOKUP($A389,Instellingen!$K$11:$L$22,2,0),"")</f>
        <v/>
      </c>
      <c r="C389" s="51"/>
      <c r="D389" s="52"/>
      <c r="E389" s="52"/>
      <c r="F389" s="53"/>
      <c r="G389" s="50"/>
      <c r="H389" s="50"/>
      <c r="I389" s="50"/>
      <c r="J389" s="38">
        <f t="shared" si="32"/>
        <v>0</v>
      </c>
      <c r="K389" s="38">
        <f t="shared" si="30"/>
        <v>0</v>
      </c>
      <c r="L389" s="38">
        <f t="shared" si="33"/>
        <v>0</v>
      </c>
      <c r="M389" s="38">
        <f t="shared" si="34"/>
        <v>0</v>
      </c>
      <c r="N389" s="38">
        <f t="shared" si="35"/>
        <v>0</v>
      </c>
      <c r="O389" s="38">
        <f>IF($F389=Instellingen!$I$11,ROUND(($J389-($J389/((100%+$F389)/100%))),2),0)</f>
        <v>0</v>
      </c>
      <c r="P389" s="38">
        <f>IF($F389=Instellingen!$I$12,ROUND(($J389-($J389/((100%+$F389)/100%))),2),0)</f>
        <v>0</v>
      </c>
      <c r="Q389" s="38">
        <f>IF($F389=Instellingen!$I$14,0,ROUND(($K389-($K389/((100%+$F389)/100%))),2))</f>
        <v>0</v>
      </c>
    </row>
    <row r="390" spans="1:17" x14ac:dyDescent="0.35">
      <c r="A390" s="20" t="str">
        <f t="shared" si="31"/>
        <v/>
      </c>
      <c r="B390" s="20" t="str">
        <f>IFERROR(VLOOKUP($A390,Instellingen!$K$11:$L$22,2,0),"")</f>
        <v/>
      </c>
      <c r="C390" s="51"/>
      <c r="D390" s="52"/>
      <c r="E390" s="52"/>
      <c r="F390" s="53"/>
      <c r="G390" s="50"/>
      <c r="H390" s="50"/>
      <c r="I390" s="50"/>
      <c r="J390" s="38">
        <f t="shared" si="32"/>
        <v>0</v>
      </c>
      <c r="K390" s="38">
        <f t="shared" si="30"/>
        <v>0</v>
      </c>
      <c r="L390" s="38">
        <f t="shared" si="33"/>
        <v>0</v>
      </c>
      <c r="M390" s="38">
        <f t="shared" si="34"/>
        <v>0</v>
      </c>
      <c r="N390" s="38">
        <f t="shared" si="35"/>
        <v>0</v>
      </c>
      <c r="O390" s="38">
        <f>IF($F390=Instellingen!$I$11,ROUND(($J390-($J390/((100%+$F390)/100%))),2),0)</f>
        <v>0</v>
      </c>
      <c r="P390" s="38">
        <f>IF($F390=Instellingen!$I$12,ROUND(($J390-($J390/((100%+$F390)/100%))),2),0)</f>
        <v>0</v>
      </c>
      <c r="Q390" s="38">
        <f>IF($F390=Instellingen!$I$14,0,ROUND(($K390-($K390/((100%+$F390)/100%))),2))</f>
        <v>0</v>
      </c>
    </row>
    <row r="391" spans="1:17" x14ac:dyDescent="0.35">
      <c r="A391" s="20" t="str">
        <f t="shared" si="31"/>
        <v/>
      </c>
      <c r="B391" s="20" t="str">
        <f>IFERROR(VLOOKUP($A391,Instellingen!$K$11:$L$22,2,0),"")</f>
        <v/>
      </c>
      <c r="C391" s="51"/>
      <c r="D391" s="52"/>
      <c r="E391" s="52"/>
      <c r="F391" s="53"/>
      <c r="G391" s="50"/>
      <c r="H391" s="50"/>
      <c r="I391" s="50"/>
      <c r="J391" s="38">
        <f t="shared" si="32"/>
        <v>0</v>
      </c>
      <c r="K391" s="38">
        <f t="shared" ref="K391:K454" si="36">IF(OR($G391="Kosten",$G391="Investering"),$E391-$D391,0)</f>
        <v>0</v>
      </c>
      <c r="L391" s="38">
        <f t="shared" si="33"/>
        <v>0</v>
      </c>
      <c r="M391" s="38">
        <f t="shared" si="34"/>
        <v>0</v>
      </c>
      <c r="N391" s="38">
        <f t="shared" si="35"/>
        <v>0</v>
      </c>
      <c r="O391" s="38">
        <f>IF($F391=Instellingen!$I$11,ROUND(($J391-($J391/((100%+$F391)/100%))),2),0)</f>
        <v>0</v>
      </c>
      <c r="P391" s="38">
        <f>IF($F391=Instellingen!$I$12,ROUND(($J391-($J391/((100%+$F391)/100%))),2),0)</f>
        <v>0</v>
      </c>
      <c r="Q391" s="38">
        <f>IF($F391=Instellingen!$I$14,0,ROUND(($K391-($K391/((100%+$F391)/100%))),2))</f>
        <v>0</v>
      </c>
    </row>
    <row r="392" spans="1:17" x14ac:dyDescent="0.35">
      <c r="A392" s="20" t="str">
        <f t="shared" ref="A392:A455" si="37">IF($C392="","",PROPER(TEXT($C392,"mmmm")))</f>
        <v/>
      </c>
      <c r="B392" s="20" t="str">
        <f>IFERROR(VLOOKUP($A392,Instellingen!$K$11:$L$22,2,0),"")</f>
        <v/>
      </c>
      <c r="C392" s="51"/>
      <c r="D392" s="52"/>
      <c r="E392" s="52"/>
      <c r="F392" s="53"/>
      <c r="G392" s="50"/>
      <c r="H392" s="50"/>
      <c r="I392" s="50"/>
      <c r="J392" s="38">
        <f t="shared" ref="J392:J455" si="38">IF($G392="Omzet",$D392-$E392,0)</f>
        <v>0</v>
      </c>
      <c r="K392" s="38">
        <f t="shared" si="36"/>
        <v>0</v>
      </c>
      <c r="L392" s="38">
        <f t="shared" ref="L392:L455" si="39">IF(OR($G392="Omzet",$G392="Kosten",$G392="Investering"),0,$D392-$E392)</f>
        <v>0</v>
      </c>
      <c r="M392" s="38">
        <f t="shared" ref="M392:M455" si="40">J392-O392-P392</f>
        <v>0</v>
      </c>
      <c r="N392" s="38">
        <f t="shared" ref="N392:N455" si="41">K392-Q392</f>
        <v>0</v>
      </c>
      <c r="O392" s="38">
        <f>IF($F392=Instellingen!$I$11,ROUND(($J392-($J392/((100%+$F392)/100%))),2),0)</f>
        <v>0</v>
      </c>
      <c r="P392" s="38">
        <f>IF($F392=Instellingen!$I$12,ROUND(($J392-($J392/((100%+$F392)/100%))),2),0)</f>
        <v>0</v>
      </c>
      <c r="Q392" s="38">
        <f>IF($F392=Instellingen!$I$14,0,ROUND(($K392-($K392/((100%+$F392)/100%))),2))</f>
        <v>0</v>
      </c>
    </row>
    <row r="393" spans="1:17" x14ac:dyDescent="0.35">
      <c r="A393" s="20" t="str">
        <f t="shared" si="37"/>
        <v/>
      </c>
      <c r="B393" s="20" t="str">
        <f>IFERROR(VLOOKUP($A393,Instellingen!$K$11:$L$22,2,0),"")</f>
        <v/>
      </c>
      <c r="C393" s="51"/>
      <c r="D393" s="52"/>
      <c r="E393" s="52"/>
      <c r="F393" s="53"/>
      <c r="G393" s="50"/>
      <c r="H393" s="50"/>
      <c r="I393" s="50"/>
      <c r="J393" s="38">
        <f t="shared" si="38"/>
        <v>0</v>
      </c>
      <c r="K393" s="38">
        <f t="shared" si="36"/>
        <v>0</v>
      </c>
      <c r="L393" s="38">
        <f t="shared" si="39"/>
        <v>0</v>
      </c>
      <c r="M393" s="38">
        <f t="shared" si="40"/>
        <v>0</v>
      </c>
      <c r="N393" s="38">
        <f t="shared" si="41"/>
        <v>0</v>
      </c>
      <c r="O393" s="38">
        <f>IF($F393=Instellingen!$I$11,ROUND(($J393-($J393/((100%+$F393)/100%))),2),0)</f>
        <v>0</v>
      </c>
      <c r="P393" s="38">
        <f>IF($F393=Instellingen!$I$12,ROUND(($J393-($J393/((100%+$F393)/100%))),2),0)</f>
        <v>0</v>
      </c>
      <c r="Q393" s="38">
        <f>IF($F393=Instellingen!$I$14,0,ROUND(($K393-($K393/((100%+$F393)/100%))),2))</f>
        <v>0</v>
      </c>
    </row>
    <row r="394" spans="1:17" x14ac:dyDescent="0.35">
      <c r="A394" s="20" t="str">
        <f t="shared" si="37"/>
        <v/>
      </c>
      <c r="B394" s="20" t="str">
        <f>IFERROR(VLOOKUP($A394,Instellingen!$K$11:$L$22,2,0),"")</f>
        <v/>
      </c>
      <c r="C394" s="51"/>
      <c r="D394" s="52"/>
      <c r="E394" s="52"/>
      <c r="F394" s="53"/>
      <c r="G394" s="50"/>
      <c r="H394" s="50"/>
      <c r="I394" s="50"/>
      <c r="J394" s="38">
        <f t="shared" si="38"/>
        <v>0</v>
      </c>
      <c r="K394" s="38">
        <f t="shared" si="36"/>
        <v>0</v>
      </c>
      <c r="L394" s="38">
        <f t="shared" si="39"/>
        <v>0</v>
      </c>
      <c r="M394" s="38">
        <f t="shared" si="40"/>
        <v>0</v>
      </c>
      <c r="N394" s="38">
        <f t="shared" si="41"/>
        <v>0</v>
      </c>
      <c r="O394" s="38">
        <f>IF($F394=Instellingen!$I$11,ROUND(($J394-($J394/((100%+$F394)/100%))),2),0)</f>
        <v>0</v>
      </c>
      <c r="P394" s="38">
        <f>IF($F394=Instellingen!$I$12,ROUND(($J394-($J394/((100%+$F394)/100%))),2),0)</f>
        <v>0</v>
      </c>
      <c r="Q394" s="38">
        <f>IF($F394=Instellingen!$I$14,0,ROUND(($K394-($K394/((100%+$F394)/100%))),2))</f>
        <v>0</v>
      </c>
    </row>
    <row r="395" spans="1:17" x14ac:dyDescent="0.35">
      <c r="A395" s="20" t="str">
        <f t="shared" si="37"/>
        <v/>
      </c>
      <c r="B395" s="20" t="str">
        <f>IFERROR(VLOOKUP($A395,Instellingen!$K$11:$L$22,2,0),"")</f>
        <v/>
      </c>
      <c r="C395" s="51"/>
      <c r="D395" s="52"/>
      <c r="E395" s="52"/>
      <c r="F395" s="53"/>
      <c r="G395" s="50"/>
      <c r="H395" s="50"/>
      <c r="I395" s="50"/>
      <c r="J395" s="38">
        <f t="shared" si="38"/>
        <v>0</v>
      </c>
      <c r="K395" s="38">
        <f t="shared" si="36"/>
        <v>0</v>
      </c>
      <c r="L395" s="38">
        <f t="shared" si="39"/>
        <v>0</v>
      </c>
      <c r="M395" s="38">
        <f t="shared" si="40"/>
        <v>0</v>
      </c>
      <c r="N395" s="38">
        <f t="shared" si="41"/>
        <v>0</v>
      </c>
      <c r="O395" s="38">
        <f>IF($F395=Instellingen!$I$11,ROUND(($J395-($J395/((100%+$F395)/100%))),2),0)</f>
        <v>0</v>
      </c>
      <c r="P395" s="38">
        <f>IF($F395=Instellingen!$I$12,ROUND(($J395-($J395/((100%+$F395)/100%))),2),0)</f>
        <v>0</v>
      </c>
      <c r="Q395" s="38">
        <f>IF($F395=Instellingen!$I$14,0,ROUND(($K395-($K395/((100%+$F395)/100%))),2))</f>
        <v>0</v>
      </c>
    </row>
    <row r="396" spans="1:17" x14ac:dyDescent="0.35">
      <c r="A396" s="20" t="str">
        <f t="shared" si="37"/>
        <v/>
      </c>
      <c r="B396" s="20" t="str">
        <f>IFERROR(VLOOKUP($A396,Instellingen!$K$11:$L$22,2,0),"")</f>
        <v/>
      </c>
      <c r="C396" s="51"/>
      <c r="D396" s="52"/>
      <c r="E396" s="52"/>
      <c r="F396" s="53"/>
      <c r="G396" s="50"/>
      <c r="H396" s="50"/>
      <c r="I396" s="50"/>
      <c r="J396" s="38">
        <f t="shared" si="38"/>
        <v>0</v>
      </c>
      <c r="K396" s="38">
        <f t="shared" si="36"/>
        <v>0</v>
      </c>
      <c r="L396" s="38">
        <f t="shared" si="39"/>
        <v>0</v>
      </c>
      <c r="M396" s="38">
        <f t="shared" si="40"/>
        <v>0</v>
      </c>
      <c r="N396" s="38">
        <f t="shared" si="41"/>
        <v>0</v>
      </c>
      <c r="O396" s="38">
        <f>IF($F396=Instellingen!$I$11,ROUND(($J396-($J396/((100%+$F396)/100%))),2),0)</f>
        <v>0</v>
      </c>
      <c r="P396" s="38">
        <f>IF($F396=Instellingen!$I$12,ROUND(($J396-($J396/((100%+$F396)/100%))),2),0)</f>
        <v>0</v>
      </c>
      <c r="Q396" s="38">
        <f>IF($F396=Instellingen!$I$14,0,ROUND(($K396-($K396/((100%+$F396)/100%))),2))</f>
        <v>0</v>
      </c>
    </row>
    <row r="397" spans="1:17" x14ac:dyDescent="0.35">
      <c r="A397" s="20" t="str">
        <f t="shared" si="37"/>
        <v/>
      </c>
      <c r="B397" s="20" t="str">
        <f>IFERROR(VLOOKUP($A397,Instellingen!$K$11:$L$22,2,0),"")</f>
        <v/>
      </c>
      <c r="C397" s="51"/>
      <c r="D397" s="52"/>
      <c r="E397" s="52"/>
      <c r="F397" s="53"/>
      <c r="G397" s="50"/>
      <c r="H397" s="50"/>
      <c r="I397" s="50"/>
      <c r="J397" s="38">
        <f t="shared" si="38"/>
        <v>0</v>
      </c>
      <c r="K397" s="38">
        <f t="shared" si="36"/>
        <v>0</v>
      </c>
      <c r="L397" s="38">
        <f t="shared" si="39"/>
        <v>0</v>
      </c>
      <c r="M397" s="38">
        <f t="shared" si="40"/>
        <v>0</v>
      </c>
      <c r="N397" s="38">
        <f t="shared" si="41"/>
        <v>0</v>
      </c>
      <c r="O397" s="38">
        <f>IF($F397=Instellingen!$I$11,ROUND(($J397-($J397/((100%+$F397)/100%))),2),0)</f>
        <v>0</v>
      </c>
      <c r="P397" s="38">
        <f>IF($F397=Instellingen!$I$12,ROUND(($J397-($J397/((100%+$F397)/100%))),2),0)</f>
        <v>0</v>
      </c>
      <c r="Q397" s="38">
        <f>IF($F397=Instellingen!$I$14,0,ROUND(($K397-($K397/((100%+$F397)/100%))),2))</f>
        <v>0</v>
      </c>
    </row>
    <row r="398" spans="1:17" x14ac:dyDescent="0.35">
      <c r="A398" s="20" t="str">
        <f t="shared" si="37"/>
        <v/>
      </c>
      <c r="B398" s="20" t="str">
        <f>IFERROR(VLOOKUP($A398,Instellingen!$K$11:$L$22,2,0),"")</f>
        <v/>
      </c>
      <c r="C398" s="51"/>
      <c r="D398" s="52"/>
      <c r="E398" s="52"/>
      <c r="F398" s="53"/>
      <c r="G398" s="50"/>
      <c r="H398" s="50"/>
      <c r="I398" s="50"/>
      <c r="J398" s="38">
        <f t="shared" si="38"/>
        <v>0</v>
      </c>
      <c r="K398" s="38">
        <f t="shared" si="36"/>
        <v>0</v>
      </c>
      <c r="L398" s="38">
        <f t="shared" si="39"/>
        <v>0</v>
      </c>
      <c r="M398" s="38">
        <f t="shared" si="40"/>
        <v>0</v>
      </c>
      <c r="N398" s="38">
        <f t="shared" si="41"/>
        <v>0</v>
      </c>
      <c r="O398" s="38">
        <f>IF($F398=Instellingen!$I$11,ROUND(($J398-($J398/((100%+$F398)/100%))),2),0)</f>
        <v>0</v>
      </c>
      <c r="P398" s="38">
        <f>IF($F398=Instellingen!$I$12,ROUND(($J398-($J398/((100%+$F398)/100%))),2),0)</f>
        <v>0</v>
      </c>
      <c r="Q398" s="38">
        <f>IF($F398=Instellingen!$I$14,0,ROUND(($K398-($K398/((100%+$F398)/100%))),2))</f>
        <v>0</v>
      </c>
    </row>
    <row r="399" spans="1:17" x14ac:dyDescent="0.35">
      <c r="A399" s="20" t="str">
        <f t="shared" si="37"/>
        <v/>
      </c>
      <c r="B399" s="20" t="str">
        <f>IFERROR(VLOOKUP($A399,Instellingen!$K$11:$L$22,2,0),"")</f>
        <v/>
      </c>
      <c r="C399" s="51"/>
      <c r="D399" s="52"/>
      <c r="E399" s="52"/>
      <c r="F399" s="53"/>
      <c r="G399" s="50"/>
      <c r="H399" s="50"/>
      <c r="I399" s="50"/>
      <c r="J399" s="38">
        <f t="shared" si="38"/>
        <v>0</v>
      </c>
      <c r="K399" s="38">
        <f t="shared" si="36"/>
        <v>0</v>
      </c>
      <c r="L399" s="38">
        <f t="shared" si="39"/>
        <v>0</v>
      </c>
      <c r="M399" s="38">
        <f t="shared" si="40"/>
        <v>0</v>
      </c>
      <c r="N399" s="38">
        <f t="shared" si="41"/>
        <v>0</v>
      </c>
      <c r="O399" s="38">
        <f>IF($F399=Instellingen!$I$11,ROUND(($J399-($J399/((100%+$F399)/100%))),2),0)</f>
        <v>0</v>
      </c>
      <c r="P399" s="38">
        <f>IF($F399=Instellingen!$I$12,ROUND(($J399-($J399/((100%+$F399)/100%))),2),0)</f>
        <v>0</v>
      </c>
      <c r="Q399" s="38">
        <f>IF($F399=Instellingen!$I$14,0,ROUND(($K399-($K399/((100%+$F399)/100%))),2))</f>
        <v>0</v>
      </c>
    </row>
    <row r="400" spans="1:17" x14ac:dyDescent="0.35">
      <c r="A400" s="20" t="str">
        <f t="shared" si="37"/>
        <v/>
      </c>
      <c r="B400" s="20" t="str">
        <f>IFERROR(VLOOKUP($A400,Instellingen!$K$11:$L$22,2,0),"")</f>
        <v/>
      </c>
      <c r="C400" s="51"/>
      <c r="D400" s="52"/>
      <c r="E400" s="52"/>
      <c r="F400" s="53"/>
      <c r="G400" s="50"/>
      <c r="H400" s="50"/>
      <c r="I400" s="50"/>
      <c r="J400" s="38">
        <f t="shared" si="38"/>
        <v>0</v>
      </c>
      <c r="K400" s="38">
        <f t="shared" si="36"/>
        <v>0</v>
      </c>
      <c r="L400" s="38">
        <f t="shared" si="39"/>
        <v>0</v>
      </c>
      <c r="M400" s="38">
        <f t="shared" si="40"/>
        <v>0</v>
      </c>
      <c r="N400" s="38">
        <f t="shared" si="41"/>
        <v>0</v>
      </c>
      <c r="O400" s="38">
        <f>IF($F400=Instellingen!$I$11,ROUND(($J400-($J400/((100%+$F400)/100%))),2),0)</f>
        <v>0</v>
      </c>
      <c r="P400" s="38">
        <f>IF($F400=Instellingen!$I$12,ROUND(($J400-($J400/((100%+$F400)/100%))),2),0)</f>
        <v>0</v>
      </c>
      <c r="Q400" s="38">
        <f>IF($F400=Instellingen!$I$14,0,ROUND(($K400-($K400/((100%+$F400)/100%))),2))</f>
        <v>0</v>
      </c>
    </row>
    <row r="401" spans="1:17" x14ac:dyDescent="0.35">
      <c r="A401" s="20" t="str">
        <f t="shared" si="37"/>
        <v/>
      </c>
      <c r="B401" s="20" t="str">
        <f>IFERROR(VLOOKUP($A401,Instellingen!$K$11:$L$22,2,0),"")</f>
        <v/>
      </c>
      <c r="C401" s="51"/>
      <c r="D401" s="52"/>
      <c r="E401" s="52"/>
      <c r="F401" s="53"/>
      <c r="G401" s="50"/>
      <c r="H401" s="50"/>
      <c r="I401" s="50"/>
      <c r="J401" s="38">
        <f t="shared" si="38"/>
        <v>0</v>
      </c>
      <c r="K401" s="38">
        <f t="shared" si="36"/>
        <v>0</v>
      </c>
      <c r="L401" s="38">
        <f t="shared" si="39"/>
        <v>0</v>
      </c>
      <c r="M401" s="38">
        <f t="shared" si="40"/>
        <v>0</v>
      </c>
      <c r="N401" s="38">
        <f t="shared" si="41"/>
        <v>0</v>
      </c>
      <c r="O401" s="38">
        <f>IF($F401=Instellingen!$I$11,ROUND(($J401-($J401/((100%+$F401)/100%))),2),0)</f>
        <v>0</v>
      </c>
      <c r="P401" s="38">
        <f>IF($F401=Instellingen!$I$12,ROUND(($J401-($J401/((100%+$F401)/100%))),2),0)</f>
        <v>0</v>
      </c>
      <c r="Q401" s="38">
        <f>IF($F401=Instellingen!$I$14,0,ROUND(($K401-($K401/((100%+$F401)/100%))),2))</f>
        <v>0</v>
      </c>
    </row>
    <row r="402" spans="1:17" x14ac:dyDescent="0.35">
      <c r="A402" s="20" t="str">
        <f t="shared" si="37"/>
        <v/>
      </c>
      <c r="B402" s="20" t="str">
        <f>IFERROR(VLOOKUP($A402,Instellingen!$K$11:$L$22,2,0),"")</f>
        <v/>
      </c>
      <c r="C402" s="51"/>
      <c r="D402" s="52"/>
      <c r="E402" s="52"/>
      <c r="F402" s="53"/>
      <c r="G402" s="50"/>
      <c r="H402" s="50"/>
      <c r="I402" s="50"/>
      <c r="J402" s="38">
        <f t="shared" si="38"/>
        <v>0</v>
      </c>
      <c r="K402" s="38">
        <f t="shared" si="36"/>
        <v>0</v>
      </c>
      <c r="L402" s="38">
        <f t="shared" si="39"/>
        <v>0</v>
      </c>
      <c r="M402" s="38">
        <f t="shared" si="40"/>
        <v>0</v>
      </c>
      <c r="N402" s="38">
        <f t="shared" si="41"/>
        <v>0</v>
      </c>
      <c r="O402" s="38">
        <f>IF($F402=Instellingen!$I$11,ROUND(($J402-($J402/((100%+$F402)/100%))),2),0)</f>
        <v>0</v>
      </c>
      <c r="P402" s="38">
        <f>IF($F402=Instellingen!$I$12,ROUND(($J402-($J402/((100%+$F402)/100%))),2),0)</f>
        <v>0</v>
      </c>
      <c r="Q402" s="38">
        <f>IF($F402=Instellingen!$I$14,0,ROUND(($K402-($K402/((100%+$F402)/100%))),2))</f>
        <v>0</v>
      </c>
    </row>
    <row r="403" spans="1:17" x14ac:dyDescent="0.35">
      <c r="A403" s="20" t="str">
        <f t="shared" si="37"/>
        <v/>
      </c>
      <c r="B403" s="20" t="str">
        <f>IFERROR(VLOOKUP($A403,Instellingen!$K$11:$L$22,2,0),"")</f>
        <v/>
      </c>
      <c r="C403" s="51"/>
      <c r="D403" s="52"/>
      <c r="E403" s="52"/>
      <c r="F403" s="53"/>
      <c r="G403" s="50"/>
      <c r="H403" s="50"/>
      <c r="I403" s="50"/>
      <c r="J403" s="38">
        <f t="shared" si="38"/>
        <v>0</v>
      </c>
      <c r="K403" s="38">
        <f t="shared" si="36"/>
        <v>0</v>
      </c>
      <c r="L403" s="38">
        <f t="shared" si="39"/>
        <v>0</v>
      </c>
      <c r="M403" s="38">
        <f t="shared" si="40"/>
        <v>0</v>
      </c>
      <c r="N403" s="38">
        <f t="shared" si="41"/>
        <v>0</v>
      </c>
      <c r="O403" s="38">
        <f>IF($F403=Instellingen!$I$11,ROUND(($J403-($J403/((100%+$F403)/100%))),2),0)</f>
        <v>0</v>
      </c>
      <c r="P403" s="38">
        <f>IF($F403=Instellingen!$I$12,ROUND(($J403-($J403/((100%+$F403)/100%))),2),0)</f>
        <v>0</v>
      </c>
      <c r="Q403" s="38">
        <f>IF($F403=Instellingen!$I$14,0,ROUND(($K403-($K403/((100%+$F403)/100%))),2))</f>
        <v>0</v>
      </c>
    </row>
    <row r="404" spans="1:17" x14ac:dyDescent="0.35">
      <c r="A404" s="20" t="str">
        <f t="shared" si="37"/>
        <v/>
      </c>
      <c r="B404" s="20" t="str">
        <f>IFERROR(VLOOKUP($A404,Instellingen!$K$11:$L$22,2,0),"")</f>
        <v/>
      </c>
      <c r="C404" s="51"/>
      <c r="D404" s="52"/>
      <c r="E404" s="52"/>
      <c r="F404" s="53"/>
      <c r="G404" s="50"/>
      <c r="H404" s="50"/>
      <c r="I404" s="50"/>
      <c r="J404" s="38">
        <f t="shared" si="38"/>
        <v>0</v>
      </c>
      <c r="K404" s="38">
        <f t="shared" si="36"/>
        <v>0</v>
      </c>
      <c r="L404" s="38">
        <f t="shared" si="39"/>
        <v>0</v>
      </c>
      <c r="M404" s="38">
        <f t="shared" si="40"/>
        <v>0</v>
      </c>
      <c r="N404" s="38">
        <f t="shared" si="41"/>
        <v>0</v>
      </c>
      <c r="O404" s="38">
        <f>IF($F404=Instellingen!$I$11,ROUND(($J404-($J404/((100%+$F404)/100%))),2),0)</f>
        <v>0</v>
      </c>
      <c r="P404" s="38">
        <f>IF($F404=Instellingen!$I$12,ROUND(($J404-($J404/((100%+$F404)/100%))),2),0)</f>
        <v>0</v>
      </c>
      <c r="Q404" s="38">
        <f>IF($F404=Instellingen!$I$14,0,ROUND(($K404-($K404/((100%+$F404)/100%))),2))</f>
        <v>0</v>
      </c>
    </row>
    <row r="405" spans="1:17" x14ac:dyDescent="0.35">
      <c r="A405" s="20" t="str">
        <f t="shared" si="37"/>
        <v/>
      </c>
      <c r="B405" s="20" t="str">
        <f>IFERROR(VLOOKUP($A405,Instellingen!$K$11:$L$22,2,0),"")</f>
        <v/>
      </c>
      <c r="C405" s="51"/>
      <c r="D405" s="52"/>
      <c r="E405" s="52"/>
      <c r="F405" s="53"/>
      <c r="G405" s="50"/>
      <c r="H405" s="50"/>
      <c r="I405" s="50"/>
      <c r="J405" s="38">
        <f t="shared" si="38"/>
        <v>0</v>
      </c>
      <c r="K405" s="38">
        <f t="shared" si="36"/>
        <v>0</v>
      </c>
      <c r="L405" s="38">
        <f t="shared" si="39"/>
        <v>0</v>
      </c>
      <c r="M405" s="38">
        <f t="shared" si="40"/>
        <v>0</v>
      </c>
      <c r="N405" s="38">
        <f t="shared" si="41"/>
        <v>0</v>
      </c>
      <c r="O405" s="38">
        <f>IF($F405=Instellingen!$I$11,ROUND(($J405-($J405/((100%+$F405)/100%))),2),0)</f>
        <v>0</v>
      </c>
      <c r="P405" s="38">
        <f>IF($F405=Instellingen!$I$12,ROUND(($J405-($J405/((100%+$F405)/100%))),2),0)</f>
        <v>0</v>
      </c>
      <c r="Q405" s="38">
        <f>IF($F405=Instellingen!$I$14,0,ROUND(($K405-($K405/((100%+$F405)/100%))),2))</f>
        <v>0</v>
      </c>
    </row>
    <row r="406" spans="1:17" x14ac:dyDescent="0.35">
      <c r="A406" s="20" t="str">
        <f t="shared" si="37"/>
        <v/>
      </c>
      <c r="B406" s="20" t="str">
        <f>IFERROR(VLOOKUP($A406,Instellingen!$K$11:$L$22,2,0),"")</f>
        <v/>
      </c>
      <c r="C406" s="51"/>
      <c r="D406" s="52"/>
      <c r="E406" s="52"/>
      <c r="F406" s="53"/>
      <c r="G406" s="50"/>
      <c r="H406" s="50"/>
      <c r="I406" s="50"/>
      <c r="J406" s="38">
        <f t="shared" si="38"/>
        <v>0</v>
      </c>
      <c r="K406" s="38">
        <f t="shared" si="36"/>
        <v>0</v>
      </c>
      <c r="L406" s="38">
        <f t="shared" si="39"/>
        <v>0</v>
      </c>
      <c r="M406" s="38">
        <f t="shared" si="40"/>
        <v>0</v>
      </c>
      <c r="N406" s="38">
        <f t="shared" si="41"/>
        <v>0</v>
      </c>
      <c r="O406" s="38">
        <f>IF($F406=Instellingen!$I$11,ROUND(($J406-($J406/((100%+$F406)/100%))),2),0)</f>
        <v>0</v>
      </c>
      <c r="P406" s="38">
        <f>IF($F406=Instellingen!$I$12,ROUND(($J406-($J406/((100%+$F406)/100%))),2),0)</f>
        <v>0</v>
      </c>
      <c r="Q406" s="38">
        <f>IF($F406=Instellingen!$I$14,0,ROUND(($K406-($K406/((100%+$F406)/100%))),2))</f>
        <v>0</v>
      </c>
    </row>
    <row r="407" spans="1:17" x14ac:dyDescent="0.35">
      <c r="A407" s="20" t="str">
        <f t="shared" si="37"/>
        <v/>
      </c>
      <c r="B407" s="20" t="str">
        <f>IFERROR(VLOOKUP($A407,Instellingen!$K$11:$L$22,2,0),"")</f>
        <v/>
      </c>
      <c r="C407" s="51"/>
      <c r="D407" s="52"/>
      <c r="E407" s="52"/>
      <c r="F407" s="53"/>
      <c r="G407" s="50"/>
      <c r="H407" s="50"/>
      <c r="I407" s="50"/>
      <c r="J407" s="38">
        <f t="shared" si="38"/>
        <v>0</v>
      </c>
      <c r="K407" s="38">
        <f t="shared" si="36"/>
        <v>0</v>
      </c>
      <c r="L407" s="38">
        <f t="shared" si="39"/>
        <v>0</v>
      </c>
      <c r="M407" s="38">
        <f t="shared" si="40"/>
        <v>0</v>
      </c>
      <c r="N407" s="38">
        <f t="shared" si="41"/>
        <v>0</v>
      </c>
      <c r="O407" s="38">
        <f>IF($F407=Instellingen!$I$11,ROUND(($J407-($J407/((100%+$F407)/100%))),2),0)</f>
        <v>0</v>
      </c>
      <c r="P407" s="38">
        <f>IF($F407=Instellingen!$I$12,ROUND(($J407-($J407/((100%+$F407)/100%))),2),0)</f>
        <v>0</v>
      </c>
      <c r="Q407" s="38">
        <f>IF($F407=Instellingen!$I$14,0,ROUND(($K407-($K407/((100%+$F407)/100%))),2))</f>
        <v>0</v>
      </c>
    </row>
    <row r="408" spans="1:17" x14ac:dyDescent="0.35">
      <c r="A408" s="20" t="str">
        <f t="shared" si="37"/>
        <v/>
      </c>
      <c r="B408" s="20" t="str">
        <f>IFERROR(VLOOKUP($A408,Instellingen!$K$11:$L$22,2,0),"")</f>
        <v/>
      </c>
      <c r="C408" s="51"/>
      <c r="D408" s="52"/>
      <c r="E408" s="52"/>
      <c r="F408" s="53"/>
      <c r="G408" s="50"/>
      <c r="H408" s="50"/>
      <c r="I408" s="50"/>
      <c r="J408" s="38">
        <f t="shared" si="38"/>
        <v>0</v>
      </c>
      <c r="K408" s="38">
        <f t="shared" si="36"/>
        <v>0</v>
      </c>
      <c r="L408" s="38">
        <f t="shared" si="39"/>
        <v>0</v>
      </c>
      <c r="M408" s="38">
        <f t="shared" si="40"/>
        <v>0</v>
      </c>
      <c r="N408" s="38">
        <f t="shared" si="41"/>
        <v>0</v>
      </c>
      <c r="O408" s="38">
        <f>IF($F408=Instellingen!$I$11,ROUND(($J408-($J408/((100%+$F408)/100%))),2),0)</f>
        <v>0</v>
      </c>
      <c r="P408" s="38">
        <f>IF($F408=Instellingen!$I$12,ROUND(($J408-($J408/((100%+$F408)/100%))),2),0)</f>
        <v>0</v>
      </c>
      <c r="Q408" s="38">
        <f>IF($F408=Instellingen!$I$14,0,ROUND(($K408-($K408/((100%+$F408)/100%))),2))</f>
        <v>0</v>
      </c>
    </row>
    <row r="409" spans="1:17" x14ac:dyDescent="0.35">
      <c r="A409" s="20" t="str">
        <f t="shared" si="37"/>
        <v/>
      </c>
      <c r="B409" s="20" t="str">
        <f>IFERROR(VLOOKUP($A409,Instellingen!$K$11:$L$22,2,0),"")</f>
        <v/>
      </c>
      <c r="C409" s="51"/>
      <c r="D409" s="52"/>
      <c r="E409" s="52"/>
      <c r="F409" s="53"/>
      <c r="G409" s="50"/>
      <c r="H409" s="50"/>
      <c r="I409" s="50"/>
      <c r="J409" s="38">
        <f t="shared" si="38"/>
        <v>0</v>
      </c>
      <c r="K409" s="38">
        <f t="shared" si="36"/>
        <v>0</v>
      </c>
      <c r="L409" s="38">
        <f t="shared" si="39"/>
        <v>0</v>
      </c>
      <c r="M409" s="38">
        <f t="shared" si="40"/>
        <v>0</v>
      </c>
      <c r="N409" s="38">
        <f t="shared" si="41"/>
        <v>0</v>
      </c>
      <c r="O409" s="38">
        <f>IF($F409=Instellingen!$I$11,ROUND(($J409-($J409/((100%+$F409)/100%))),2),0)</f>
        <v>0</v>
      </c>
      <c r="P409" s="38">
        <f>IF($F409=Instellingen!$I$12,ROUND(($J409-($J409/((100%+$F409)/100%))),2),0)</f>
        <v>0</v>
      </c>
      <c r="Q409" s="38">
        <f>IF($F409=Instellingen!$I$14,0,ROUND(($K409-($K409/((100%+$F409)/100%))),2))</f>
        <v>0</v>
      </c>
    </row>
    <row r="410" spans="1:17" x14ac:dyDescent="0.35">
      <c r="A410" s="20" t="str">
        <f t="shared" si="37"/>
        <v/>
      </c>
      <c r="B410" s="20" t="str">
        <f>IFERROR(VLOOKUP($A410,Instellingen!$K$11:$L$22,2,0),"")</f>
        <v/>
      </c>
      <c r="C410" s="51"/>
      <c r="D410" s="52"/>
      <c r="E410" s="52"/>
      <c r="F410" s="53"/>
      <c r="G410" s="50"/>
      <c r="H410" s="50"/>
      <c r="I410" s="50"/>
      <c r="J410" s="38">
        <f t="shared" si="38"/>
        <v>0</v>
      </c>
      <c r="K410" s="38">
        <f t="shared" si="36"/>
        <v>0</v>
      </c>
      <c r="L410" s="38">
        <f t="shared" si="39"/>
        <v>0</v>
      </c>
      <c r="M410" s="38">
        <f t="shared" si="40"/>
        <v>0</v>
      </c>
      <c r="N410" s="38">
        <f t="shared" si="41"/>
        <v>0</v>
      </c>
      <c r="O410" s="38">
        <f>IF($F410=Instellingen!$I$11,ROUND(($J410-($J410/((100%+$F410)/100%))),2),0)</f>
        <v>0</v>
      </c>
      <c r="P410" s="38">
        <f>IF($F410=Instellingen!$I$12,ROUND(($J410-($J410/((100%+$F410)/100%))),2),0)</f>
        <v>0</v>
      </c>
      <c r="Q410" s="38">
        <f>IF($F410=Instellingen!$I$14,0,ROUND(($K410-($K410/((100%+$F410)/100%))),2))</f>
        <v>0</v>
      </c>
    </row>
    <row r="411" spans="1:17" x14ac:dyDescent="0.35">
      <c r="A411" s="20" t="str">
        <f t="shared" si="37"/>
        <v/>
      </c>
      <c r="B411" s="20" t="str">
        <f>IFERROR(VLOOKUP($A411,Instellingen!$K$11:$L$22,2,0),"")</f>
        <v/>
      </c>
      <c r="C411" s="51"/>
      <c r="D411" s="52"/>
      <c r="E411" s="52"/>
      <c r="F411" s="53"/>
      <c r="G411" s="50"/>
      <c r="H411" s="50"/>
      <c r="I411" s="50"/>
      <c r="J411" s="38">
        <f t="shared" si="38"/>
        <v>0</v>
      </c>
      <c r="K411" s="38">
        <f t="shared" si="36"/>
        <v>0</v>
      </c>
      <c r="L411" s="38">
        <f t="shared" si="39"/>
        <v>0</v>
      </c>
      <c r="M411" s="38">
        <f t="shared" si="40"/>
        <v>0</v>
      </c>
      <c r="N411" s="38">
        <f t="shared" si="41"/>
        <v>0</v>
      </c>
      <c r="O411" s="38">
        <f>IF($F411=Instellingen!$I$11,ROUND(($J411-($J411/((100%+$F411)/100%))),2),0)</f>
        <v>0</v>
      </c>
      <c r="P411" s="38">
        <f>IF($F411=Instellingen!$I$12,ROUND(($J411-($J411/((100%+$F411)/100%))),2),0)</f>
        <v>0</v>
      </c>
      <c r="Q411" s="38">
        <f>IF($F411=Instellingen!$I$14,0,ROUND(($K411-($K411/((100%+$F411)/100%))),2))</f>
        <v>0</v>
      </c>
    </row>
    <row r="412" spans="1:17" x14ac:dyDescent="0.35">
      <c r="A412" s="20" t="str">
        <f t="shared" si="37"/>
        <v/>
      </c>
      <c r="B412" s="20" t="str">
        <f>IFERROR(VLOOKUP($A412,Instellingen!$K$11:$L$22,2,0),"")</f>
        <v/>
      </c>
      <c r="C412" s="51"/>
      <c r="D412" s="52"/>
      <c r="E412" s="52"/>
      <c r="F412" s="53"/>
      <c r="G412" s="50"/>
      <c r="H412" s="50"/>
      <c r="I412" s="50"/>
      <c r="J412" s="38">
        <f t="shared" si="38"/>
        <v>0</v>
      </c>
      <c r="K412" s="38">
        <f t="shared" si="36"/>
        <v>0</v>
      </c>
      <c r="L412" s="38">
        <f t="shared" si="39"/>
        <v>0</v>
      </c>
      <c r="M412" s="38">
        <f t="shared" si="40"/>
        <v>0</v>
      </c>
      <c r="N412" s="38">
        <f t="shared" si="41"/>
        <v>0</v>
      </c>
      <c r="O412" s="38">
        <f>IF($F412=Instellingen!$I$11,ROUND(($J412-($J412/((100%+$F412)/100%))),2),0)</f>
        <v>0</v>
      </c>
      <c r="P412" s="38">
        <f>IF($F412=Instellingen!$I$12,ROUND(($J412-($J412/((100%+$F412)/100%))),2),0)</f>
        <v>0</v>
      </c>
      <c r="Q412" s="38">
        <f>IF($F412=Instellingen!$I$14,0,ROUND(($K412-($K412/((100%+$F412)/100%))),2))</f>
        <v>0</v>
      </c>
    </row>
    <row r="413" spans="1:17" x14ac:dyDescent="0.35">
      <c r="A413" s="20" t="str">
        <f t="shared" si="37"/>
        <v/>
      </c>
      <c r="B413" s="20" t="str">
        <f>IFERROR(VLOOKUP($A413,Instellingen!$K$11:$L$22,2,0),"")</f>
        <v/>
      </c>
      <c r="C413" s="51"/>
      <c r="D413" s="52"/>
      <c r="E413" s="52"/>
      <c r="F413" s="53"/>
      <c r="G413" s="50"/>
      <c r="H413" s="50"/>
      <c r="I413" s="50"/>
      <c r="J413" s="38">
        <f t="shared" si="38"/>
        <v>0</v>
      </c>
      <c r="K413" s="38">
        <f t="shared" si="36"/>
        <v>0</v>
      </c>
      <c r="L413" s="38">
        <f t="shared" si="39"/>
        <v>0</v>
      </c>
      <c r="M413" s="38">
        <f t="shared" si="40"/>
        <v>0</v>
      </c>
      <c r="N413" s="38">
        <f t="shared" si="41"/>
        <v>0</v>
      </c>
      <c r="O413" s="38">
        <f>IF($F413=Instellingen!$I$11,ROUND(($J413-($J413/((100%+$F413)/100%))),2),0)</f>
        <v>0</v>
      </c>
      <c r="P413" s="38">
        <f>IF($F413=Instellingen!$I$12,ROUND(($J413-($J413/((100%+$F413)/100%))),2),0)</f>
        <v>0</v>
      </c>
      <c r="Q413" s="38">
        <f>IF($F413=Instellingen!$I$14,0,ROUND(($K413-($K413/((100%+$F413)/100%))),2))</f>
        <v>0</v>
      </c>
    </row>
    <row r="414" spans="1:17" x14ac:dyDescent="0.35">
      <c r="A414" s="20" t="str">
        <f t="shared" si="37"/>
        <v/>
      </c>
      <c r="B414" s="20" t="str">
        <f>IFERROR(VLOOKUP($A414,Instellingen!$K$11:$L$22,2,0),"")</f>
        <v/>
      </c>
      <c r="C414" s="51"/>
      <c r="D414" s="52"/>
      <c r="E414" s="52"/>
      <c r="F414" s="53"/>
      <c r="G414" s="50"/>
      <c r="H414" s="50"/>
      <c r="I414" s="50"/>
      <c r="J414" s="38">
        <f t="shared" si="38"/>
        <v>0</v>
      </c>
      <c r="K414" s="38">
        <f t="shared" si="36"/>
        <v>0</v>
      </c>
      <c r="L414" s="38">
        <f t="shared" si="39"/>
        <v>0</v>
      </c>
      <c r="M414" s="38">
        <f t="shared" si="40"/>
        <v>0</v>
      </c>
      <c r="N414" s="38">
        <f t="shared" si="41"/>
        <v>0</v>
      </c>
      <c r="O414" s="38">
        <f>IF($F414=Instellingen!$I$11,ROUND(($J414-($J414/((100%+$F414)/100%))),2),0)</f>
        <v>0</v>
      </c>
      <c r="P414" s="38">
        <f>IF($F414=Instellingen!$I$12,ROUND(($J414-($J414/((100%+$F414)/100%))),2),0)</f>
        <v>0</v>
      </c>
      <c r="Q414" s="38">
        <f>IF($F414=Instellingen!$I$14,0,ROUND(($K414-($K414/((100%+$F414)/100%))),2))</f>
        <v>0</v>
      </c>
    </row>
    <row r="415" spans="1:17" x14ac:dyDescent="0.35">
      <c r="A415" s="20" t="str">
        <f t="shared" si="37"/>
        <v/>
      </c>
      <c r="B415" s="20" t="str">
        <f>IFERROR(VLOOKUP($A415,Instellingen!$K$11:$L$22,2,0),"")</f>
        <v/>
      </c>
      <c r="C415" s="51"/>
      <c r="D415" s="52"/>
      <c r="E415" s="52"/>
      <c r="F415" s="53"/>
      <c r="G415" s="50"/>
      <c r="H415" s="50"/>
      <c r="I415" s="50"/>
      <c r="J415" s="38">
        <f t="shared" si="38"/>
        <v>0</v>
      </c>
      <c r="K415" s="38">
        <f t="shared" si="36"/>
        <v>0</v>
      </c>
      <c r="L415" s="38">
        <f t="shared" si="39"/>
        <v>0</v>
      </c>
      <c r="M415" s="38">
        <f t="shared" si="40"/>
        <v>0</v>
      </c>
      <c r="N415" s="38">
        <f t="shared" si="41"/>
        <v>0</v>
      </c>
      <c r="O415" s="38">
        <f>IF($F415=Instellingen!$I$11,ROUND(($J415-($J415/((100%+$F415)/100%))),2),0)</f>
        <v>0</v>
      </c>
      <c r="P415" s="38">
        <f>IF($F415=Instellingen!$I$12,ROUND(($J415-($J415/((100%+$F415)/100%))),2),0)</f>
        <v>0</v>
      </c>
      <c r="Q415" s="38">
        <f>IF($F415=Instellingen!$I$14,0,ROUND(($K415-($K415/((100%+$F415)/100%))),2))</f>
        <v>0</v>
      </c>
    </row>
    <row r="416" spans="1:17" x14ac:dyDescent="0.35">
      <c r="A416" s="20" t="str">
        <f t="shared" si="37"/>
        <v/>
      </c>
      <c r="B416" s="20" t="str">
        <f>IFERROR(VLOOKUP($A416,Instellingen!$K$11:$L$22,2,0),"")</f>
        <v/>
      </c>
      <c r="C416" s="51"/>
      <c r="D416" s="52"/>
      <c r="E416" s="52"/>
      <c r="F416" s="53"/>
      <c r="G416" s="50"/>
      <c r="H416" s="50"/>
      <c r="I416" s="50"/>
      <c r="J416" s="38">
        <f t="shared" si="38"/>
        <v>0</v>
      </c>
      <c r="K416" s="38">
        <f t="shared" si="36"/>
        <v>0</v>
      </c>
      <c r="L416" s="38">
        <f t="shared" si="39"/>
        <v>0</v>
      </c>
      <c r="M416" s="38">
        <f t="shared" si="40"/>
        <v>0</v>
      </c>
      <c r="N416" s="38">
        <f t="shared" si="41"/>
        <v>0</v>
      </c>
      <c r="O416" s="38">
        <f>IF($F416=Instellingen!$I$11,ROUND(($J416-($J416/((100%+$F416)/100%))),2),0)</f>
        <v>0</v>
      </c>
      <c r="P416" s="38">
        <f>IF($F416=Instellingen!$I$12,ROUND(($J416-($J416/((100%+$F416)/100%))),2),0)</f>
        <v>0</v>
      </c>
      <c r="Q416" s="38">
        <f>IF($F416=Instellingen!$I$14,0,ROUND(($K416-($K416/((100%+$F416)/100%))),2))</f>
        <v>0</v>
      </c>
    </row>
    <row r="417" spans="1:17" x14ac:dyDescent="0.35">
      <c r="A417" s="20" t="str">
        <f t="shared" si="37"/>
        <v/>
      </c>
      <c r="B417" s="20" t="str">
        <f>IFERROR(VLOOKUP($A417,Instellingen!$K$11:$L$22,2,0),"")</f>
        <v/>
      </c>
      <c r="C417" s="51"/>
      <c r="D417" s="52"/>
      <c r="E417" s="52"/>
      <c r="F417" s="53"/>
      <c r="G417" s="50"/>
      <c r="H417" s="50"/>
      <c r="I417" s="50"/>
      <c r="J417" s="38">
        <f t="shared" si="38"/>
        <v>0</v>
      </c>
      <c r="K417" s="38">
        <f t="shared" si="36"/>
        <v>0</v>
      </c>
      <c r="L417" s="38">
        <f t="shared" si="39"/>
        <v>0</v>
      </c>
      <c r="M417" s="38">
        <f t="shared" si="40"/>
        <v>0</v>
      </c>
      <c r="N417" s="38">
        <f t="shared" si="41"/>
        <v>0</v>
      </c>
      <c r="O417" s="38">
        <f>IF($F417=Instellingen!$I$11,ROUND(($J417-($J417/((100%+$F417)/100%))),2),0)</f>
        <v>0</v>
      </c>
      <c r="P417" s="38">
        <f>IF($F417=Instellingen!$I$12,ROUND(($J417-($J417/((100%+$F417)/100%))),2),0)</f>
        <v>0</v>
      </c>
      <c r="Q417" s="38">
        <f>IF($F417=Instellingen!$I$14,0,ROUND(($K417-($K417/((100%+$F417)/100%))),2))</f>
        <v>0</v>
      </c>
    </row>
    <row r="418" spans="1:17" x14ac:dyDescent="0.35">
      <c r="A418" s="20" t="str">
        <f t="shared" si="37"/>
        <v/>
      </c>
      <c r="B418" s="20" t="str">
        <f>IFERROR(VLOOKUP($A418,Instellingen!$K$11:$L$22,2,0),"")</f>
        <v/>
      </c>
      <c r="C418" s="51"/>
      <c r="D418" s="52"/>
      <c r="E418" s="52"/>
      <c r="F418" s="53"/>
      <c r="G418" s="50"/>
      <c r="H418" s="50"/>
      <c r="I418" s="50"/>
      <c r="J418" s="38">
        <f t="shared" si="38"/>
        <v>0</v>
      </c>
      <c r="K418" s="38">
        <f t="shared" si="36"/>
        <v>0</v>
      </c>
      <c r="L418" s="38">
        <f t="shared" si="39"/>
        <v>0</v>
      </c>
      <c r="M418" s="38">
        <f t="shared" si="40"/>
        <v>0</v>
      </c>
      <c r="N418" s="38">
        <f t="shared" si="41"/>
        <v>0</v>
      </c>
      <c r="O418" s="38">
        <f>IF($F418=Instellingen!$I$11,ROUND(($J418-($J418/((100%+$F418)/100%))),2),0)</f>
        <v>0</v>
      </c>
      <c r="P418" s="38">
        <f>IF($F418=Instellingen!$I$12,ROUND(($J418-($J418/((100%+$F418)/100%))),2),0)</f>
        <v>0</v>
      </c>
      <c r="Q418" s="38">
        <f>IF($F418=Instellingen!$I$14,0,ROUND(($K418-($K418/((100%+$F418)/100%))),2))</f>
        <v>0</v>
      </c>
    </row>
    <row r="419" spans="1:17" x14ac:dyDescent="0.35">
      <c r="A419" s="20" t="str">
        <f t="shared" si="37"/>
        <v/>
      </c>
      <c r="B419" s="20" t="str">
        <f>IFERROR(VLOOKUP($A419,Instellingen!$K$11:$L$22,2,0),"")</f>
        <v/>
      </c>
      <c r="C419" s="51"/>
      <c r="D419" s="52"/>
      <c r="E419" s="52"/>
      <c r="F419" s="53"/>
      <c r="G419" s="50"/>
      <c r="H419" s="50"/>
      <c r="I419" s="50"/>
      <c r="J419" s="38">
        <f t="shared" si="38"/>
        <v>0</v>
      </c>
      <c r="K419" s="38">
        <f t="shared" si="36"/>
        <v>0</v>
      </c>
      <c r="L419" s="38">
        <f t="shared" si="39"/>
        <v>0</v>
      </c>
      <c r="M419" s="38">
        <f t="shared" si="40"/>
        <v>0</v>
      </c>
      <c r="N419" s="38">
        <f t="shared" si="41"/>
        <v>0</v>
      </c>
      <c r="O419" s="38">
        <f>IF($F419=Instellingen!$I$11,ROUND(($J419-($J419/((100%+$F419)/100%))),2),0)</f>
        <v>0</v>
      </c>
      <c r="P419" s="38">
        <f>IF($F419=Instellingen!$I$12,ROUND(($J419-($J419/((100%+$F419)/100%))),2),0)</f>
        <v>0</v>
      </c>
      <c r="Q419" s="38">
        <f>IF($F419=Instellingen!$I$14,0,ROUND(($K419-($K419/((100%+$F419)/100%))),2))</f>
        <v>0</v>
      </c>
    </row>
    <row r="420" spans="1:17" x14ac:dyDescent="0.35">
      <c r="A420" s="20" t="str">
        <f t="shared" si="37"/>
        <v/>
      </c>
      <c r="B420" s="20" t="str">
        <f>IFERROR(VLOOKUP($A420,Instellingen!$K$11:$L$22,2,0),"")</f>
        <v/>
      </c>
      <c r="C420" s="51"/>
      <c r="D420" s="52"/>
      <c r="E420" s="52"/>
      <c r="F420" s="53"/>
      <c r="G420" s="50"/>
      <c r="H420" s="50"/>
      <c r="I420" s="50"/>
      <c r="J420" s="38">
        <f t="shared" si="38"/>
        <v>0</v>
      </c>
      <c r="K420" s="38">
        <f t="shared" si="36"/>
        <v>0</v>
      </c>
      <c r="L420" s="38">
        <f t="shared" si="39"/>
        <v>0</v>
      </c>
      <c r="M420" s="38">
        <f t="shared" si="40"/>
        <v>0</v>
      </c>
      <c r="N420" s="38">
        <f t="shared" si="41"/>
        <v>0</v>
      </c>
      <c r="O420" s="38">
        <f>IF($F420=Instellingen!$I$11,ROUND(($J420-($J420/((100%+$F420)/100%))),2),0)</f>
        <v>0</v>
      </c>
      <c r="P420" s="38">
        <f>IF($F420=Instellingen!$I$12,ROUND(($J420-($J420/((100%+$F420)/100%))),2),0)</f>
        <v>0</v>
      </c>
      <c r="Q420" s="38">
        <f>IF($F420=Instellingen!$I$14,0,ROUND(($K420-($K420/((100%+$F420)/100%))),2))</f>
        <v>0</v>
      </c>
    </row>
    <row r="421" spans="1:17" x14ac:dyDescent="0.35">
      <c r="A421" s="20" t="str">
        <f t="shared" si="37"/>
        <v/>
      </c>
      <c r="B421" s="20" t="str">
        <f>IFERROR(VLOOKUP($A421,Instellingen!$K$11:$L$22,2,0),"")</f>
        <v/>
      </c>
      <c r="C421" s="51"/>
      <c r="D421" s="52"/>
      <c r="E421" s="52"/>
      <c r="F421" s="53"/>
      <c r="G421" s="50"/>
      <c r="H421" s="50"/>
      <c r="I421" s="50"/>
      <c r="J421" s="38">
        <f t="shared" si="38"/>
        <v>0</v>
      </c>
      <c r="K421" s="38">
        <f t="shared" si="36"/>
        <v>0</v>
      </c>
      <c r="L421" s="38">
        <f t="shared" si="39"/>
        <v>0</v>
      </c>
      <c r="M421" s="38">
        <f t="shared" si="40"/>
        <v>0</v>
      </c>
      <c r="N421" s="38">
        <f t="shared" si="41"/>
        <v>0</v>
      </c>
      <c r="O421" s="38">
        <f>IF($F421=Instellingen!$I$11,ROUND(($J421-($J421/((100%+$F421)/100%))),2),0)</f>
        <v>0</v>
      </c>
      <c r="P421" s="38">
        <f>IF($F421=Instellingen!$I$12,ROUND(($J421-($J421/((100%+$F421)/100%))),2),0)</f>
        <v>0</v>
      </c>
      <c r="Q421" s="38">
        <f>IF($F421=Instellingen!$I$14,0,ROUND(($K421-($K421/((100%+$F421)/100%))),2))</f>
        <v>0</v>
      </c>
    </row>
    <row r="422" spans="1:17" x14ac:dyDescent="0.35">
      <c r="A422" s="20" t="str">
        <f t="shared" si="37"/>
        <v/>
      </c>
      <c r="B422" s="20" t="str">
        <f>IFERROR(VLOOKUP($A422,Instellingen!$K$11:$L$22,2,0),"")</f>
        <v/>
      </c>
      <c r="C422" s="51"/>
      <c r="D422" s="52"/>
      <c r="E422" s="52"/>
      <c r="F422" s="53"/>
      <c r="G422" s="50"/>
      <c r="H422" s="50"/>
      <c r="I422" s="50"/>
      <c r="J422" s="38">
        <f t="shared" si="38"/>
        <v>0</v>
      </c>
      <c r="K422" s="38">
        <f t="shared" si="36"/>
        <v>0</v>
      </c>
      <c r="L422" s="38">
        <f t="shared" si="39"/>
        <v>0</v>
      </c>
      <c r="M422" s="38">
        <f t="shared" si="40"/>
        <v>0</v>
      </c>
      <c r="N422" s="38">
        <f t="shared" si="41"/>
        <v>0</v>
      </c>
      <c r="O422" s="38">
        <f>IF($F422=Instellingen!$I$11,ROUND(($J422-($J422/((100%+$F422)/100%))),2),0)</f>
        <v>0</v>
      </c>
      <c r="P422" s="38">
        <f>IF($F422=Instellingen!$I$12,ROUND(($J422-($J422/((100%+$F422)/100%))),2),0)</f>
        <v>0</v>
      </c>
      <c r="Q422" s="38">
        <f>IF($F422=Instellingen!$I$14,0,ROUND(($K422-($K422/((100%+$F422)/100%))),2))</f>
        <v>0</v>
      </c>
    </row>
    <row r="423" spans="1:17" x14ac:dyDescent="0.35">
      <c r="A423" s="20" t="str">
        <f t="shared" si="37"/>
        <v/>
      </c>
      <c r="B423" s="20" t="str">
        <f>IFERROR(VLOOKUP($A423,Instellingen!$K$11:$L$22,2,0),"")</f>
        <v/>
      </c>
      <c r="C423" s="51"/>
      <c r="D423" s="52"/>
      <c r="E423" s="52"/>
      <c r="F423" s="53"/>
      <c r="G423" s="50"/>
      <c r="H423" s="50"/>
      <c r="I423" s="50"/>
      <c r="J423" s="38">
        <f t="shared" si="38"/>
        <v>0</v>
      </c>
      <c r="K423" s="38">
        <f t="shared" si="36"/>
        <v>0</v>
      </c>
      <c r="L423" s="38">
        <f t="shared" si="39"/>
        <v>0</v>
      </c>
      <c r="M423" s="38">
        <f t="shared" si="40"/>
        <v>0</v>
      </c>
      <c r="N423" s="38">
        <f t="shared" si="41"/>
        <v>0</v>
      </c>
      <c r="O423" s="38">
        <f>IF($F423=Instellingen!$I$11,ROUND(($J423-($J423/((100%+$F423)/100%))),2),0)</f>
        <v>0</v>
      </c>
      <c r="P423" s="38">
        <f>IF($F423=Instellingen!$I$12,ROUND(($J423-($J423/((100%+$F423)/100%))),2),0)</f>
        <v>0</v>
      </c>
      <c r="Q423" s="38">
        <f>IF($F423=Instellingen!$I$14,0,ROUND(($K423-($K423/((100%+$F423)/100%))),2))</f>
        <v>0</v>
      </c>
    </row>
    <row r="424" spans="1:17" x14ac:dyDescent="0.35">
      <c r="A424" s="20" t="str">
        <f t="shared" si="37"/>
        <v/>
      </c>
      <c r="B424" s="20" t="str">
        <f>IFERROR(VLOOKUP($A424,Instellingen!$K$11:$L$22,2,0),"")</f>
        <v/>
      </c>
      <c r="C424" s="51"/>
      <c r="D424" s="52"/>
      <c r="E424" s="52"/>
      <c r="F424" s="53"/>
      <c r="G424" s="50"/>
      <c r="H424" s="50"/>
      <c r="I424" s="50"/>
      <c r="J424" s="38">
        <f t="shared" si="38"/>
        <v>0</v>
      </c>
      <c r="K424" s="38">
        <f t="shared" si="36"/>
        <v>0</v>
      </c>
      <c r="L424" s="38">
        <f t="shared" si="39"/>
        <v>0</v>
      </c>
      <c r="M424" s="38">
        <f t="shared" si="40"/>
        <v>0</v>
      </c>
      <c r="N424" s="38">
        <f t="shared" si="41"/>
        <v>0</v>
      </c>
      <c r="O424" s="38">
        <f>IF($F424=Instellingen!$I$11,ROUND(($J424-($J424/((100%+$F424)/100%))),2),0)</f>
        <v>0</v>
      </c>
      <c r="P424" s="38">
        <f>IF($F424=Instellingen!$I$12,ROUND(($J424-($J424/((100%+$F424)/100%))),2),0)</f>
        <v>0</v>
      </c>
      <c r="Q424" s="38">
        <f>IF($F424=Instellingen!$I$14,0,ROUND(($K424-($K424/((100%+$F424)/100%))),2))</f>
        <v>0</v>
      </c>
    </row>
    <row r="425" spans="1:17" x14ac:dyDescent="0.35">
      <c r="A425" s="20" t="str">
        <f t="shared" si="37"/>
        <v/>
      </c>
      <c r="B425" s="20" t="str">
        <f>IFERROR(VLOOKUP($A425,Instellingen!$K$11:$L$22,2,0),"")</f>
        <v/>
      </c>
      <c r="C425" s="51"/>
      <c r="D425" s="52"/>
      <c r="E425" s="52"/>
      <c r="F425" s="53"/>
      <c r="G425" s="50"/>
      <c r="H425" s="50"/>
      <c r="I425" s="50"/>
      <c r="J425" s="38">
        <f t="shared" si="38"/>
        <v>0</v>
      </c>
      <c r="K425" s="38">
        <f t="shared" si="36"/>
        <v>0</v>
      </c>
      <c r="L425" s="38">
        <f t="shared" si="39"/>
        <v>0</v>
      </c>
      <c r="M425" s="38">
        <f t="shared" si="40"/>
        <v>0</v>
      </c>
      <c r="N425" s="38">
        <f t="shared" si="41"/>
        <v>0</v>
      </c>
      <c r="O425" s="38">
        <f>IF($F425=Instellingen!$I$11,ROUND(($J425-($J425/((100%+$F425)/100%))),2),0)</f>
        <v>0</v>
      </c>
      <c r="P425" s="38">
        <f>IF($F425=Instellingen!$I$12,ROUND(($J425-($J425/((100%+$F425)/100%))),2),0)</f>
        <v>0</v>
      </c>
      <c r="Q425" s="38">
        <f>IF($F425=Instellingen!$I$14,0,ROUND(($K425-($K425/((100%+$F425)/100%))),2))</f>
        <v>0</v>
      </c>
    </row>
    <row r="426" spans="1:17" x14ac:dyDescent="0.35">
      <c r="A426" s="20" t="str">
        <f t="shared" si="37"/>
        <v/>
      </c>
      <c r="B426" s="20" t="str">
        <f>IFERROR(VLOOKUP($A426,Instellingen!$K$11:$L$22,2,0),"")</f>
        <v/>
      </c>
      <c r="C426" s="51"/>
      <c r="D426" s="52"/>
      <c r="E426" s="52"/>
      <c r="F426" s="53"/>
      <c r="G426" s="50"/>
      <c r="H426" s="50"/>
      <c r="I426" s="50"/>
      <c r="J426" s="38">
        <f t="shared" si="38"/>
        <v>0</v>
      </c>
      <c r="K426" s="38">
        <f t="shared" si="36"/>
        <v>0</v>
      </c>
      <c r="L426" s="38">
        <f t="shared" si="39"/>
        <v>0</v>
      </c>
      <c r="M426" s="38">
        <f t="shared" si="40"/>
        <v>0</v>
      </c>
      <c r="N426" s="38">
        <f t="shared" si="41"/>
        <v>0</v>
      </c>
      <c r="O426" s="38">
        <f>IF($F426=Instellingen!$I$11,ROUND(($J426-($J426/((100%+$F426)/100%))),2),0)</f>
        <v>0</v>
      </c>
      <c r="P426" s="38">
        <f>IF($F426=Instellingen!$I$12,ROUND(($J426-($J426/((100%+$F426)/100%))),2),0)</f>
        <v>0</v>
      </c>
      <c r="Q426" s="38">
        <f>IF($F426=Instellingen!$I$14,0,ROUND(($K426-($K426/((100%+$F426)/100%))),2))</f>
        <v>0</v>
      </c>
    </row>
    <row r="427" spans="1:17" x14ac:dyDescent="0.35">
      <c r="A427" s="20" t="str">
        <f t="shared" si="37"/>
        <v/>
      </c>
      <c r="B427" s="20" t="str">
        <f>IFERROR(VLOOKUP($A427,Instellingen!$K$11:$L$22,2,0),"")</f>
        <v/>
      </c>
      <c r="C427" s="51"/>
      <c r="D427" s="52"/>
      <c r="E427" s="52"/>
      <c r="F427" s="53"/>
      <c r="G427" s="50"/>
      <c r="H427" s="50"/>
      <c r="I427" s="50"/>
      <c r="J427" s="38">
        <f t="shared" si="38"/>
        <v>0</v>
      </c>
      <c r="K427" s="38">
        <f t="shared" si="36"/>
        <v>0</v>
      </c>
      <c r="L427" s="38">
        <f t="shared" si="39"/>
        <v>0</v>
      </c>
      <c r="M427" s="38">
        <f t="shared" si="40"/>
        <v>0</v>
      </c>
      <c r="N427" s="38">
        <f t="shared" si="41"/>
        <v>0</v>
      </c>
      <c r="O427" s="38">
        <f>IF($F427=Instellingen!$I$11,ROUND(($J427-($J427/((100%+$F427)/100%))),2),0)</f>
        <v>0</v>
      </c>
      <c r="P427" s="38">
        <f>IF($F427=Instellingen!$I$12,ROUND(($J427-($J427/((100%+$F427)/100%))),2),0)</f>
        <v>0</v>
      </c>
      <c r="Q427" s="38">
        <f>IF($F427=Instellingen!$I$14,0,ROUND(($K427-($K427/((100%+$F427)/100%))),2))</f>
        <v>0</v>
      </c>
    </row>
    <row r="428" spans="1:17" x14ac:dyDescent="0.35">
      <c r="A428" s="20" t="str">
        <f t="shared" si="37"/>
        <v/>
      </c>
      <c r="B428" s="20" t="str">
        <f>IFERROR(VLOOKUP($A428,Instellingen!$K$11:$L$22,2,0),"")</f>
        <v/>
      </c>
      <c r="C428" s="51"/>
      <c r="D428" s="52"/>
      <c r="E428" s="52"/>
      <c r="F428" s="53"/>
      <c r="G428" s="50"/>
      <c r="H428" s="50"/>
      <c r="I428" s="50"/>
      <c r="J428" s="38">
        <f t="shared" si="38"/>
        <v>0</v>
      </c>
      <c r="K428" s="38">
        <f t="shared" si="36"/>
        <v>0</v>
      </c>
      <c r="L428" s="38">
        <f t="shared" si="39"/>
        <v>0</v>
      </c>
      <c r="M428" s="38">
        <f t="shared" si="40"/>
        <v>0</v>
      </c>
      <c r="N428" s="38">
        <f t="shared" si="41"/>
        <v>0</v>
      </c>
      <c r="O428" s="38">
        <f>IF($F428=Instellingen!$I$11,ROUND(($J428-($J428/((100%+$F428)/100%))),2),0)</f>
        <v>0</v>
      </c>
      <c r="P428" s="38">
        <f>IF($F428=Instellingen!$I$12,ROUND(($J428-($J428/((100%+$F428)/100%))),2),0)</f>
        <v>0</v>
      </c>
      <c r="Q428" s="38">
        <f>IF($F428=Instellingen!$I$14,0,ROUND(($K428-($K428/((100%+$F428)/100%))),2))</f>
        <v>0</v>
      </c>
    </row>
    <row r="429" spans="1:17" x14ac:dyDescent="0.35">
      <c r="A429" s="20" t="str">
        <f t="shared" si="37"/>
        <v/>
      </c>
      <c r="B429" s="20" t="str">
        <f>IFERROR(VLOOKUP($A429,Instellingen!$K$11:$L$22,2,0),"")</f>
        <v/>
      </c>
      <c r="C429" s="51"/>
      <c r="D429" s="52"/>
      <c r="E429" s="52"/>
      <c r="F429" s="53"/>
      <c r="G429" s="50"/>
      <c r="H429" s="50"/>
      <c r="I429" s="50"/>
      <c r="J429" s="38">
        <f t="shared" si="38"/>
        <v>0</v>
      </c>
      <c r="K429" s="38">
        <f t="shared" si="36"/>
        <v>0</v>
      </c>
      <c r="L429" s="38">
        <f t="shared" si="39"/>
        <v>0</v>
      </c>
      <c r="M429" s="38">
        <f t="shared" si="40"/>
        <v>0</v>
      </c>
      <c r="N429" s="38">
        <f t="shared" si="41"/>
        <v>0</v>
      </c>
      <c r="O429" s="38">
        <f>IF($F429=Instellingen!$I$11,ROUND(($J429-($J429/((100%+$F429)/100%))),2),0)</f>
        <v>0</v>
      </c>
      <c r="P429" s="38">
        <f>IF($F429=Instellingen!$I$12,ROUND(($J429-($J429/((100%+$F429)/100%))),2),0)</f>
        <v>0</v>
      </c>
      <c r="Q429" s="38">
        <f>IF($F429=Instellingen!$I$14,0,ROUND(($K429-($K429/((100%+$F429)/100%))),2))</f>
        <v>0</v>
      </c>
    </row>
    <row r="430" spans="1:17" x14ac:dyDescent="0.35">
      <c r="A430" s="20" t="str">
        <f t="shared" si="37"/>
        <v/>
      </c>
      <c r="B430" s="20" t="str">
        <f>IFERROR(VLOOKUP($A430,Instellingen!$K$11:$L$22,2,0),"")</f>
        <v/>
      </c>
      <c r="C430" s="51"/>
      <c r="D430" s="52"/>
      <c r="E430" s="52"/>
      <c r="F430" s="53"/>
      <c r="G430" s="50"/>
      <c r="H430" s="50"/>
      <c r="I430" s="50"/>
      <c r="J430" s="38">
        <f t="shared" si="38"/>
        <v>0</v>
      </c>
      <c r="K430" s="38">
        <f t="shared" si="36"/>
        <v>0</v>
      </c>
      <c r="L430" s="38">
        <f t="shared" si="39"/>
        <v>0</v>
      </c>
      <c r="M430" s="38">
        <f t="shared" si="40"/>
        <v>0</v>
      </c>
      <c r="N430" s="38">
        <f t="shared" si="41"/>
        <v>0</v>
      </c>
      <c r="O430" s="38">
        <f>IF($F430=Instellingen!$I$11,ROUND(($J430-($J430/((100%+$F430)/100%))),2),0)</f>
        <v>0</v>
      </c>
      <c r="P430" s="38">
        <f>IF($F430=Instellingen!$I$12,ROUND(($J430-($J430/((100%+$F430)/100%))),2),0)</f>
        <v>0</v>
      </c>
      <c r="Q430" s="38">
        <f>IF($F430=Instellingen!$I$14,0,ROUND(($K430-($K430/((100%+$F430)/100%))),2))</f>
        <v>0</v>
      </c>
    </row>
    <row r="431" spans="1:17" x14ac:dyDescent="0.35">
      <c r="A431" s="20" t="str">
        <f t="shared" si="37"/>
        <v/>
      </c>
      <c r="B431" s="20" t="str">
        <f>IFERROR(VLOOKUP($A431,Instellingen!$K$11:$L$22,2,0),"")</f>
        <v/>
      </c>
      <c r="C431" s="51"/>
      <c r="D431" s="52"/>
      <c r="E431" s="52"/>
      <c r="F431" s="53"/>
      <c r="G431" s="50"/>
      <c r="H431" s="50"/>
      <c r="I431" s="50"/>
      <c r="J431" s="38">
        <f t="shared" si="38"/>
        <v>0</v>
      </c>
      <c r="K431" s="38">
        <f t="shared" si="36"/>
        <v>0</v>
      </c>
      <c r="L431" s="38">
        <f t="shared" si="39"/>
        <v>0</v>
      </c>
      <c r="M431" s="38">
        <f t="shared" si="40"/>
        <v>0</v>
      </c>
      <c r="N431" s="38">
        <f t="shared" si="41"/>
        <v>0</v>
      </c>
      <c r="O431" s="38">
        <f>IF($F431=Instellingen!$I$11,ROUND(($J431-($J431/((100%+$F431)/100%))),2),0)</f>
        <v>0</v>
      </c>
      <c r="P431" s="38">
        <f>IF($F431=Instellingen!$I$12,ROUND(($J431-($J431/((100%+$F431)/100%))),2),0)</f>
        <v>0</v>
      </c>
      <c r="Q431" s="38">
        <f>IF($F431=Instellingen!$I$14,0,ROUND(($K431-($K431/((100%+$F431)/100%))),2))</f>
        <v>0</v>
      </c>
    </row>
    <row r="432" spans="1:17" x14ac:dyDescent="0.35">
      <c r="A432" s="20" t="str">
        <f t="shared" si="37"/>
        <v/>
      </c>
      <c r="B432" s="20" t="str">
        <f>IFERROR(VLOOKUP($A432,Instellingen!$K$11:$L$22,2,0),"")</f>
        <v/>
      </c>
      <c r="C432" s="51"/>
      <c r="D432" s="52"/>
      <c r="E432" s="52"/>
      <c r="F432" s="53"/>
      <c r="G432" s="50"/>
      <c r="H432" s="50"/>
      <c r="I432" s="50"/>
      <c r="J432" s="38">
        <f t="shared" si="38"/>
        <v>0</v>
      </c>
      <c r="K432" s="38">
        <f t="shared" si="36"/>
        <v>0</v>
      </c>
      <c r="L432" s="38">
        <f t="shared" si="39"/>
        <v>0</v>
      </c>
      <c r="M432" s="38">
        <f t="shared" si="40"/>
        <v>0</v>
      </c>
      <c r="N432" s="38">
        <f t="shared" si="41"/>
        <v>0</v>
      </c>
      <c r="O432" s="38">
        <f>IF($F432=Instellingen!$I$11,ROUND(($J432-($J432/((100%+$F432)/100%))),2),0)</f>
        <v>0</v>
      </c>
      <c r="P432" s="38">
        <f>IF($F432=Instellingen!$I$12,ROUND(($J432-($J432/((100%+$F432)/100%))),2),0)</f>
        <v>0</v>
      </c>
      <c r="Q432" s="38">
        <f>IF($F432=Instellingen!$I$14,0,ROUND(($K432-($K432/((100%+$F432)/100%))),2))</f>
        <v>0</v>
      </c>
    </row>
    <row r="433" spans="1:17" x14ac:dyDescent="0.35">
      <c r="A433" s="20" t="str">
        <f t="shared" si="37"/>
        <v/>
      </c>
      <c r="B433" s="20" t="str">
        <f>IFERROR(VLOOKUP($A433,Instellingen!$K$11:$L$22,2,0),"")</f>
        <v/>
      </c>
      <c r="C433" s="51"/>
      <c r="D433" s="52"/>
      <c r="E433" s="52"/>
      <c r="F433" s="53"/>
      <c r="G433" s="50"/>
      <c r="H433" s="50"/>
      <c r="I433" s="50"/>
      <c r="J433" s="38">
        <f t="shared" si="38"/>
        <v>0</v>
      </c>
      <c r="K433" s="38">
        <f t="shared" si="36"/>
        <v>0</v>
      </c>
      <c r="L433" s="38">
        <f t="shared" si="39"/>
        <v>0</v>
      </c>
      <c r="M433" s="38">
        <f t="shared" si="40"/>
        <v>0</v>
      </c>
      <c r="N433" s="38">
        <f t="shared" si="41"/>
        <v>0</v>
      </c>
      <c r="O433" s="38">
        <f>IF($F433=Instellingen!$I$11,ROUND(($J433-($J433/((100%+$F433)/100%))),2),0)</f>
        <v>0</v>
      </c>
      <c r="P433" s="38">
        <f>IF($F433=Instellingen!$I$12,ROUND(($J433-($J433/((100%+$F433)/100%))),2),0)</f>
        <v>0</v>
      </c>
      <c r="Q433" s="38">
        <f>IF($F433=Instellingen!$I$14,0,ROUND(($K433-($K433/((100%+$F433)/100%))),2))</f>
        <v>0</v>
      </c>
    </row>
    <row r="434" spans="1:17" x14ac:dyDescent="0.35">
      <c r="A434" s="20" t="str">
        <f t="shared" si="37"/>
        <v/>
      </c>
      <c r="B434" s="20" t="str">
        <f>IFERROR(VLOOKUP($A434,Instellingen!$K$11:$L$22,2,0),"")</f>
        <v/>
      </c>
      <c r="C434" s="51"/>
      <c r="D434" s="52"/>
      <c r="E434" s="52"/>
      <c r="F434" s="53"/>
      <c r="G434" s="50"/>
      <c r="H434" s="50"/>
      <c r="I434" s="50"/>
      <c r="J434" s="38">
        <f t="shared" si="38"/>
        <v>0</v>
      </c>
      <c r="K434" s="38">
        <f t="shared" si="36"/>
        <v>0</v>
      </c>
      <c r="L434" s="38">
        <f t="shared" si="39"/>
        <v>0</v>
      </c>
      <c r="M434" s="38">
        <f t="shared" si="40"/>
        <v>0</v>
      </c>
      <c r="N434" s="38">
        <f t="shared" si="41"/>
        <v>0</v>
      </c>
      <c r="O434" s="38">
        <f>IF($F434=Instellingen!$I$11,ROUND(($J434-($J434/((100%+$F434)/100%))),2),0)</f>
        <v>0</v>
      </c>
      <c r="P434" s="38">
        <f>IF($F434=Instellingen!$I$12,ROUND(($J434-($J434/((100%+$F434)/100%))),2),0)</f>
        <v>0</v>
      </c>
      <c r="Q434" s="38">
        <f>IF($F434=Instellingen!$I$14,0,ROUND(($K434-($K434/((100%+$F434)/100%))),2))</f>
        <v>0</v>
      </c>
    </row>
    <row r="435" spans="1:17" x14ac:dyDescent="0.35">
      <c r="A435" s="20" t="str">
        <f t="shared" si="37"/>
        <v/>
      </c>
      <c r="B435" s="20" t="str">
        <f>IFERROR(VLOOKUP($A435,Instellingen!$K$11:$L$22,2,0),"")</f>
        <v/>
      </c>
      <c r="C435" s="51"/>
      <c r="D435" s="52"/>
      <c r="E435" s="52"/>
      <c r="F435" s="53"/>
      <c r="G435" s="50"/>
      <c r="H435" s="50"/>
      <c r="I435" s="50"/>
      <c r="J435" s="38">
        <f t="shared" si="38"/>
        <v>0</v>
      </c>
      <c r="K435" s="38">
        <f t="shared" si="36"/>
        <v>0</v>
      </c>
      <c r="L435" s="38">
        <f t="shared" si="39"/>
        <v>0</v>
      </c>
      <c r="M435" s="38">
        <f t="shared" si="40"/>
        <v>0</v>
      </c>
      <c r="N435" s="38">
        <f t="shared" si="41"/>
        <v>0</v>
      </c>
      <c r="O435" s="38">
        <f>IF($F435=Instellingen!$I$11,ROUND(($J435-($J435/((100%+$F435)/100%))),2),0)</f>
        <v>0</v>
      </c>
      <c r="P435" s="38">
        <f>IF($F435=Instellingen!$I$12,ROUND(($J435-($J435/((100%+$F435)/100%))),2),0)</f>
        <v>0</v>
      </c>
      <c r="Q435" s="38">
        <f>IF($F435=Instellingen!$I$14,0,ROUND(($K435-($K435/((100%+$F435)/100%))),2))</f>
        <v>0</v>
      </c>
    </row>
    <row r="436" spans="1:17" x14ac:dyDescent="0.35">
      <c r="A436" s="20" t="str">
        <f t="shared" si="37"/>
        <v/>
      </c>
      <c r="B436" s="20" t="str">
        <f>IFERROR(VLOOKUP($A436,Instellingen!$K$11:$L$22,2,0),"")</f>
        <v/>
      </c>
      <c r="C436" s="51"/>
      <c r="D436" s="52"/>
      <c r="E436" s="52"/>
      <c r="F436" s="53"/>
      <c r="G436" s="50"/>
      <c r="H436" s="50"/>
      <c r="I436" s="50"/>
      <c r="J436" s="38">
        <f t="shared" si="38"/>
        <v>0</v>
      </c>
      <c r="K436" s="38">
        <f t="shared" si="36"/>
        <v>0</v>
      </c>
      <c r="L436" s="38">
        <f t="shared" si="39"/>
        <v>0</v>
      </c>
      <c r="M436" s="38">
        <f t="shared" si="40"/>
        <v>0</v>
      </c>
      <c r="N436" s="38">
        <f t="shared" si="41"/>
        <v>0</v>
      </c>
      <c r="O436" s="38">
        <f>IF($F436=Instellingen!$I$11,ROUND(($J436-($J436/((100%+$F436)/100%))),2),0)</f>
        <v>0</v>
      </c>
      <c r="P436" s="38">
        <f>IF($F436=Instellingen!$I$12,ROUND(($J436-($J436/((100%+$F436)/100%))),2),0)</f>
        <v>0</v>
      </c>
      <c r="Q436" s="38">
        <f>IF($F436=Instellingen!$I$14,0,ROUND(($K436-($K436/((100%+$F436)/100%))),2))</f>
        <v>0</v>
      </c>
    </row>
    <row r="437" spans="1:17" x14ac:dyDescent="0.35">
      <c r="A437" s="20" t="str">
        <f t="shared" si="37"/>
        <v/>
      </c>
      <c r="B437" s="20" t="str">
        <f>IFERROR(VLOOKUP($A437,Instellingen!$K$11:$L$22,2,0),"")</f>
        <v/>
      </c>
      <c r="C437" s="51"/>
      <c r="D437" s="52"/>
      <c r="E437" s="52"/>
      <c r="F437" s="53"/>
      <c r="G437" s="50"/>
      <c r="H437" s="50"/>
      <c r="I437" s="50"/>
      <c r="J437" s="38">
        <f t="shared" si="38"/>
        <v>0</v>
      </c>
      <c r="K437" s="38">
        <f t="shared" si="36"/>
        <v>0</v>
      </c>
      <c r="L437" s="38">
        <f t="shared" si="39"/>
        <v>0</v>
      </c>
      <c r="M437" s="38">
        <f t="shared" si="40"/>
        <v>0</v>
      </c>
      <c r="N437" s="38">
        <f t="shared" si="41"/>
        <v>0</v>
      </c>
      <c r="O437" s="38">
        <f>IF($F437=Instellingen!$I$11,ROUND(($J437-($J437/((100%+$F437)/100%))),2),0)</f>
        <v>0</v>
      </c>
      <c r="P437" s="38">
        <f>IF($F437=Instellingen!$I$12,ROUND(($J437-($J437/((100%+$F437)/100%))),2),0)</f>
        <v>0</v>
      </c>
      <c r="Q437" s="38">
        <f>IF($F437=Instellingen!$I$14,0,ROUND(($K437-($K437/((100%+$F437)/100%))),2))</f>
        <v>0</v>
      </c>
    </row>
    <row r="438" spans="1:17" x14ac:dyDescent="0.35">
      <c r="A438" s="20" t="str">
        <f t="shared" si="37"/>
        <v/>
      </c>
      <c r="B438" s="20" t="str">
        <f>IFERROR(VLOOKUP($A438,Instellingen!$K$11:$L$22,2,0),"")</f>
        <v/>
      </c>
      <c r="C438" s="51"/>
      <c r="D438" s="52"/>
      <c r="E438" s="52"/>
      <c r="F438" s="53"/>
      <c r="G438" s="50"/>
      <c r="H438" s="50"/>
      <c r="I438" s="50"/>
      <c r="J438" s="38">
        <f t="shared" si="38"/>
        <v>0</v>
      </c>
      <c r="K438" s="38">
        <f t="shared" si="36"/>
        <v>0</v>
      </c>
      <c r="L438" s="38">
        <f t="shared" si="39"/>
        <v>0</v>
      </c>
      <c r="M438" s="38">
        <f t="shared" si="40"/>
        <v>0</v>
      </c>
      <c r="N438" s="38">
        <f t="shared" si="41"/>
        <v>0</v>
      </c>
      <c r="O438" s="38">
        <f>IF($F438=Instellingen!$I$11,ROUND(($J438-($J438/((100%+$F438)/100%))),2),0)</f>
        <v>0</v>
      </c>
      <c r="P438" s="38">
        <f>IF($F438=Instellingen!$I$12,ROUND(($J438-($J438/((100%+$F438)/100%))),2),0)</f>
        <v>0</v>
      </c>
      <c r="Q438" s="38">
        <f>IF($F438=Instellingen!$I$14,0,ROUND(($K438-($K438/((100%+$F438)/100%))),2))</f>
        <v>0</v>
      </c>
    </row>
    <row r="439" spans="1:17" x14ac:dyDescent="0.35">
      <c r="A439" s="20" t="str">
        <f t="shared" si="37"/>
        <v/>
      </c>
      <c r="B439" s="20" t="str">
        <f>IFERROR(VLOOKUP($A439,Instellingen!$K$11:$L$22,2,0),"")</f>
        <v/>
      </c>
      <c r="C439" s="51"/>
      <c r="D439" s="52"/>
      <c r="E439" s="52"/>
      <c r="F439" s="53"/>
      <c r="G439" s="50"/>
      <c r="H439" s="50"/>
      <c r="I439" s="50"/>
      <c r="J439" s="38">
        <f t="shared" si="38"/>
        <v>0</v>
      </c>
      <c r="K439" s="38">
        <f t="shared" si="36"/>
        <v>0</v>
      </c>
      <c r="L439" s="38">
        <f t="shared" si="39"/>
        <v>0</v>
      </c>
      <c r="M439" s="38">
        <f t="shared" si="40"/>
        <v>0</v>
      </c>
      <c r="N439" s="38">
        <f t="shared" si="41"/>
        <v>0</v>
      </c>
      <c r="O439" s="38">
        <f>IF($F439=Instellingen!$I$11,ROUND(($J439-($J439/((100%+$F439)/100%))),2),0)</f>
        <v>0</v>
      </c>
      <c r="P439" s="38">
        <f>IF($F439=Instellingen!$I$12,ROUND(($J439-($J439/((100%+$F439)/100%))),2),0)</f>
        <v>0</v>
      </c>
      <c r="Q439" s="38">
        <f>IF($F439=Instellingen!$I$14,0,ROUND(($K439-($K439/((100%+$F439)/100%))),2))</f>
        <v>0</v>
      </c>
    </row>
    <row r="440" spans="1:17" x14ac:dyDescent="0.35">
      <c r="A440" s="20" t="str">
        <f t="shared" si="37"/>
        <v/>
      </c>
      <c r="B440" s="20" t="str">
        <f>IFERROR(VLOOKUP($A440,Instellingen!$K$11:$L$22,2,0),"")</f>
        <v/>
      </c>
      <c r="C440" s="51"/>
      <c r="D440" s="52"/>
      <c r="E440" s="52"/>
      <c r="F440" s="53"/>
      <c r="G440" s="50"/>
      <c r="H440" s="50"/>
      <c r="I440" s="50"/>
      <c r="J440" s="38">
        <f t="shared" si="38"/>
        <v>0</v>
      </c>
      <c r="K440" s="38">
        <f t="shared" si="36"/>
        <v>0</v>
      </c>
      <c r="L440" s="38">
        <f t="shared" si="39"/>
        <v>0</v>
      </c>
      <c r="M440" s="38">
        <f t="shared" si="40"/>
        <v>0</v>
      </c>
      <c r="N440" s="38">
        <f t="shared" si="41"/>
        <v>0</v>
      </c>
      <c r="O440" s="38">
        <f>IF($F440=Instellingen!$I$11,ROUND(($J440-($J440/((100%+$F440)/100%))),2),0)</f>
        <v>0</v>
      </c>
      <c r="P440" s="38">
        <f>IF($F440=Instellingen!$I$12,ROUND(($J440-($J440/((100%+$F440)/100%))),2),0)</f>
        <v>0</v>
      </c>
      <c r="Q440" s="38">
        <f>IF($F440=Instellingen!$I$14,0,ROUND(($K440-($K440/((100%+$F440)/100%))),2))</f>
        <v>0</v>
      </c>
    </row>
    <row r="441" spans="1:17" x14ac:dyDescent="0.35">
      <c r="A441" s="20" t="str">
        <f t="shared" si="37"/>
        <v/>
      </c>
      <c r="B441" s="20" t="str">
        <f>IFERROR(VLOOKUP($A441,Instellingen!$K$11:$L$22,2,0),"")</f>
        <v/>
      </c>
      <c r="C441" s="51"/>
      <c r="D441" s="52"/>
      <c r="E441" s="52"/>
      <c r="F441" s="53"/>
      <c r="G441" s="50"/>
      <c r="H441" s="50"/>
      <c r="I441" s="50"/>
      <c r="J441" s="38">
        <f t="shared" si="38"/>
        <v>0</v>
      </c>
      <c r="K441" s="38">
        <f t="shared" si="36"/>
        <v>0</v>
      </c>
      <c r="L441" s="38">
        <f t="shared" si="39"/>
        <v>0</v>
      </c>
      <c r="M441" s="38">
        <f t="shared" si="40"/>
        <v>0</v>
      </c>
      <c r="N441" s="38">
        <f t="shared" si="41"/>
        <v>0</v>
      </c>
      <c r="O441" s="38">
        <f>IF($F441=Instellingen!$I$11,ROUND(($J441-($J441/((100%+$F441)/100%))),2),0)</f>
        <v>0</v>
      </c>
      <c r="P441" s="38">
        <f>IF($F441=Instellingen!$I$12,ROUND(($J441-($J441/((100%+$F441)/100%))),2),0)</f>
        <v>0</v>
      </c>
      <c r="Q441" s="38">
        <f>IF($F441=Instellingen!$I$14,0,ROUND(($K441-($K441/((100%+$F441)/100%))),2))</f>
        <v>0</v>
      </c>
    </row>
    <row r="442" spans="1:17" x14ac:dyDescent="0.35">
      <c r="A442" s="20" t="str">
        <f t="shared" si="37"/>
        <v/>
      </c>
      <c r="B442" s="20" t="str">
        <f>IFERROR(VLOOKUP($A442,Instellingen!$K$11:$L$22,2,0),"")</f>
        <v/>
      </c>
      <c r="C442" s="51"/>
      <c r="D442" s="52"/>
      <c r="E442" s="52"/>
      <c r="F442" s="53"/>
      <c r="G442" s="50"/>
      <c r="H442" s="50"/>
      <c r="I442" s="50"/>
      <c r="J442" s="38">
        <f t="shared" si="38"/>
        <v>0</v>
      </c>
      <c r="K442" s="38">
        <f t="shared" si="36"/>
        <v>0</v>
      </c>
      <c r="L442" s="38">
        <f t="shared" si="39"/>
        <v>0</v>
      </c>
      <c r="M442" s="38">
        <f t="shared" si="40"/>
        <v>0</v>
      </c>
      <c r="N442" s="38">
        <f t="shared" si="41"/>
        <v>0</v>
      </c>
      <c r="O442" s="38">
        <f>IF($F442=Instellingen!$I$11,ROUND(($J442-($J442/((100%+$F442)/100%))),2),0)</f>
        <v>0</v>
      </c>
      <c r="P442" s="38">
        <f>IF($F442=Instellingen!$I$12,ROUND(($J442-($J442/((100%+$F442)/100%))),2),0)</f>
        <v>0</v>
      </c>
      <c r="Q442" s="38">
        <f>IF($F442=Instellingen!$I$14,0,ROUND(($K442-($K442/((100%+$F442)/100%))),2))</f>
        <v>0</v>
      </c>
    </row>
    <row r="443" spans="1:17" x14ac:dyDescent="0.35">
      <c r="A443" s="20" t="str">
        <f t="shared" si="37"/>
        <v/>
      </c>
      <c r="B443" s="20" t="str">
        <f>IFERROR(VLOOKUP($A443,Instellingen!$K$11:$L$22,2,0),"")</f>
        <v/>
      </c>
      <c r="C443" s="51"/>
      <c r="D443" s="52"/>
      <c r="E443" s="52"/>
      <c r="F443" s="53"/>
      <c r="G443" s="50"/>
      <c r="H443" s="50"/>
      <c r="I443" s="50"/>
      <c r="J443" s="38">
        <f t="shared" si="38"/>
        <v>0</v>
      </c>
      <c r="K443" s="38">
        <f t="shared" si="36"/>
        <v>0</v>
      </c>
      <c r="L443" s="38">
        <f t="shared" si="39"/>
        <v>0</v>
      </c>
      <c r="M443" s="38">
        <f t="shared" si="40"/>
        <v>0</v>
      </c>
      <c r="N443" s="38">
        <f t="shared" si="41"/>
        <v>0</v>
      </c>
      <c r="O443" s="38">
        <f>IF($F443=Instellingen!$I$11,ROUND(($J443-($J443/((100%+$F443)/100%))),2),0)</f>
        <v>0</v>
      </c>
      <c r="P443" s="38">
        <f>IF($F443=Instellingen!$I$12,ROUND(($J443-($J443/((100%+$F443)/100%))),2),0)</f>
        <v>0</v>
      </c>
      <c r="Q443" s="38">
        <f>IF($F443=Instellingen!$I$14,0,ROUND(($K443-($K443/((100%+$F443)/100%))),2))</f>
        <v>0</v>
      </c>
    </row>
    <row r="444" spans="1:17" x14ac:dyDescent="0.35">
      <c r="A444" s="20" t="str">
        <f t="shared" si="37"/>
        <v/>
      </c>
      <c r="B444" s="20" t="str">
        <f>IFERROR(VLOOKUP($A444,Instellingen!$K$11:$L$22,2,0),"")</f>
        <v/>
      </c>
      <c r="C444" s="51"/>
      <c r="D444" s="52"/>
      <c r="E444" s="52"/>
      <c r="F444" s="53"/>
      <c r="G444" s="50"/>
      <c r="H444" s="50"/>
      <c r="I444" s="50"/>
      <c r="J444" s="38">
        <f t="shared" si="38"/>
        <v>0</v>
      </c>
      <c r="K444" s="38">
        <f t="shared" si="36"/>
        <v>0</v>
      </c>
      <c r="L444" s="38">
        <f t="shared" si="39"/>
        <v>0</v>
      </c>
      <c r="M444" s="38">
        <f t="shared" si="40"/>
        <v>0</v>
      </c>
      <c r="N444" s="38">
        <f t="shared" si="41"/>
        <v>0</v>
      </c>
      <c r="O444" s="38">
        <f>IF($F444=Instellingen!$I$11,ROUND(($J444-($J444/((100%+$F444)/100%))),2),0)</f>
        <v>0</v>
      </c>
      <c r="P444" s="38">
        <f>IF($F444=Instellingen!$I$12,ROUND(($J444-($J444/((100%+$F444)/100%))),2),0)</f>
        <v>0</v>
      </c>
      <c r="Q444" s="38">
        <f>IF($F444=Instellingen!$I$14,0,ROUND(($K444-($K444/((100%+$F444)/100%))),2))</f>
        <v>0</v>
      </c>
    </row>
    <row r="445" spans="1:17" x14ac:dyDescent="0.35">
      <c r="A445" s="20" t="str">
        <f t="shared" si="37"/>
        <v/>
      </c>
      <c r="B445" s="20" t="str">
        <f>IFERROR(VLOOKUP($A445,Instellingen!$K$11:$L$22,2,0),"")</f>
        <v/>
      </c>
      <c r="C445" s="51"/>
      <c r="D445" s="52"/>
      <c r="E445" s="52"/>
      <c r="F445" s="53"/>
      <c r="G445" s="50"/>
      <c r="H445" s="50"/>
      <c r="I445" s="50"/>
      <c r="J445" s="38">
        <f t="shared" si="38"/>
        <v>0</v>
      </c>
      <c r="K445" s="38">
        <f t="shared" si="36"/>
        <v>0</v>
      </c>
      <c r="L445" s="38">
        <f t="shared" si="39"/>
        <v>0</v>
      </c>
      <c r="M445" s="38">
        <f t="shared" si="40"/>
        <v>0</v>
      </c>
      <c r="N445" s="38">
        <f t="shared" si="41"/>
        <v>0</v>
      </c>
      <c r="O445" s="38">
        <f>IF($F445=Instellingen!$I$11,ROUND(($J445-($J445/((100%+$F445)/100%))),2),0)</f>
        <v>0</v>
      </c>
      <c r="P445" s="38">
        <f>IF($F445=Instellingen!$I$12,ROUND(($J445-($J445/((100%+$F445)/100%))),2),0)</f>
        <v>0</v>
      </c>
      <c r="Q445" s="38">
        <f>IF($F445=Instellingen!$I$14,0,ROUND(($K445-($K445/((100%+$F445)/100%))),2))</f>
        <v>0</v>
      </c>
    </row>
    <row r="446" spans="1:17" x14ac:dyDescent="0.35">
      <c r="A446" s="20" t="str">
        <f t="shared" si="37"/>
        <v/>
      </c>
      <c r="B446" s="20" t="str">
        <f>IFERROR(VLOOKUP($A446,Instellingen!$K$11:$L$22,2,0),"")</f>
        <v/>
      </c>
      <c r="C446" s="51"/>
      <c r="D446" s="52"/>
      <c r="E446" s="52"/>
      <c r="F446" s="53"/>
      <c r="G446" s="50"/>
      <c r="H446" s="50"/>
      <c r="I446" s="50"/>
      <c r="J446" s="38">
        <f t="shared" si="38"/>
        <v>0</v>
      </c>
      <c r="K446" s="38">
        <f t="shared" si="36"/>
        <v>0</v>
      </c>
      <c r="L446" s="38">
        <f t="shared" si="39"/>
        <v>0</v>
      </c>
      <c r="M446" s="38">
        <f t="shared" si="40"/>
        <v>0</v>
      </c>
      <c r="N446" s="38">
        <f t="shared" si="41"/>
        <v>0</v>
      </c>
      <c r="O446" s="38">
        <f>IF($F446=Instellingen!$I$11,ROUND(($J446-($J446/((100%+$F446)/100%))),2),0)</f>
        <v>0</v>
      </c>
      <c r="P446" s="38">
        <f>IF($F446=Instellingen!$I$12,ROUND(($J446-($J446/((100%+$F446)/100%))),2),0)</f>
        <v>0</v>
      </c>
      <c r="Q446" s="38">
        <f>IF($F446=Instellingen!$I$14,0,ROUND(($K446-($K446/((100%+$F446)/100%))),2))</f>
        <v>0</v>
      </c>
    </row>
    <row r="447" spans="1:17" x14ac:dyDescent="0.35">
      <c r="A447" s="20" t="str">
        <f t="shared" si="37"/>
        <v/>
      </c>
      <c r="B447" s="20" t="str">
        <f>IFERROR(VLOOKUP($A447,Instellingen!$K$11:$L$22,2,0),"")</f>
        <v/>
      </c>
      <c r="C447" s="51"/>
      <c r="D447" s="52"/>
      <c r="E447" s="52"/>
      <c r="F447" s="53"/>
      <c r="G447" s="50"/>
      <c r="H447" s="50"/>
      <c r="I447" s="50"/>
      <c r="J447" s="38">
        <f t="shared" si="38"/>
        <v>0</v>
      </c>
      <c r="K447" s="38">
        <f t="shared" si="36"/>
        <v>0</v>
      </c>
      <c r="L447" s="38">
        <f t="shared" si="39"/>
        <v>0</v>
      </c>
      <c r="M447" s="38">
        <f t="shared" si="40"/>
        <v>0</v>
      </c>
      <c r="N447" s="38">
        <f t="shared" si="41"/>
        <v>0</v>
      </c>
      <c r="O447" s="38">
        <f>IF($F447=Instellingen!$I$11,ROUND(($J447-($J447/((100%+$F447)/100%))),2),0)</f>
        <v>0</v>
      </c>
      <c r="P447" s="38">
        <f>IF($F447=Instellingen!$I$12,ROUND(($J447-($J447/((100%+$F447)/100%))),2),0)</f>
        <v>0</v>
      </c>
      <c r="Q447" s="38">
        <f>IF($F447=Instellingen!$I$14,0,ROUND(($K447-($K447/((100%+$F447)/100%))),2))</f>
        <v>0</v>
      </c>
    </row>
    <row r="448" spans="1:17" x14ac:dyDescent="0.35">
      <c r="A448" s="20" t="str">
        <f t="shared" si="37"/>
        <v/>
      </c>
      <c r="B448" s="20" t="str">
        <f>IFERROR(VLOOKUP($A448,Instellingen!$K$11:$L$22,2,0),"")</f>
        <v/>
      </c>
      <c r="C448" s="51"/>
      <c r="D448" s="52"/>
      <c r="E448" s="52"/>
      <c r="F448" s="53"/>
      <c r="G448" s="50"/>
      <c r="H448" s="50"/>
      <c r="I448" s="50"/>
      <c r="J448" s="38">
        <f t="shared" si="38"/>
        <v>0</v>
      </c>
      <c r="K448" s="38">
        <f t="shared" si="36"/>
        <v>0</v>
      </c>
      <c r="L448" s="38">
        <f t="shared" si="39"/>
        <v>0</v>
      </c>
      <c r="M448" s="38">
        <f t="shared" si="40"/>
        <v>0</v>
      </c>
      <c r="N448" s="38">
        <f t="shared" si="41"/>
        <v>0</v>
      </c>
      <c r="O448" s="38">
        <f>IF($F448=Instellingen!$I$11,ROUND(($J448-($J448/((100%+$F448)/100%))),2),0)</f>
        <v>0</v>
      </c>
      <c r="P448" s="38">
        <f>IF($F448=Instellingen!$I$12,ROUND(($J448-($J448/((100%+$F448)/100%))),2),0)</f>
        <v>0</v>
      </c>
      <c r="Q448" s="38">
        <f>IF($F448=Instellingen!$I$14,0,ROUND(($K448-($K448/((100%+$F448)/100%))),2))</f>
        <v>0</v>
      </c>
    </row>
    <row r="449" spans="1:17" x14ac:dyDescent="0.35">
      <c r="A449" s="20" t="str">
        <f t="shared" si="37"/>
        <v/>
      </c>
      <c r="B449" s="20" t="str">
        <f>IFERROR(VLOOKUP($A449,Instellingen!$K$11:$L$22,2,0),"")</f>
        <v/>
      </c>
      <c r="C449" s="51"/>
      <c r="D449" s="52"/>
      <c r="E449" s="52"/>
      <c r="F449" s="53"/>
      <c r="G449" s="50"/>
      <c r="H449" s="50"/>
      <c r="I449" s="50"/>
      <c r="J449" s="38">
        <f t="shared" si="38"/>
        <v>0</v>
      </c>
      <c r="K449" s="38">
        <f t="shared" si="36"/>
        <v>0</v>
      </c>
      <c r="L449" s="38">
        <f t="shared" si="39"/>
        <v>0</v>
      </c>
      <c r="M449" s="38">
        <f t="shared" si="40"/>
        <v>0</v>
      </c>
      <c r="N449" s="38">
        <f t="shared" si="41"/>
        <v>0</v>
      </c>
      <c r="O449" s="38">
        <f>IF($F449=Instellingen!$I$11,ROUND(($J449-($J449/((100%+$F449)/100%))),2),0)</f>
        <v>0</v>
      </c>
      <c r="P449" s="38">
        <f>IF($F449=Instellingen!$I$12,ROUND(($J449-($J449/((100%+$F449)/100%))),2),0)</f>
        <v>0</v>
      </c>
      <c r="Q449" s="38">
        <f>IF($F449=Instellingen!$I$14,0,ROUND(($K449-($K449/((100%+$F449)/100%))),2))</f>
        <v>0</v>
      </c>
    </row>
    <row r="450" spans="1:17" x14ac:dyDescent="0.35">
      <c r="A450" s="20" t="str">
        <f t="shared" si="37"/>
        <v/>
      </c>
      <c r="B450" s="20" t="str">
        <f>IFERROR(VLOOKUP($A450,Instellingen!$K$11:$L$22,2,0),"")</f>
        <v/>
      </c>
      <c r="C450" s="51"/>
      <c r="D450" s="52"/>
      <c r="E450" s="52"/>
      <c r="F450" s="53"/>
      <c r="G450" s="50"/>
      <c r="H450" s="50"/>
      <c r="I450" s="50"/>
      <c r="J450" s="38">
        <f t="shared" si="38"/>
        <v>0</v>
      </c>
      <c r="K450" s="38">
        <f t="shared" si="36"/>
        <v>0</v>
      </c>
      <c r="L450" s="38">
        <f t="shared" si="39"/>
        <v>0</v>
      </c>
      <c r="M450" s="38">
        <f t="shared" si="40"/>
        <v>0</v>
      </c>
      <c r="N450" s="38">
        <f t="shared" si="41"/>
        <v>0</v>
      </c>
      <c r="O450" s="38">
        <f>IF($F450=Instellingen!$I$11,ROUND(($J450-($J450/((100%+$F450)/100%))),2),0)</f>
        <v>0</v>
      </c>
      <c r="P450" s="38">
        <f>IF($F450=Instellingen!$I$12,ROUND(($J450-($J450/((100%+$F450)/100%))),2),0)</f>
        <v>0</v>
      </c>
      <c r="Q450" s="38">
        <f>IF($F450=Instellingen!$I$14,0,ROUND(($K450-($K450/((100%+$F450)/100%))),2))</f>
        <v>0</v>
      </c>
    </row>
    <row r="451" spans="1:17" x14ac:dyDescent="0.35">
      <c r="A451" s="20" t="str">
        <f t="shared" si="37"/>
        <v/>
      </c>
      <c r="B451" s="20" t="str">
        <f>IFERROR(VLOOKUP($A451,Instellingen!$K$11:$L$22,2,0),"")</f>
        <v/>
      </c>
      <c r="C451" s="51"/>
      <c r="D451" s="52"/>
      <c r="E451" s="52"/>
      <c r="F451" s="53"/>
      <c r="G451" s="50"/>
      <c r="H451" s="50"/>
      <c r="I451" s="50"/>
      <c r="J451" s="38">
        <f t="shared" si="38"/>
        <v>0</v>
      </c>
      <c r="K451" s="38">
        <f t="shared" si="36"/>
        <v>0</v>
      </c>
      <c r="L451" s="38">
        <f t="shared" si="39"/>
        <v>0</v>
      </c>
      <c r="M451" s="38">
        <f t="shared" si="40"/>
        <v>0</v>
      </c>
      <c r="N451" s="38">
        <f t="shared" si="41"/>
        <v>0</v>
      </c>
      <c r="O451" s="38">
        <f>IF($F451=Instellingen!$I$11,ROUND(($J451-($J451/((100%+$F451)/100%))),2),0)</f>
        <v>0</v>
      </c>
      <c r="P451" s="38">
        <f>IF($F451=Instellingen!$I$12,ROUND(($J451-($J451/((100%+$F451)/100%))),2),0)</f>
        <v>0</v>
      </c>
      <c r="Q451" s="38">
        <f>IF($F451=Instellingen!$I$14,0,ROUND(($K451-($K451/((100%+$F451)/100%))),2))</f>
        <v>0</v>
      </c>
    </row>
    <row r="452" spans="1:17" x14ac:dyDescent="0.35">
      <c r="A452" s="20" t="str">
        <f t="shared" si="37"/>
        <v/>
      </c>
      <c r="B452" s="20" t="str">
        <f>IFERROR(VLOOKUP($A452,Instellingen!$K$11:$L$22,2,0),"")</f>
        <v/>
      </c>
      <c r="C452" s="51"/>
      <c r="D452" s="52"/>
      <c r="E452" s="52"/>
      <c r="F452" s="53"/>
      <c r="G452" s="50"/>
      <c r="H452" s="50"/>
      <c r="I452" s="50"/>
      <c r="J452" s="38">
        <f t="shared" si="38"/>
        <v>0</v>
      </c>
      <c r="K452" s="38">
        <f t="shared" si="36"/>
        <v>0</v>
      </c>
      <c r="L452" s="38">
        <f t="shared" si="39"/>
        <v>0</v>
      </c>
      <c r="M452" s="38">
        <f t="shared" si="40"/>
        <v>0</v>
      </c>
      <c r="N452" s="38">
        <f t="shared" si="41"/>
        <v>0</v>
      </c>
      <c r="O452" s="38">
        <f>IF($F452=Instellingen!$I$11,ROUND(($J452-($J452/((100%+$F452)/100%))),2),0)</f>
        <v>0</v>
      </c>
      <c r="P452" s="38">
        <f>IF($F452=Instellingen!$I$12,ROUND(($J452-($J452/((100%+$F452)/100%))),2),0)</f>
        <v>0</v>
      </c>
      <c r="Q452" s="38">
        <f>IF($F452=Instellingen!$I$14,0,ROUND(($K452-($K452/((100%+$F452)/100%))),2))</f>
        <v>0</v>
      </c>
    </row>
    <row r="453" spans="1:17" x14ac:dyDescent="0.35">
      <c r="A453" s="20" t="str">
        <f t="shared" si="37"/>
        <v/>
      </c>
      <c r="B453" s="20" t="str">
        <f>IFERROR(VLOOKUP($A453,Instellingen!$K$11:$L$22,2,0),"")</f>
        <v/>
      </c>
      <c r="C453" s="51"/>
      <c r="D453" s="52"/>
      <c r="E453" s="52"/>
      <c r="F453" s="53"/>
      <c r="G453" s="50"/>
      <c r="H453" s="50"/>
      <c r="I453" s="50"/>
      <c r="J453" s="38">
        <f t="shared" si="38"/>
        <v>0</v>
      </c>
      <c r="K453" s="38">
        <f t="shared" si="36"/>
        <v>0</v>
      </c>
      <c r="L453" s="38">
        <f t="shared" si="39"/>
        <v>0</v>
      </c>
      <c r="M453" s="38">
        <f t="shared" si="40"/>
        <v>0</v>
      </c>
      <c r="N453" s="38">
        <f t="shared" si="41"/>
        <v>0</v>
      </c>
      <c r="O453" s="38">
        <f>IF($F453=Instellingen!$I$11,ROUND(($J453-($J453/((100%+$F453)/100%))),2),0)</f>
        <v>0</v>
      </c>
      <c r="P453" s="38">
        <f>IF($F453=Instellingen!$I$12,ROUND(($J453-($J453/((100%+$F453)/100%))),2),0)</f>
        <v>0</v>
      </c>
      <c r="Q453" s="38">
        <f>IF($F453=Instellingen!$I$14,0,ROUND(($K453-($K453/((100%+$F453)/100%))),2))</f>
        <v>0</v>
      </c>
    </row>
    <row r="454" spans="1:17" x14ac:dyDescent="0.35">
      <c r="A454" s="20" t="str">
        <f t="shared" si="37"/>
        <v/>
      </c>
      <c r="B454" s="20" t="str">
        <f>IFERROR(VLOOKUP($A454,Instellingen!$K$11:$L$22,2,0),"")</f>
        <v/>
      </c>
      <c r="C454" s="51"/>
      <c r="D454" s="52"/>
      <c r="E454" s="52"/>
      <c r="F454" s="53"/>
      <c r="G454" s="50"/>
      <c r="H454" s="50"/>
      <c r="I454" s="50"/>
      <c r="J454" s="38">
        <f t="shared" si="38"/>
        <v>0</v>
      </c>
      <c r="K454" s="38">
        <f t="shared" si="36"/>
        <v>0</v>
      </c>
      <c r="L454" s="38">
        <f t="shared" si="39"/>
        <v>0</v>
      </c>
      <c r="M454" s="38">
        <f t="shared" si="40"/>
        <v>0</v>
      </c>
      <c r="N454" s="38">
        <f t="shared" si="41"/>
        <v>0</v>
      </c>
      <c r="O454" s="38">
        <f>IF($F454=Instellingen!$I$11,ROUND(($J454-($J454/((100%+$F454)/100%))),2),0)</f>
        <v>0</v>
      </c>
      <c r="P454" s="38">
        <f>IF($F454=Instellingen!$I$12,ROUND(($J454-($J454/((100%+$F454)/100%))),2),0)</f>
        <v>0</v>
      </c>
      <c r="Q454" s="38">
        <f>IF($F454=Instellingen!$I$14,0,ROUND(($K454-($K454/((100%+$F454)/100%))),2))</f>
        <v>0</v>
      </c>
    </row>
    <row r="455" spans="1:17" x14ac:dyDescent="0.35">
      <c r="A455" s="20" t="str">
        <f t="shared" si="37"/>
        <v/>
      </c>
      <c r="B455" s="20" t="str">
        <f>IFERROR(VLOOKUP($A455,Instellingen!$K$11:$L$22,2,0),"")</f>
        <v/>
      </c>
      <c r="C455" s="51"/>
      <c r="D455" s="52"/>
      <c r="E455" s="52"/>
      <c r="F455" s="53"/>
      <c r="G455" s="50"/>
      <c r="H455" s="50"/>
      <c r="I455" s="50"/>
      <c r="J455" s="38">
        <f t="shared" si="38"/>
        <v>0</v>
      </c>
      <c r="K455" s="38">
        <f t="shared" ref="K455:K518" si="42">IF(OR($G455="Kosten",$G455="Investering"),$E455-$D455,0)</f>
        <v>0</v>
      </c>
      <c r="L455" s="38">
        <f t="shared" si="39"/>
        <v>0</v>
      </c>
      <c r="M455" s="38">
        <f t="shared" si="40"/>
        <v>0</v>
      </c>
      <c r="N455" s="38">
        <f t="shared" si="41"/>
        <v>0</v>
      </c>
      <c r="O455" s="38">
        <f>IF($F455=Instellingen!$I$11,ROUND(($J455-($J455/((100%+$F455)/100%))),2),0)</f>
        <v>0</v>
      </c>
      <c r="P455" s="38">
        <f>IF($F455=Instellingen!$I$12,ROUND(($J455-($J455/((100%+$F455)/100%))),2),0)</f>
        <v>0</v>
      </c>
      <c r="Q455" s="38">
        <f>IF($F455=Instellingen!$I$14,0,ROUND(($K455-($K455/((100%+$F455)/100%))),2))</f>
        <v>0</v>
      </c>
    </row>
    <row r="456" spans="1:17" x14ac:dyDescent="0.35">
      <c r="A456" s="20" t="str">
        <f t="shared" ref="A456:A519" si="43">IF($C456="","",PROPER(TEXT($C456,"mmmm")))</f>
        <v/>
      </c>
      <c r="B456" s="20" t="str">
        <f>IFERROR(VLOOKUP($A456,Instellingen!$K$11:$L$22,2,0),"")</f>
        <v/>
      </c>
      <c r="C456" s="51"/>
      <c r="D456" s="52"/>
      <c r="E456" s="52"/>
      <c r="F456" s="53"/>
      <c r="G456" s="50"/>
      <c r="H456" s="50"/>
      <c r="I456" s="50"/>
      <c r="J456" s="38">
        <f t="shared" ref="J456:J519" si="44">IF($G456="Omzet",$D456-$E456,0)</f>
        <v>0</v>
      </c>
      <c r="K456" s="38">
        <f t="shared" si="42"/>
        <v>0</v>
      </c>
      <c r="L456" s="38">
        <f t="shared" ref="L456:L519" si="45">IF(OR($G456="Omzet",$G456="Kosten",$G456="Investering"),0,$D456-$E456)</f>
        <v>0</v>
      </c>
      <c r="M456" s="38">
        <f t="shared" ref="M456:M519" si="46">J456-O456-P456</f>
        <v>0</v>
      </c>
      <c r="N456" s="38">
        <f t="shared" ref="N456:N519" si="47">K456-Q456</f>
        <v>0</v>
      </c>
      <c r="O456" s="38">
        <f>IF($F456=Instellingen!$I$11,ROUND(($J456-($J456/((100%+$F456)/100%))),2),0)</f>
        <v>0</v>
      </c>
      <c r="P456" s="38">
        <f>IF($F456=Instellingen!$I$12,ROUND(($J456-($J456/((100%+$F456)/100%))),2),0)</f>
        <v>0</v>
      </c>
      <c r="Q456" s="38">
        <f>IF($F456=Instellingen!$I$14,0,ROUND(($K456-($K456/((100%+$F456)/100%))),2))</f>
        <v>0</v>
      </c>
    </row>
    <row r="457" spans="1:17" x14ac:dyDescent="0.35">
      <c r="A457" s="20" t="str">
        <f t="shared" si="43"/>
        <v/>
      </c>
      <c r="B457" s="20" t="str">
        <f>IFERROR(VLOOKUP($A457,Instellingen!$K$11:$L$22,2,0),"")</f>
        <v/>
      </c>
      <c r="C457" s="51"/>
      <c r="D457" s="52"/>
      <c r="E457" s="52"/>
      <c r="F457" s="53"/>
      <c r="G457" s="50"/>
      <c r="H457" s="50"/>
      <c r="I457" s="50"/>
      <c r="J457" s="38">
        <f t="shared" si="44"/>
        <v>0</v>
      </c>
      <c r="K457" s="38">
        <f t="shared" si="42"/>
        <v>0</v>
      </c>
      <c r="L457" s="38">
        <f t="shared" si="45"/>
        <v>0</v>
      </c>
      <c r="M457" s="38">
        <f t="shared" si="46"/>
        <v>0</v>
      </c>
      <c r="N457" s="38">
        <f t="shared" si="47"/>
        <v>0</v>
      </c>
      <c r="O457" s="38">
        <f>IF($F457=Instellingen!$I$11,ROUND(($J457-($J457/((100%+$F457)/100%))),2),0)</f>
        <v>0</v>
      </c>
      <c r="P457" s="38">
        <f>IF($F457=Instellingen!$I$12,ROUND(($J457-($J457/((100%+$F457)/100%))),2),0)</f>
        <v>0</v>
      </c>
      <c r="Q457" s="38">
        <f>IF($F457=Instellingen!$I$14,0,ROUND(($K457-($K457/((100%+$F457)/100%))),2))</f>
        <v>0</v>
      </c>
    </row>
    <row r="458" spans="1:17" x14ac:dyDescent="0.35">
      <c r="A458" s="20" t="str">
        <f t="shared" si="43"/>
        <v/>
      </c>
      <c r="B458" s="20" t="str">
        <f>IFERROR(VLOOKUP($A458,Instellingen!$K$11:$L$22,2,0),"")</f>
        <v/>
      </c>
      <c r="C458" s="51"/>
      <c r="D458" s="52"/>
      <c r="E458" s="52"/>
      <c r="F458" s="53"/>
      <c r="G458" s="50"/>
      <c r="H458" s="50"/>
      <c r="I458" s="50"/>
      <c r="J458" s="38">
        <f t="shared" si="44"/>
        <v>0</v>
      </c>
      <c r="K458" s="38">
        <f t="shared" si="42"/>
        <v>0</v>
      </c>
      <c r="L458" s="38">
        <f t="shared" si="45"/>
        <v>0</v>
      </c>
      <c r="M458" s="38">
        <f t="shared" si="46"/>
        <v>0</v>
      </c>
      <c r="N458" s="38">
        <f t="shared" si="47"/>
        <v>0</v>
      </c>
      <c r="O458" s="38">
        <f>IF($F458=Instellingen!$I$11,ROUND(($J458-($J458/((100%+$F458)/100%))),2),0)</f>
        <v>0</v>
      </c>
      <c r="P458" s="38">
        <f>IF($F458=Instellingen!$I$12,ROUND(($J458-($J458/((100%+$F458)/100%))),2),0)</f>
        <v>0</v>
      </c>
      <c r="Q458" s="38">
        <f>IF($F458=Instellingen!$I$14,0,ROUND(($K458-($K458/((100%+$F458)/100%))),2))</f>
        <v>0</v>
      </c>
    </row>
    <row r="459" spans="1:17" x14ac:dyDescent="0.35">
      <c r="A459" s="20" t="str">
        <f t="shared" si="43"/>
        <v/>
      </c>
      <c r="B459" s="20" t="str">
        <f>IFERROR(VLOOKUP($A459,Instellingen!$K$11:$L$22,2,0),"")</f>
        <v/>
      </c>
      <c r="C459" s="51"/>
      <c r="D459" s="52"/>
      <c r="E459" s="52"/>
      <c r="F459" s="53"/>
      <c r="G459" s="50"/>
      <c r="H459" s="50"/>
      <c r="I459" s="50"/>
      <c r="J459" s="38">
        <f t="shared" si="44"/>
        <v>0</v>
      </c>
      <c r="K459" s="38">
        <f t="shared" si="42"/>
        <v>0</v>
      </c>
      <c r="L459" s="38">
        <f t="shared" si="45"/>
        <v>0</v>
      </c>
      <c r="M459" s="38">
        <f t="shared" si="46"/>
        <v>0</v>
      </c>
      <c r="N459" s="38">
        <f t="shared" si="47"/>
        <v>0</v>
      </c>
      <c r="O459" s="38">
        <f>IF($F459=Instellingen!$I$11,ROUND(($J459-($J459/((100%+$F459)/100%))),2),0)</f>
        <v>0</v>
      </c>
      <c r="P459" s="38">
        <f>IF($F459=Instellingen!$I$12,ROUND(($J459-($J459/((100%+$F459)/100%))),2),0)</f>
        <v>0</v>
      </c>
      <c r="Q459" s="38">
        <f>IF($F459=Instellingen!$I$14,0,ROUND(($K459-($K459/((100%+$F459)/100%))),2))</f>
        <v>0</v>
      </c>
    </row>
    <row r="460" spans="1:17" x14ac:dyDescent="0.35">
      <c r="A460" s="20" t="str">
        <f t="shared" si="43"/>
        <v/>
      </c>
      <c r="B460" s="20" t="str">
        <f>IFERROR(VLOOKUP($A460,Instellingen!$K$11:$L$22,2,0),"")</f>
        <v/>
      </c>
      <c r="C460" s="51"/>
      <c r="D460" s="52"/>
      <c r="E460" s="52"/>
      <c r="F460" s="53"/>
      <c r="G460" s="50"/>
      <c r="H460" s="50"/>
      <c r="I460" s="50"/>
      <c r="J460" s="38">
        <f t="shared" si="44"/>
        <v>0</v>
      </c>
      <c r="K460" s="38">
        <f t="shared" si="42"/>
        <v>0</v>
      </c>
      <c r="L460" s="38">
        <f t="shared" si="45"/>
        <v>0</v>
      </c>
      <c r="M460" s="38">
        <f t="shared" si="46"/>
        <v>0</v>
      </c>
      <c r="N460" s="38">
        <f t="shared" si="47"/>
        <v>0</v>
      </c>
      <c r="O460" s="38">
        <f>IF($F460=Instellingen!$I$11,ROUND(($J460-($J460/((100%+$F460)/100%))),2),0)</f>
        <v>0</v>
      </c>
      <c r="P460" s="38">
        <f>IF($F460=Instellingen!$I$12,ROUND(($J460-($J460/((100%+$F460)/100%))),2),0)</f>
        <v>0</v>
      </c>
      <c r="Q460" s="38">
        <f>IF($F460=Instellingen!$I$14,0,ROUND(($K460-($K460/((100%+$F460)/100%))),2))</f>
        <v>0</v>
      </c>
    </row>
    <row r="461" spans="1:17" x14ac:dyDescent="0.35">
      <c r="A461" s="20" t="str">
        <f t="shared" si="43"/>
        <v/>
      </c>
      <c r="B461" s="20" t="str">
        <f>IFERROR(VLOOKUP($A461,Instellingen!$K$11:$L$22,2,0),"")</f>
        <v/>
      </c>
      <c r="C461" s="51"/>
      <c r="D461" s="52"/>
      <c r="E461" s="52"/>
      <c r="F461" s="53"/>
      <c r="G461" s="50"/>
      <c r="H461" s="50"/>
      <c r="I461" s="50"/>
      <c r="J461" s="38">
        <f t="shared" si="44"/>
        <v>0</v>
      </c>
      <c r="K461" s="38">
        <f t="shared" si="42"/>
        <v>0</v>
      </c>
      <c r="L461" s="38">
        <f t="shared" si="45"/>
        <v>0</v>
      </c>
      <c r="M461" s="38">
        <f t="shared" si="46"/>
        <v>0</v>
      </c>
      <c r="N461" s="38">
        <f t="shared" si="47"/>
        <v>0</v>
      </c>
      <c r="O461" s="38">
        <f>IF($F461=Instellingen!$I$11,ROUND(($J461-($J461/((100%+$F461)/100%))),2),0)</f>
        <v>0</v>
      </c>
      <c r="P461" s="38">
        <f>IF($F461=Instellingen!$I$12,ROUND(($J461-($J461/((100%+$F461)/100%))),2),0)</f>
        <v>0</v>
      </c>
      <c r="Q461" s="38">
        <f>IF($F461=Instellingen!$I$14,0,ROUND(($K461-($K461/((100%+$F461)/100%))),2))</f>
        <v>0</v>
      </c>
    </row>
    <row r="462" spans="1:17" x14ac:dyDescent="0.35">
      <c r="A462" s="20" t="str">
        <f t="shared" si="43"/>
        <v/>
      </c>
      <c r="B462" s="20" t="str">
        <f>IFERROR(VLOOKUP($A462,Instellingen!$K$11:$L$22,2,0),"")</f>
        <v/>
      </c>
      <c r="C462" s="51"/>
      <c r="D462" s="52"/>
      <c r="E462" s="52"/>
      <c r="F462" s="53"/>
      <c r="G462" s="50"/>
      <c r="H462" s="50"/>
      <c r="I462" s="50"/>
      <c r="J462" s="38">
        <f t="shared" si="44"/>
        <v>0</v>
      </c>
      <c r="K462" s="38">
        <f t="shared" si="42"/>
        <v>0</v>
      </c>
      <c r="L462" s="38">
        <f t="shared" si="45"/>
        <v>0</v>
      </c>
      <c r="M462" s="38">
        <f t="shared" si="46"/>
        <v>0</v>
      </c>
      <c r="N462" s="38">
        <f t="shared" si="47"/>
        <v>0</v>
      </c>
      <c r="O462" s="38">
        <f>IF($F462=Instellingen!$I$11,ROUND(($J462-($J462/((100%+$F462)/100%))),2),0)</f>
        <v>0</v>
      </c>
      <c r="P462" s="38">
        <f>IF($F462=Instellingen!$I$12,ROUND(($J462-($J462/((100%+$F462)/100%))),2),0)</f>
        <v>0</v>
      </c>
      <c r="Q462" s="38">
        <f>IF($F462=Instellingen!$I$14,0,ROUND(($K462-($K462/((100%+$F462)/100%))),2))</f>
        <v>0</v>
      </c>
    </row>
    <row r="463" spans="1:17" x14ac:dyDescent="0.35">
      <c r="A463" s="20" t="str">
        <f t="shared" si="43"/>
        <v/>
      </c>
      <c r="B463" s="20" t="str">
        <f>IFERROR(VLOOKUP($A463,Instellingen!$K$11:$L$22,2,0),"")</f>
        <v/>
      </c>
      <c r="C463" s="51"/>
      <c r="D463" s="52"/>
      <c r="E463" s="52"/>
      <c r="F463" s="53"/>
      <c r="G463" s="50"/>
      <c r="H463" s="50"/>
      <c r="I463" s="50"/>
      <c r="J463" s="38">
        <f t="shared" si="44"/>
        <v>0</v>
      </c>
      <c r="K463" s="38">
        <f t="shared" si="42"/>
        <v>0</v>
      </c>
      <c r="L463" s="38">
        <f t="shared" si="45"/>
        <v>0</v>
      </c>
      <c r="M463" s="38">
        <f t="shared" si="46"/>
        <v>0</v>
      </c>
      <c r="N463" s="38">
        <f t="shared" si="47"/>
        <v>0</v>
      </c>
      <c r="O463" s="38">
        <f>IF($F463=Instellingen!$I$11,ROUND(($J463-($J463/((100%+$F463)/100%))),2),0)</f>
        <v>0</v>
      </c>
      <c r="P463" s="38">
        <f>IF($F463=Instellingen!$I$12,ROUND(($J463-($J463/((100%+$F463)/100%))),2),0)</f>
        <v>0</v>
      </c>
      <c r="Q463" s="38">
        <f>IF($F463=Instellingen!$I$14,0,ROUND(($K463-($K463/((100%+$F463)/100%))),2))</f>
        <v>0</v>
      </c>
    </row>
    <row r="464" spans="1:17" x14ac:dyDescent="0.35">
      <c r="A464" s="20" t="str">
        <f t="shared" si="43"/>
        <v/>
      </c>
      <c r="B464" s="20" t="str">
        <f>IFERROR(VLOOKUP($A464,Instellingen!$K$11:$L$22,2,0),"")</f>
        <v/>
      </c>
      <c r="C464" s="51"/>
      <c r="D464" s="52"/>
      <c r="E464" s="52"/>
      <c r="F464" s="53"/>
      <c r="G464" s="50"/>
      <c r="H464" s="50"/>
      <c r="I464" s="50"/>
      <c r="J464" s="38">
        <f t="shared" si="44"/>
        <v>0</v>
      </c>
      <c r="K464" s="38">
        <f t="shared" si="42"/>
        <v>0</v>
      </c>
      <c r="L464" s="38">
        <f t="shared" si="45"/>
        <v>0</v>
      </c>
      <c r="M464" s="38">
        <f t="shared" si="46"/>
        <v>0</v>
      </c>
      <c r="N464" s="38">
        <f t="shared" si="47"/>
        <v>0</v>
      </c>
      <c r="O464" s="38">
        <f>IF($F464=Instellingen!$I$11,ROUND(($J464-($J464/((100%+$F464)/100%))),2),0)</f>
        <v>0</v>
      </c>
      <c r="P464" s="38">
        <f>IF($F464=Instellingen!$I$12,ROUND(($J464-($J464/((100%+$F464)/100%))),2),0)</f>
        <v>0</v>
      </c>
      <c r="Q464" s="38">
        <f>IF($F464=Instellingen!$I$14,0,ROUND(($K464-($K464/((100%+$F464)/100%))),2))</f>
        <v>0</v>
      </c>
    </row>
    <row r="465" spans="1:17" x14ac:dyDescent="0.35">
      <c r="A465" s="20" t="str">
        <f t="shared" si="43"/>
        <v/>
      </c>
      <c r="B465" s="20" t="str">
        <f>IFERROR(VLOOKUP($A465,Instellingen!$K$11:$L$22,2,0),"")</f>
        <v/>
      </c>
      <c r="C465" s="51"/>
      <c r="D465" s="52"/>
      <c r="E465" s="52"/>
      <c r="F465" s="53"/>
      <c r="G465" s="50"/>
      <c r="H465" s="50"/>
      <c r="I465" s="50"/>
      <c r="J465" s="38">
        <f t="shared" si="44"/>
        <v>0</v>
      </c>
      <c r="K465" s="38">
        <f t="shared" si="42"/>
        <v>0</v>
      </c>
      <c r="L465" s="38">
        <f t="shared" si="45"/>
        <v>0</v>
      </c>
      <c r="M465" s="38">
        <f t="shared" si="46"/>
        <v>0</v>
      </c>
      <c r="N465" s="38">
        <f t="shared" si="47"/>
        <v>0</v>
      </c>
      <c r="O465" s="38">
        <f>IF($F465=Instellingen!$I$11,ROUND(($J465-($J465/((100%+$F465)/100%))),2),0)</f>
        <v>0</v>
      </c>
      <c r="P465" s="38">
        <f>IF($F465=Instellingen!$I$12,ROUND(($J465-($J465/((100%+$F465)/100%))),2),0)</f>
        <v>0</v>
      </c>
      <c r="Q465" s="38">
        <f>IF($F465=Instellingen!$I$14,0,ROUND(($K465-($K465/((100%+$F465)/100%))),2))</f>
        <v>0</v>
      </c>
    </row>
    <row r="466" spans="1:17" x14ac:dyDescent="0.35">
      <c r="A466" s="20" t="str">
        <f t="shared" si="43"/>
        <v/>
      </c>
      <c r="B466" s="20" t="str">
        <f>IFERROR(VLOOKUP($A466,Instellingen!$K$11:$L$22,2,0),"")</f>
        <v/>
      </c>
      <c r="C466" s="51"/>
      <c r="D466" s="52"/>
      <c r="E466" s="52"/>
      <c r="F466" s="53"/>
      <c r="G466" s="50"/>
      <c r="H466" s="50"/>
      <c r="I466" s="50"/>
      <c r="J466" s="38">
        <f t="shared" si="44"/>
        <v>0</v>
      </c>
      <c r="K466" s="38">
        <f t="shared" si="42"/>
        <v>0</v>
      </c>
      <c r="L466" s="38">
        <f t="shared" si="45"/>
        <v>0</v>
      </c>
      <c r="M466" s="38">
        <f t="shared" si="46"/>
        <v>0</v>
      </c>
      <c r="N466" s="38">
        <f t="shared" si="47"/>
        <v>0</v>
      </c>
      <c r="O466" s="38">
        <f>IF($F466=Instellingen!$I$11,ROUND(($J466-($J466/((100%+$F466)/100%))),2),0)</f>
        <v>0</v>
      </c>
      <c r="P466" s="38">
        <f>IF($F466=Instellingen!$I$12,ROUND(($J466-($J466/((100%+$F466)/100%))),2),0)</f>
        <v>0</v>
      </c>
      <c r="Q466" s="38">
        <f>IF($F466=Instellingen!$I$14,0,ROUND(($K466-($K466/((100%+$F466)/100%))),2))</f>
        <v>0</v>
      </c>
    </row>
    <row r="467" spans="1:17" x14ac:dyDescent="0.35">
      <c r="A467" s="20" t="str">
        <f t="shared" si="43"/>
        <v/>
      </c>
      <c r="B467" s="20" t="str">
        <f>IFERROR(VLOOKUP($A467,Instellingen!$K$11:$L$22,2,0),"")</f>
        <v/>
      </c>
      <c r="C467" s="51"/>
      <c r="D467" s="52"/>
      <c r="E467" s="52"/>
      <c r="F467" s="53"/>
      <c r="G467" s="50"/>
      <c r="H467" s="50"/>
      <c r="I467" s="50"/>
      <c r="J467" s="38">
        <f t="shared" si="44"/>
        <v>0</v>
      </c>
      <c r="K467" s="38">
        <f t="shared" si="42"/>
        <v>0</v>
      </c>
      <c r="L467" s="38">
        <f t="shared" si="45"/>
        <v>0</v>
      </c>
      <c r="M467" s="38">
        <f t="shared" si="46"/>
        <v>0</v>
      </c>
      <c r="N467" s="38">
        <f t="shared" si="47"/>
        <v>0</v>
      </c>
      <c r="O467" s="38">
        <f>IF($F467=Instellingen!$I$11,ROUND(($J467-($J467/((100%+$F467)/100%))),2),0)</f>
        <v>0</v>
      </c>
      <c r="P467" s="38">
        <f>IF($F467=Instellingen!$I$12,ROUND(($J467-($J467/((100%+$F467)/100%))),2),0)</f>
        <v>0</v>
      </c>
      <c r="Q467" s="38">
        <f>IF($F467=Instellingen!$I$14,0,ROUND(($K467-($K467/((100%+$F467)/100%))),2))</f>
        <v>0</v>
      </c>
    </row>
    <row r="468" spans="1:17" x14ac:dyDescent="0.35">
      <c r="A468" s="20" t="str">
        <f t="shared" si="43"/>
        <v/>
      </c>
      <c r="B468" s="20" t="str">
        <f>IFERROR(VLOOKUP($A468,Instellingen!$K$11:$L$22,2,0),"")</f>
        <v/>
      </c>
      <c r="C468" s="51"/>
      <c r="D468" s="52"/>
      <c r="E468" s="52"/>
      <c r="F468" s="53"/>
      <c r="G468" s="50"/>
      <c r="H468" s="50"/>
      <c r="I468" s="50"/>
      <c r="J468" s="38">
        <f t="shared" si="44"/>
        <v>0</v>
      </c>
      <c r="K468" s="38">
        <f t="shared" si="42"/>
        <v>0</v>
      </c>
      <c r="L468" s="38">
        <f t="shared" si="45"/>
        <v>0</v>
      </c>
      <c r="M468" s="38">
        <f t="shared" si="46"/>
        <v>0</v>
      </c>
      <c r="N468" s="38">
        <f t="shared" si="47"/>
        <v>0</v>
      </c>
      <c r="O468" s="38">
        <f>IF($F468=Instellingen!$I$11,ROUND(($J468-($J468/((100%+$F468)/100%))),2),0)</f>
        <v>0</v>
      </c>
      <c r="P468" s="38">
        <f>IF($F468=Instellingen!$I$12,ROUND(($J468-($J468/((100%+$F468)/100%))),2),0)</f>
        <v>0</v>
      </c>
      <c r="Q468" s="38">
        <f>IF($F468=Instellingen!$I$14,0,ROUND(($K468-($K468/((100%+$F468)/100%))),2))</f>
        <v>0</v>
      </c>
    </row>
    <row r="469" spans="1:17" x14ac:dyDescent="0.35">
      <c r="A469" s="20" t="str">
        <f t="shared" si="43"/>
        <v/>
      </c>
      <c r="B469" s="20" t="str">
        <f>IFERROR(VLOOKUP($A469,Instellingen!$K$11:$L$22,2,0),"")</f>
        <v/>
      </c>
      <c r="C469" s="51"/>
      <c r="D469" s="52"/>
      <c r="E469" s="52"/>
      <c r="F469" s="53"/>
      <c r="G469" s="50"/>
      <c r="H469" s="50"/>
      <c r="I469" s="50"/>
      <c r="J469" s="38">
        <f t="shared" si="44"/>
        <v>0</v>
      </c>
      <c r="K469" s="38">
        <f t="shared" si="42"/>
        <v>0</v>
      </c>
      <c r="L469" s="38">
        <f t="shared" si="45"/>
        <v>0</v>
      </c>
      <c r="M469" s="38">
        <f t="shared" si="46"/>
        <v>0</v>
      </c>
      <c r="N469" s="38">
        <f t="shared" si="47"/>
        <v>0</v>
      </c>
      <c r="O469" s="38">
        <f>IF($F469=Instellingen!$I$11,ROUND(($J469-($J469/((100%+$F469)/100%))),2),0)</f>
        <v>0</v>
      </c>
      <c r="P469" s="38">
        <f>IF($F469=Instellingen!$I$12,ROUND(($J469-($J469/((100%+$F469)/100%))),2),0)</f>
        <v>0</v>
      </c>
      <c r="Q469" s="38">
        <f>IF($F469=Instellingen!$I$14,0,ROUND(($K469-($K469/((100%+$F469)/100%))),2))</f>
        <v>0</v>
      </c>
    </row>
    <row r="470" spans="1:17" x14ac:dyDescent="0.35">
      <c r="A470" s="20" t="str">
        <f t="shared" si="43"/>
        <v/>
      </c>
      <c r="B470" s="20" t="str">
        <f>IFERROR(VLOOKUP($A470,Instellingen!$K$11:$L$22,2,0),"")</f>
        <v/>
      </c>
      <c r="C470" s="51"/>
      <c r="D470" s="52"/>
      <c r="E470" s="52"/>
      <c r="F470" s="53"/>
      <c r="G470" s="50"/>
      <c r="H470" s="50"/>
      <c r="I470" s="50"/>
      <c r="J470" s="38">
        <f t="shared" si="44"/>
        <v>0</v>
      </c>
      <c r="K470" s="38">
        <f t="shared" si="42"/>
        <v>0</v>
      </c>
      <c r="L470" s="38">
        <f t="shared" si="45"/>
        <v>0</v>
      </c>
      <c r="M470" s="38">
        <f t="shared" si="46"/>
        <v>0</v>
      </c>
      <c r="N470" s="38">
        <f t="shared" si="47"/>
        <v>0</v>
      </c>
      <c r="O470" s="38">
        <f>IF($F470=Instellingen!$I$11,ROUND(($J470-($J470/((100%+$F470)/100%))),2),0)</f>
        <v>0</v>
      </c>
      <c r="P470" s="38">
        <f>IF($F470=Instellingen!$I$12,ROUND(($J470-($J470/((100%+$F470)/100%))),2),0)</f>
        <v>0</v>
      </c>
      <c r="Q470" s="38">
        <f>IF($F470=Instellingen!$I$14,0,ROUND(($K470-($K470/((100%+$F470)/100%))),2))</f>
        <v>0</v>
      </c>
    </row>
    <row r="471" spans="1:17" x14ac:dyDescent="0.35">
      <c r="A471" s="20" t="str">
        <f t="shared" si="43"/>
        <v/>
      </c>
      <c r="B471" s="20" t="str">
        <f>IFERROR(VLOOKUP($A471,Instellingen!$K$11:$L$22,2,0),"")</f>
        <v/>
      </c>
      <c r="C471" s="51"/>
      <c r="D471" s="52"/>
      <c r="E471" s="52"/>
      <c r="F471" s="53"/>
      <c r="G471" s="50"/>
      <c r="H471" s="50"/>
      <c r="I471" s="50"/>
      <c r="J471" s="38">
        <f t="shared" si="44"/>
        <v>0</v>
      </c>
      <c r="K471" s="38">
        <f t="shared" si="42"/>
        <v>0</v>
      </c>
      <c r="L471" s="38">
        <f t="shared" si="45"/>
        <v>0</v>
      </c>
      <c r="M471" s="38">
        <f t="shared" si="46"/>
        <v>0</v>
      </c>
      <c r="N471" s="38">
        <f t="shared" si="47"/>
        <v>0</v>
      </c>
      <c r="O471" s="38">
        <f>IF($F471=Instellingen!$I$11,ROUND(($J471-($J471/((100%+$F471)/100%))),2),0)</f>
        <v>0</v>
      </c>
      <c r="P471" s="38">
        <f>IF($F471=Instellingen!$I$12,ROUND(($J471-($J471/((100%+$F471)/100%))),2),0)</f>
        <v>0</v>
      </c>
      <c r="Q471" s="38">
        <f>IF($F471=Instellingen!$I$14,0,ROUND(($K471-($K471/((100%+$F471)/100%))),2))</f>
        <v>0</v>
      </c>
    </row>
    <row r="472" spans="1:17" x14ac:dyDescent="0.35">
      <c r="A472" s="20" t="str">
        <f t="shared" si="43"/>
        <v/>
      </c>
      <c r="B472" s="20" t="str">
        <f>IFERROR(VLOOKUP($A472,Instellingen!$K$11:$L$22,2,0),"")</f>
        <v/>
      </c>
      <c r="C472" s="51"/>
      <c r="D472" s="52"/>
      <c r="E472" s="52"/>
      <c r="F472" s="53"/>
      <c r="G472" s="50"/>
      <c r="H472" s="50"/>
      <c r="I472" s="50"/>
      <c r="J472" s="38">
        <f t="shared" si="44"/>
        <v>0</v>
      </c>
      <c r="K472" s="38">
        <f t="shared" si="42"/>
        <v>0</v>
      </c>
      <c r="L472" s="38">
        <f t="shared" si="45"/>
        <v>0</v>
      </c>
      <c r="M472" s="38">
        <f t="shared" si="46"/>
        <v>0</v>
      </c>
      <c r="N472" s="38">
        <f t="shared" si="47"/>
        <v>0</v>
      </c>
      <c r="O472" s="38">
        <f>IF($F472=Instellingen!$I$11,ROUND(($J472-($J472/((100%+$F472)/100%))),2),0)</f>
        <v>0</v>
      </c>
      <c r="P472" s="38">
        <f>IF($F472=Instellingen!$I$12,ROUND(($J472-($J472/((100%+$F472)/100%))),2),0)</f>
        <v>0</v>
      </c>
      <c r="Q472" s="38">
        <f>IF($F472=Instellingen!$I$14,0,ROUND(($K472-($K472/((100%+$F472)/100%))),2))</f>
        <v>0</v>
      </c>
    </row>
    <row r="473" spans="1:17" x14ac:dyDescent="0.35">
      <c r="A473" s="20" t="str">
        <f t="shared" si="43"/>
        <v/>
      </c>
      <c r="B473" s="20" t="str">
        <f>IFERROR(VLOOKUP($A473,Instellingen!$K$11:$L$22,2,0),"")</f>
        <v/>
      </c>
      <c r="C473" s="51"/>
      <c r="D473" s="52"/>
      <c r="E473" s="52"/>
      <c r="F473" s="53"/>
      <c r="G473" s="50"/>
      <c r="H473" s="50"/>
      <c r="I473" s="50"/>
      <c r="J473" s="38">
        <f t="shared" si="44"/>
        <v>0</v>
      </c>
      <c r="K473" s="38">
        <f t="shared" si="42"/>
        <v>0</v>
      </c>
      <c r="L473" s="38">
        <f t="shared" si="45"/>
        <v>0</v>
      </c>
      <c r="M473" s="38">
        <f t="shared" si="46"/>
        <v>0</v>
      </c>
      <c r="N473" s="38">
        <f t="shared" si="47"/>
        <v>0</v>
      </c>
      <c r="O473" s="38">
        <f>IF($F473=Instellingen!$I$11,ROUND(($J473-($J473/((100%+$F473)/100%))),2),0)</f>
        <v>0</v>
      </c>
      <c r="P473" s="38">
        <f>IF($F473=Instellingen!$I$12,ROUND(($J473-($J473/((100%+$F473)/100%))),2),0)</f>
        <v>0</v>
      </c>
      <c r="Q473" s="38">
        <f>IF($F473=Instellingen!$I$14,0,ROUND(($K473-($K473/((100%+$F473)/100%))),2))</f>
        <v>0</v>
      </c>
    </row>
    <row r="474" spans="1:17" x14ac:dyDescent="0.35">
      <c r="A474" s="20" t="str">
        <f t="shared" si="43"/>
        <v/>
      </c>
      <c r="B474" s="20" t="str">
        <f>IFERROR(VLOOKUP($A474,Instellingen!$K$11:$L$22,2,0),"")</f>
        <v/>
      </c>
      <c r="C474" s="51"/>
      <c r="D474" s="52"/>
      <c r="E474" s="52"/>
      <c r="F474" s="53"/>
      <c r="G474" s="50"/>
      <c r="H474" s="50"/>
      <c r="I474" s="50"/>
      <c r="J474" s="38">
        <f t="shared" si="44"/>
        <v>0</v>
      </c>
      <c r="K474" s="38">
        <f t="shared" si="42"/>
        <v>0</v>
      </c>
      <c r="L474" s="38">
        <f t="shared" si="45"/>
        <v>0</v>
      </c>
      <c r="M474" s="38">
        <f t="shared" si="46"/>
        <v>0</v>
      </c>
      <c r="N474" s="38">
        <f t="shared" si="47"/>
        <v>0</v>
      </c>
      <c r="O474" s="38">
        <f>IF($F474=Instellingen!$I$11,ROUND(($J474-($J474/((100%+$F474)/100%))),2),0)</f>
        <v>0</v>
      </c>
      <c r="P474" s="38">
        <f>IF($F474=Instellingen!$I$12,ROUND(($J474-($J474/((100%+$F474)/100%))),2),0)</f>
        <v>0</v>
      </c>
      <c r="Q474" s="38">
        <f>IF($F474=Instellingen!$I$14,0,ROUND(($K474-($K474/((100%+$F474)/100%))),2))</f>
        <v>0</v>
      </c>
    </row>
    <row r="475" spans="1:17" x14ac:dyDescent="0.35">
      <c r="A475" s="20" t="str">
        <f t="shared" si="43"/>
        <v/>
      </c>
      <c r="B475" s="20" t="str">
        <f>IFERROR(VLOOKUP($A475,Instellingen!$K$11:$L$22,2,0),"")</f>
        <v/>
      </c>
      <c r="C475" s="51"/>
      <c r="D475" s="52"/>
      <c r="E475" s="52"/>
      <c r="F475" s="53"/>
      <c r="G475" s="50"/>
      <c r="H475" s="50"/>
      <c r="I475" s="50"/>
      <c r="J475" s="38">
        <f t="shared" si="44"/>
        <v>0</v>
      </c>
      <c r="K475" s="38">
        <f t="shared" si="42"/>
        <v>0</v>
      </c>
      <c r="L475" s="38">
        <f t="shared" si="45"/>
        <v>0</v>
      </c>
      <c r="M475" s="38">
        <f t="shared" si="46"/>
        <v>0</v>
      </c>
      <c r="N475" s="38">
        <f t="shared" si="47"/>
        <v>0</v>
      </c>
      <c r="O475" s="38">
        <f>IF($F475=Instellingen!$I$11,ROUND(($J475-($J475/((100%+$F475)/100%))),2),0)</f>
        <v>0</v>
      </c>
      <c r="P475" s="38">
        <f>IF($F475=Instellingen!$I$12,ROUND(($J475-($J475/((100%+$F475)/100%))),2),0)</f>
        <v>0</v>
      </c>
      <c r="Q475" s="38">
        <f>IF($F475=Instellingen!$I$14,0,ROUND(($K475-($K475/((100%+$F475)/100%))),2))</f>
        <v>0</v>
      </c>
    </row>
    <row r="476" spans="1:17" x14ac:dyDescent="0.35">
      <c r="A476" s="20" t="str">
        <f t="shared" si="43"/>
        <v/>
      </c>
      <c r="B476" s="20" t="str">
        <f>IFERROR(VLOOKUP($A476,Instellingen!$K$11:$L$22,2,0),"")</f>
        <v/>
      </c>
      <c r="C476" s="51"/>
      <c r="D476" s="52"/>
      <c r="E476" s="52"/>
      <c r="F476" s="53"/>
      <c r="G476" s="50"/>
      <c r="H476" s="50"/>
      <c r="I476" s="50"/>
      <c r="J476" s="38">
        <f t="shared" si="44"/>
        <v>0</v>
      </c>
      <c r="K476" s="38">
        <f t="shared" si="42"/>
        <v>0</v>
      </c>
      <c r="L476" s="38">
        <f t="shared" si="45"/>
        <v>0</v>
      </c>
      <c r="M476" s="38">
        <f t="shared" si="46"/>
        <v>0</v>
      </c>
      <c r="N476" s="38">
        <f t="shared" si="47"/>
        <v>0</v>
      </c>
      <c r="O476" s="38">
        <f>IF($F476=Instellingen!$I$11,ROUND(($J476-($J476/((100%+$F476)/100%))),2),0)</f>
        <v>0</v>
      </c>
      <c r="P476" s="38">
        <f>IF($F476=Instellingen!$I$12,ROUND(($J476-($J476/((100%+$F476)/100%))),2),0)</f>
        <v>0</v>
      </c>
      <c r="Q476" s="38">
        <f>IF($F476=Instellingen!$I$14,0,ROUND(($K476-($K476/((100%+$F476)/100%))),2))</f>
        <v>0</v>
      </c>
    </row>
    <row r="477" spans="1:17" x14ac:dyDescent="0.35">
      <c r="A477" s="20" t="str">
        <f t="shared" si="43"/>
        <v/>
      </c>
      <c r="B477" s="20" t="str">
        <f>IFERROR(VLOOKUP($A477,Instellingen!$K$11:$L$22,2,0),"")</f>
        <v/>
      </c>
      <c r="C477" s="51"/>
      <c r="D477" s="52"/>
      <c r="E477" s="52"/>
      <c r="F477" s="53"/>
      <c r="G477" s="50"/>
      <c r="H477" s="50"/>
      <c r="I477" s="50"/>
      <c r="J477" s="38">
        <f t="shared" si="44"/>
        <v>0</v>
      </c>
      <c r="K477" s="38">
        <f t="shared" si="42"/>
        <v>0</v>
      </c>
      <c r="L477" s="38">
        <f t="shared" si="45"/>
        <v>0</v>
      </c>
      <c r="M477" s="38">
        <f t="shared" si="46"/>
        <v>0</v>
      </c>
      <c r="N477" s="38">
        <f t="shared" si="47"/>
        <v>0</v>
      </c>
      <c r="O477" s="38">
        <f>IF($F477=Instellingen!$I$11,ROUND(($J477-($J477/((100%+$F477)/100%))),2),0)</f>
        <v>0</v>
      </c>
      <c r="P477" s="38">
        <f>IF($F477=Instellingen!$I$12,ROUND(($J477-($J477/((100%+$F477)/100%))),2),0)</f>
        <v>0</v>
      </c>
      <c r="Q477" s="38">
        <f>IF($F477=Instellingen!$I$14,0,ROUND(($K477-($K477/((100%+$F477)/100%))),2))</f>
        <v>0</v>
      </c>
    </row>
    <row r="478" spans="1:17" x14ac:dyDescent="0.35">
      <c r="A478" s="20" t="str">
        <f t="shared" si="43"/>
        <v/>
      </c>
      <c r="B478" s="20" t="str">
        <f>IFERROR(VLOOKUP($A478,Instellingen!$K$11:$L$22,2,0),"")</f>
        <v/>
      </c>
      <c r="C478" s="51"/>
      <c r="D478" s="52"/>
      <c r="E478" s="52"/>
      <c r="F478" s="53"/>
      <c r="G478" s="50"/>
      <c r="H478" s="50"/>
      <c r="I478" s="50"/>
      <c r="J478" s="38">
        <f t="shared" si="44"/>
        <v>0</v>
      </c>
      <c r="K478" s="38">
        <f t="shared" si="42"/>
        <v>0</v>
      </c>
      <c r="L478" s="38">
        <f t="shared" si="45"/>
        <v>0</v>
      </c>
      <c r="M478" s="38">
        <f t="shared" si="46"/>
        <v>0</v>
      </c>
      <c r="N478" s="38">
        <f t="shared" si="47"/>
        <v>0</v>
      </c>
      <c r="O478" s="38">
        <f>IF($F478=Instellingen!$I$11,ROUND(($J478-($J478/((100%+$F478)/100%))),2),0)</f>
        <v>0</v>
      </c>
      <c r="P478" s="38">
        <f>IF($F478=Instellingen!$I$12,ROUND(($J478-($J478/((100%+$F478)/100%))),2),0)</f>
        <v>0</v>
      </c>
      <c r="Q478" s="38">
        <f>IF($F478=Instellingen!$I$14,0,ROUND(($K478-($K478/((100%+$F478)/100%))),2))</f>
        <v>0</v>
      </c>
    </row>
    <row r="479" spans="1:17" x14ac:dyDescent="0.35">
      <c r="A479" s="20" t="str">
        <f t="shared" si="43"/>
        <v/>
      </c>
      <c r="B479" s="20" t="str">
        <f>IFERROR(VLOOKUP($A479,Instellingen!$K$11:$L$22,2,0),"")</f>
        <v/>
      </c>
      <c r="C479" s="51"/>
      <c r="D479" s="52"/>
      <c r="E479" s="52"/>
      <c r="F479" s="53"/>
      <c r="G479" s="50"/>
      <c r="H479" s="50"/>
      <c r="I479" s="50"/>
      <c r="J479" s="38">
        <f t="shared" si="44"/>
        <v>0</v>
      </c>
      <c r="K479" s="38">
        <f t="shared" si="42"/>
        <v>0</v>
      </c>
      <c r="L479" s="38">
        <f t="shared" si="45"/>
        <v>0</v>
      </c>
      <c r="M479" s="38">
        <f t="shared" si="46"/>
        <v>0</v>
      </c>
      <c r="N479" s="38">
        <f t="shared" si="47"/>
        <v>0</v>
      </c>
      <c r="O479" s="38">
        <f>IF($F479=Instellingen!$I$11,ROUND(($J479-($J479/((100%+$F479)/100%))),2),0)</f>
        <v>0</v>
      </c>
      <c r="P479" s="38">
        <f>IF($F479=Instellingen!$I$12,ROUND(($J479-($J479/((100%+$F479)/100%))),2),0)</f>
        <v>0</v>
      </c>
      <c r="Q479" s="38">
        <f>IF($F479=Instellingen!$I$14,0,ROUND(($K479-($K479/((100%+$F479)/100%))),2))</f>
        <v>0</v>
      </c>
    </row>
    <row r="480" spans="1:17" x14ac:dyDescent="0.35">
      <c r="A480" s="20" t="str">
        <f t="shared" si="43"/>
        <v/>
      </c>
      <c r="B480" s="20" t="str">
        <f>IFERROR(VLOOKUP($A480,Instellingen!$K$11:$L$22,2,0),"")</f>
        <v/>
      </c>
      <c r="C480" s="51"/>
      <c r="D480" s="52"/>
      <c r="E480" s="52"/>
      <c r="F480" s="53"/>
      <c r="G480" s="50"/>
      <c r="H480" s="50"/>
      <c r="I480" s="50"/>
      <c r="J480" s="38">
        <f t="shared" si="44"/>
        <v>0</v>
      </c>
      <c r="K480" s="38">
        <f t="shared" si="42"/>
        <v>0</v>
      </c>
      <c r="L480" s="38">
        <f t="shared" si="45"/>
        <v>0</v>
      </c>
      <c r="M480" s="38">
        <f t="shared" si="46"/>
        <v>0</v>
      </c>
      <c r="N480" s="38">
        <f t="shared" si="47"/>
        <v>0</v>
      </c>
      <c r="O480" s="38">
        <f>IF($F480=Instellingen!$I$11,ROUND(($J480-($J480/((100%+$F480)/100%))),2),0)</f>
        <v>0</v>
      </c>
      <c r="P480" s="38">
        <f>IF($F480=Instellingen!$I$12,ROUND(($J480-($J480/((100%+$F480)/100%))),2),0)</f>
        <v>0</v>
      </c>
      <c r="Q480" s="38">
        <f>IF($F480=Instellingen!$I$14,0,ROUND(($K480-($K480/((100%+$F480)/100%))),2))</f>
        <v>0</v>
      </c>
    </row>
    <row r="481" spans="1:17" x14ac:dyDescent="0.35">
      <c r="A481" s="20" t="str">
        <f t="shared" si="43"/>
        <v/>
      </c>
      <c r="B481" s="20" t="str">
        <f>IFERROR(VLOOKUP($A481,Instellingen!$K$11:$L$22,2,0),"")</f>
        <v/>
      </c>
      <c r="C481" s="51"/>
      <c r="D481" s="52"/>
      <c r="E481" s="52"/>
      <c r="F481" s="53"/>
      <c r="G481" s="50"/>
      <c r="H481" s="50"/>
      <c r="I481" s="50"/>
      <c r="J481" s="38">
        <f t="shared" si="44"/>
        <v>0</v>
      </c>
      <c r="K481" s="38">
        <f t="shared" si="42"/>
        <v>0</v>
      </c>
      <c r="L481" s="38">
        <f t="shared" si="45"/>
        <v>0</v>
      </c>
      <c r="M481" s="38">
        <f t="shared" si="46"/>
        <v>0</v>
      </c>
      <c r="N481" s="38">
        <f t="shared" si="47"/>
        <v>0</v>
      </c>
      <c r="O481" s="38">
        <f>IF($F481=Instellingen!$I$11,ROUND(($J481-($J481/((100%+$F481)/100%))),2),0)</f>
        <v>0</v>
      </c>
      <c r="P481" s="38">
        <f>IF($F481=Instellingen!$I$12,ROUND(($J481-($J481/((100%+$F481)/100%))),2),0)</f>
        <v>0</v>
      </c>
      <c r="Q481" s="38">
        <f>IF($F481=Instellingen!$I$14,0,ROUND(($K481-($K481/((100%+$F481)/100%))),2))</f>
        <v>0</v>
      </c>
    </row>
    <row r="482" spans="1:17" x14ac:dyDescent="0.35">
      <c r="A482" s="20" t="str">
        <f t="shared" si="43"/>
        <v/>
      </c>
      <c r="B482" s="20" t="str">
        <f>IFERROR(VLOOKUP($A482,Instellingen!$K$11:$L$22,2,0),"")</f>
        <v/>
      </c>
      <c r="C482" s="51"/>
      <c r="D482" s="52"/>
      <c r="E482" s="52"/>
      <c r="F482" s="53"/>
      <c r="G482" s="50"/>
      <c r="H482" s="50"/>
      <c r="I482" s="50"/>
      <c r="J482" s="38">
        <f t="shared" si="44"/>
        <v>0</v>
      </c>
      <c r="K482" s="38">
        <f t="shared" si="42"/>
        <v>0</v>
      </c>
      <c r="L482" s="38">
        <f t="shared" si="45"/>
        <v>0</v>
      </c>
      <c r="M482" s="38">
        <f t="shared" si="46"/>
        <v>0</v>
      </c>
      <c r="N482" s="38">
        <f t="shared" si="47"/>
        <v>0</v>
      </c>
      <c r="O482" s="38">
        <f>IF($F482=Instellingen!$I$11,ROUND(($J482-($J482/((100%+$F482)/100%))),2),0)</f>
        <v>0</v>
      </c>
      <c r="P482" s="38">
        <f>IF($F482=Instellingen!$I$12,ROUND(($J482-($J482/((100%+$F482)/100%))),2),0)</f>
        <v>0</v>
      </c>
      <c r="Q482" s="38">
        <f>IF($F482=Instellingen!$I$14,0,ROUND(($K482-($K482/((100%+$F482)/100%))),2))</f>
        <v>0</v>
      </c>
    </row>
    <row r="483" spans="1:17" x14ac:dyDescent="0.35">
      <c r="A483" s="20" t="str">
        <f t="shared" si="43"/>
        <v/>
      </c>
      <c r="B483" s="20" t="str">
        <f>IFERROR(VLOOKUP($A483,Instellingen!$K$11:$L$22,2,0),"")</f>
        <v/>
      </c>
      <c r="C483" s="51"/>
      <c r="D483" s="52"/>
      <c r="E483" s="52"/>
      <c r="F483" s="53"/>
      <c r="G483" s="50"/>
      <c r="H483" s="50"/>
      <c r="I483" s="50"/>
      <c r="J483" s="38">
        <f t="shared" si="44"/>
        <v>0</v>
      </c>
      <c r="K483" s="38">
        <f t="shared" si="42"/>
        <v>0</v>
      </c>
      <c r="L483" s="38">
        <f t="shared" si="45"/>
        <v>0</v>
      </c>
      <c r="M483" s="38">
        <f t="shared" si="46"/>
        <v>0</v>
      </c>
      <c r="N483" s="38">
        <f t="shared" si="47"/>
        <v>0</v>
      </c>
      <c r="O483" s="38">
        <f>IF($F483=Instellingen!$I$11,ROUND(($J483-($J483/((100%+$F483)/100%))),2),0)</f>
        <v>0</v>
      </c>
      <c r="P483" s="38">
        <f>IF($F483=Instellingen!$I$12,ROUND(($J483-($J483/((100%+$F483)/100%))),2),0)</f>
        <v>0</v>
      </c>
      <c r="Q483" s="38">
        <f>IF($F483=Instellingen!$I$14,0,ROUND(($K483-($K483/((100%+$F483)/100%))),2))</f>
        <v>0</v>
      </c>
    </row>
    <row r="484" spans="1:17" x14ac:dyDescent="0.35">
      <c r="A484" s="20" t="str">
        <f t="shared" si="43"/>
        <v/>
      </c>
      <c r="B484" s="20" t="str">
        <f>IFERROR(VLOOKUP($A484,Instellingen!$K$11:$L$22,2,0),"")</f>
        <v/>
      </c>
      <c r="C484" s="51"/>
      <c r="D484" s="52"/>
      <c r="E484" s="52"/>
      <c r="F484" s="53"/>
      <c r="G484" s="50"/>
      <c r="H484" s="50"/>
      <c r="I484" s="50"/>
      <c r="J484" s="38">
        <f t="shared" si="44"/>
        <v>0</v>
      </c>
      <c r="K484" s="38">
        <f t="shared" si="42"/>
        <v>0</v>
      </c>
      <c r="L484" s="38">
        <f t="shared" si="45"/>
        <v>0</v>
      </c>
      <c r="M484" s="38">
        <f t="shared" si="46"/>
        <v>0</v>
      </c>
      <c r="N484" s="38">
        <f t="shared" si="47"/>
        <v>0</v>
      </c>
      <c r="O484" s="38">
        <f>IF($F484=Instellingen!$I$11,ROUND(($J484-($J484/((100%+$F484)/100%))),2),0)</f>
        <v>0</v>
      </c>
      <c r="P484" s="38">
        <f>IF($F484=Instellingen!$I$12,ROUND(($J484-($J484/((100%+$F484)/100%))),2),0)</f>
        <v>0</v>
      </c>
      <c r="Q484" s="38">
        <f>IF($F484=Instellingen!$I$14,0,ROUND(($K484-($K484/((100%+$F484)/100%))),2))</f>
        <v>0</v>
      </c>
    </row>
    <row r="485" spans="1:17" x14ac:dyDescent="0.35">
      <c r="A485" s="20" t="str">
        <f t="shared" si="43"/>
        <v/>
      </c>
      <c r="B485" s="20" t="str">
        <f>IFERROR(VLOOKUP($A485,Instellingen!$K$11:$L$22,2,0),"")</f>
        <v/>
      </c>
      <c r="C485" s="51"/>
      <c r="D485" s="52"/>
      <c r="E485" s="52"/>
      <c r="F485" s="53"/>
      <c r="G485" s="50"/>
      <c r="H485" s="50"/>
      <c r="I485" s="50"/>
      <c r="J485" s="38">
        <f t="shared" si="44"/>
        <v>0</v>
      </c>
      <c r="K485" s="38">
        <f t="shared" si="42"/>
        <v>0</v>
      </c>
      <c r="L485" s="38">
        <f t="shared" si="45"/>
        <v>0</v>
      </c>
      <c r="M485" s="38">
        <f t="shared" si="46"/>
        <v>0</v>
      </c>
      <c r="N485" s="38">
        <f t="shared" si="47"/>
        <v>0</v>
      </c>
      <c r="O485" s="38">
        <f>IF($F485=Instellingen!$I$11,ROUND(($J485-($J485/((100%+$F485)/100%))),2),0)</f>
        <v>0</v>
      </c>
      <c r="P485" s="38">
        <f>IF($F485=Instellingen!$I$12,ROUND(($J485-($J485/((100%+$F485)/100%))),2),0)</f>
        <v>0</v>
      </c>
      <c r="Q485" s="38">
        <f>IF($F485=Instellingen!$I$14,0,ROUND(($K485-($K485/((100%+$F485)/100%))),2))</f>
        <v>0</v>
      </c>
    </row>
    <row r="486" spans="1:17" x14ac:dyDescent="0.35">
      <c r="A486" s="20" t="str">
        <f t="shared" si="43"/>
        <v/>
      </c>
      <c r="B486" s="20" t="str">
        <f>IFERROR(VLOOKUP($A486,Instellingen!$K$11:$L$22,2,0),"")</f>
        <v/>
      </c>
      <c r="C486" s="51"/>
      <c r="D486" s="52"/>
      <c r="E486" s="52"/>
      <c r="F486" s="53"/>
      <c r="G486" s="50"/>
      <c r="H486" s="50"/>
      <c r="I486" s="50"/>
      <c r="J486" s="38">
        <f t="shared" si="44"/>
        <v>0</v>
      </c>
      <c r="K486" s="38">
        <f t="shared" si="42"/>
        <v>0</v>
      </c>
      <c r="L486" s="38">
        <f t="shared" si="45"/>
        <v>0</v>
      </c>
      <c r="M486" s="38">
        <f t="shared" si="46"/>
        <v>0</v>
      </c>
      <c r="N486" s="38">
        <f t="shared" si="47"/>
        <v>0</v>
      </c>
      <c r="O486" s="38">
        <f>IF($F486=Instellingen!$I$11,ROUND(($J486-($J486/((100%+$F486)/100%))),2),0)</f>
        <v>0</v>
      </c>
      <c r="P486" s="38">
        <f>IF($F486=Instellingen!$I$12,ROUND(($J486-($J486/((100%+$F486)/100%))),2),0)</f>
        <v>0</v>
      </c>
      <c r="Q486" s="38">
        <f>IF($F486=Instellingen!$I$14,0,ROUND(($K486-($K486/((100%+$F486)/100%))),2))</f>
        <v>0</v>
      </c>
    </row>
    <row r="487" spans="1:17" x14ac:dyDescent="0.35">
      <c r="A487" s="20" t="str">
        <f t="shared" si="43"/>
        <v/>
      </c>
      <c r="B487" s="20" t="str">
        <f>IFERROR(VLOOKUP($A487,Instellingen!$K$11:$L$22,2,0),"")</f>
        <v/>
      </c>
      <c r="C487" s="51"/>
      <c r="D487" s="52"/>
      <c r="E487" s="52"/>
      <c r="F487" s="53"/>
      <c r="G487" s="50"/>
      <c r="H487" s="50"/>
      <c r="I487" s="50"/>
      <c r="J487" s="38">
        <f t="shared" si="44"/>
        <v>0</v>
      </c>
      <c r="K487" s="38">
        <f t="shared" si="42"/>
        <v>0</v>
      </c>
      <c r="L487" s="38">
        <f t="shared" si="45"/>
        <v>0</v>
      </c>
      <c r="M487" s="38">
        <f t="shared" si="46"/>
        <v>0</v>
      </c>
      <c r="N487" s="38">
        <f t="shared" si="47"/>
        <v>0</v>
      </c>
      <c r="O487" s="38">
        <f>IF($F487=Instellingen!$I$11,ROUND(($J487-($J487/((100%+$F487)/100%))),2),0)</f>
        <v>0</v>
      </c>
      <c r="P487" s="38">
        <f>IF($F487=Instellingen!$I$12,ROUND(($J487-($J487/((100%+$F487)/100%))),2),0)</f>
        <v>0</v>
      </c>
      <c r="Q487" s="38">
        <f>IF($F487=Instellingen!$I$14,0,ROUND(($K487-($K487/((100%+$F487)/100%))),2))</f>
        <v>0</v>
      </c>
    </row>
    <row r="488" spans="1:17" x14ac:dyDescent="0.35">
      <c r="A488" s="20" t="str">
        <f t="shared" si="43"/>
        <v/>
      </c>
      <c r="B488" s="20" t="str">
        <f>IFERROR(VLOOKUP($A488,Instellingen!$K$11:$L$22,2,0),"")</f>
        <v/>
      </c>
      <c r="C488" s="51"/>
      <c r="D488" s="52"/>
      <c r="E488" s="52"/>
      <c r="F488" s="53"/>
      <c r="G488" s="50"/>
      <c r="H488" s="50"/>
      <c r="I488" s="50"/>
      <c r="J488" s="38">
        <f t="shared" si="44"/>
        <v>0</v>
      </c>
      <c r="K488" s="38">
        <f t="shared" si="42"/>
        <v>0</v>
      </c>
      <c r="L488" s="38">
        <f t="shared" si="45"/>
        <v>0</v>
      </c>
      <c r="M488" s="38">
        <f t="shared" si="46"/>
        <v>0</v>
      </c>
      <c r="N488" s="38">
        <f t="shared" si="47"/>
        <v>0</v>
      </c>
      <c r="O488" s="38">
        <f>IF($F488=Instellingen!$I$11,ROUND(($J488-($J488/((100%+$F488)/100%))),2),0)</f>
        <v>0</v>
      </c>
      <c r="P488" s="38">
        <f>IF($F488=Instellingen!$I$12,ROUND(($J488-($J488/((100%+$F488)/100%))),2),0)</f>
        <v>0</v>
      </c>
      <c r="Q488" s="38">
        <f>IF($F488=Instellingen!$I$14,0,ROUND(($K488-($K488/((100%+$F488)/100%))),2))</f>
        <v>0</v>
      </c>
    </row>
    <row r="489" spans="1:17" x14ac:dyDescent="0.35">
      <c r="A489" s="20" t="str">
        <f t="shared" si="43"/>
        <v/>
      </c>
      <c r="B489" s="20" t="str">
        <f>IFERROR(VLOOKUP($A489,Instellingen!$K$11:$L$22,2,0),"")</f>
        <v/>
      </c>
      <c r="C489" s="51"/>
      <c r="D489" s="52"/>
      <c r="E489" s="52"/>
      <c r="F489" s="53"/>
      <c r="G489" s="50"/>
      <c r="H489" s="50"/>
      <c r="I489" s="50"/>
      <c r="J489" s="38">
        <f t="shared" si="44"/>
        <v>0</v>
      </c>
      <c r="K489" s="38">
        <f t="shared" si="42"/>
        <v>0</v>
      </c>
      <c r="L489" s="38">
        <f t="shared" si="45"/>
        <v>0</v>
      </c>
      <c r="M489" s="38">
        <f t="shared" si="46"/>
        <v>0</v>
      </c>
      <c r="N489" s="38">
        <f t="shared" si="47"/>
        <v>0</v>
      </c>
      <c r="O489" s="38">
        <f>IF($F489=Instellingen!$I$11,ROUND(($J489-($J489/((100%+$F489)/100%))),2),0)</f>
        <v>0</v>
      </c>
      <c r="P489" s="38">
        <f>IF($F489=Instellingen!$I$12,ROUND(($J489-($J489/((100%+$F489)/100%))),2),0)</f>
        <v>0</v>
      </c>
      <c r="Q489" s="38">
        <f>IF($F489=Instellingen!$I$14,0,ROUND(($K489-($K489/((100%+$F489)/100%))),2))</f>
        <v>0</v>
      </c>
    </row>
    <row r="490" spans="1:17" x14ac:dyDescent="0.35">
      <c r="A490" s="20" t="str">
        <f t="shared" si="43"/>
        <v/>
      </c>
      <c r="B490" s="20" t="str">
        <f>IFERROR(VLOOKUP($A490,Instellingen!$K$11:$L$22,2,0),"")</f>
        <v/>
      </c>
      <c r="C490" s="51"/>
      <c r="D490" s="52"/>
      <c r="E490" s="52"/>
      <c r="F490" s="53"/>
      <c r="G490" s="50"/>
      <c r="H490" s="50"/>
      <c r="I490" s="50"/>
      <c r="J490" s="38">
        <f t="shared" si="44"/>
        <v>0</v>
      </c>
      <c r="K490" s="38">
        <f t="shared" si="42"/>
        <v>0</v>
      </c>
      <c r="L490" s="38">
        <f t="shared" si="45"/>
        <v>0</v>
      </c>
      <c r="M490" s="38">
        <f t="shared" si="46"/>
        <v>0</v>
      </c>
      <c r="N490" s="38">
        <f t="shared" si="47"/>
        <v>0</v>
      </c>
      <c r="O490" s="38">
        <f>IF($F490=Instellingen!$I$11,ROUND(($J490-($J490/((100%+$F490)/100%))),2),0)</f>
        <v>0</v>
      </c>
      <c r="P490" s="38">
        <f>IF($F490=Instellingen!$I$12,ROUND(($J490-($J490/((100%+$F490)/100%))),2),0)</f>
        <v>0</v>
      </c>
      <c r="Q490" s="38">
        <f>IF($F490=Instellingen!$I$14,0,ROUND(($K490-($K490/((100%+$F490)/100%))),2))</f>
        <v>0</v>
      </c>
    </row>
    <row r="491" spans="1:17" x14ac:dyDescent="0.35">
      <c r="A491" s="20" t="str">
        <f t="shared" si="43"/>
        <v/>
      </c>
      <c r="B491" s="20" t="str">
        <f>IFERROR(VLOOKUP($A491,Instellingen!$K$11:$L$22,2,0),"")</f>
        <v/>
      </c>
      <c r="C491" s="51"/>
      <c r="D491" s="52"/>
      <c r="E491" s="52"/>
      <c r="F491" s="53"/>
      <c r="G491" s="50"/>
      <c r="H491" s="50"/>
      <c r="I491" s="50"/>
      <c r="J491" s="38">
        <f t="shared" si="44"/>
        <v>0</v>
      </c>
      <c r="K491" s="38">
        <f t="shared" si="42"/>
        <v>0</v>
      </c>
      <c r="L491" s="38">
        <f t="shared" si="45"/>
        <v>0</v>
      </c>
      <c r="M491" s="38">
        <f t="shared" si="46"/>
        <v>0</v>
      </c>
      <c r="N491" s="38">
        <f t="shared" si="47"/>
        <v>0</v>
      </c>
      <c r="O491" s="38">
        <f>IF($F491=Instellingen!$I$11,ROUND(($J491-($J491/((100%+$F491)/100%))),2),0)</f>
        <v>0</v>
      </c>
      <c r="P491" s="38">
        <f>IF($F491=Instellingen!$I$12,ROUND(($J491-($J491/((100%+$F491)/100%))),2),0)</f>
        <v>0</v>
      </c>
      <c r="Q491" s="38">
        <f>IF($F491=Instellingen!$I$14,0,ROUND(($K491-($K491/((100%+$F491)/100%))),2))</f>
        <v>0</v>
      </c>
    </row>
    <row r="492" spans="1:17" x14ac:dyDescent="0.35">
      <c r="A492" s="20" t="str">
        <f t="shared" si="43"/>
        <v/>
      </c>
      <c r="B492" s="20" t="str">
        <f>IFERROR(VLOOKUP($A492,Instellingen!$K$11:$L$22,2,0),"")</f>
        <v/>
      </c>
      <c r="C492" s="51"/>
      <c r="D492" s="52"/>
      <c r="E492" s="52"/>
      <c r="F492" s="53"/>
      <c r="G492" s="50"/>
      <c r="H492" s="50"/>
      <c r="I492" s="50"/>
      <c r="J492" s="38">
        <f t="shared" si="44"/>
        <v>0</v>
      </c>
      <c r="K492" s="38">
        <f t="shared" si="42"/>
        <v>0</v>
      </c>
      <c r="L492" s="38">
        <f t="shared" si="45"/>
        <v>0</v>
      </c>
      <c r="M492" s="38">
        <f t="shared" si="46"/>
        <v>0</v>
      </c>
      <c r="N492" s="38">
        <f t="shared" si="47"/>
        <v>0</v>
      </c>
      <c r="O492" s="38">
        <f>IF($F492=Instellingen!$I$11,ROUND(($J492-($J492/((100%+$F492)/100%))),2),0)</f>
        <v>0</v>
      </c>
      <c r="P492" s="38">
        <f>IF($F492=Instellingen!$I$12,ROUND(($J492-($J492/((100%+$F492)/100%))),2),0)</f>
        <v>0</v>
      </c>
      <c r="Q492" s="38">
        <f>IF($F492=Instellingen!$I$14,0,ROUND(($K492-($K492/((100%+$F492)/100%))),2))</f>
        <v>0</v>
      </c>
    </row>
    <row r="493" spans="1:17" x14ac:dyDescent="0.35">
      <c r="A493" s="20" t="str">
        <f t="shared" si="43"/>
        <v/>
      </c>
      <c r="B493" s="20" t="str">
        <f>IFERROR(VLOOKUP($A493,Instellingen!$K$11:$L$22,2,0),"")</f>
        <v/>
      </c>
      <c r="C493" s="51"/>
      <c r="D493" s="52"/>
      <c r="E493" s="52"/>
      <c r="F493" s="53"/>
      <c r="G493" s="50"/>
      <c r="H493" s="50"/>
      <c r="I493" s="50"/>
      <c r="J493" s="38">
        <f t="shared" si="44"/>
        <v>0</v>
      </c>
      <c r="K493" s="38">
        <f t="shared" si="42"/>
        <v>0</v>
      </c>
      <c r="L493" s="38">
        <f t="shared" si="45"/>
        <v>0</v>
      </c>
      <c r="M493" s="38">
        <f t="shared" si="46"/>
        <v>0</v>
      </c>
      <c r="N493" s="38">
        <f t="shared" si="47"/>
        <v>0</v>
      </c>
      <c r="O493" s="38">
        <f>IF($F493=Instellingen!$I$11,ROUND(($J493-($J493/((100%+$F493)/100%))),2),0)</f>
        <v>0</v>
      </c>
      <c r="P493" s="38">
        <f>IF($F493=Instellingen!$I$12,ROUND(($J493-($J493/((100%+$F493)/100%))),2),0)</f>
        <v>0</v>
      </c>
      <c r="Q493" s="38">
        <f>IF($F493=Instellingen!$I$14,0,ROUND(($K493-($K493/((100%+$F493)/100%))),2))</f>
        <v>0</v>
      </c>
    </row>
    <row r="494" spans="1:17" x14ac:dyDescent="0.35">
      <c r="A494" s="20" t="str">
        <f t="shared" si="43"/>
        <v/>
      </c>
      <c r="B494" s="20" t="str">
        <f>IFERROR(VLOOKUP($A494,Instellingen!$K$11:$L$22,2,0),"")</f>
        <v/>
      </c>
      <c r="C494" s="51"/>
      <c r="D494" s="52"/>
      <c r="E494" s="52"/>
      <c r="F494" s="53"/>
      <c r="G494" s="50"/>
      <c r="H494" s="50"/>
      <c r="I494" s="50"/>
      <c r="J494" s="38">
        <f t="shared" si="44"/>
        <v>0</v>
      </c>
      <c r="K494" s="38">
        <f t="shared" si="42"/>
        <v>0</v>
      </c>
      <c r="L494" s="38">
        <f t="shared" si="45"/>
        <v>0</v>
      </c>
      <c r="M494" s="38">
        <f t="shared" si="46"/>
        <v>0</v>
      </c>
      <c r="N494" s="38">
        <f t="shared" si="47"/>
        <v>0</v>
      </c>
      <c r="O494" s="38">
        <f>IF($F494=Instellingen!$I$11,ROUND(($J494-($J494/((100%+$F494)/100%))),2),0)</f>
        <v>0</v>
      </c>
      <c r="P494" s="38">
        <f>IF($F494=Instellingen!$I$12,ROUND(($J494-($J494/((100%+$F494)/100%))),2),0)</f>
        <v>0</v>
      </c>
      <c r="Q494" s="38">
        <f>IF($F494=Instellingen!$I$14,0,ROUND(($K494-($K494/((100%+$F494)/100%))),2))</f>
        <v>0</v>
      </c>
    </row>
    <row r="495" spans="1:17" x14ac:dyDescent="0.35">
      <c r="A495" s="20" t="str">
        <f t="shared" si="43"/>
        <v/>
      </c>
      <c r="B495" s="20" t="str">
        <f>IFERROR(VLOOKUP($A495,Instellingen!$K$11:$L$22,2,0),"")</f>
        <v/>
      </c>
      <c r="C495" s="51"/>
      <c r="D495" s="52"/>
      <c r="E495" s="52"/>
      <c r="F495" s="53"/>
      <c r="G495" s="50"/>
      <c r="H495" s="50"/>
      <c r="I495" s="50"/>
      <c r="J495" s="38">
        <f t="shared" si="44"/>
        <v>0</v>
      </c>
      <c r="K495" s="38">
        <f t="shared" si="42"/>
        <v>0</v>
      </c>
      <c r="L495" s="38">
        <f t="shared" si="45"/>
        <v>0</v>
      </c>
      <c r="M495" s="38">
        <f t="shared" si="46"/>
        <v>0</v>
      </c>
      <c r="N495" s="38">
        <f t="shared" si="47"/>
        <v>0</v>
      </c>
      <c r="O495" s="38">
        <f>IF($F495=Instellingen!$I$11,ROUND(($J495-($J495/((100%+$F495)/100%))),2),0)</f>
        <v>0</v>
      </c>
      <c r="P495" s="38">
        <f>IF($F495=Instellingen!$I$12,ROUND(($J495-($J495/((100%+$F495)/100%))),2),0)</f>
        <v>0</v>
      </c>
      <c r="Q495" s="38">
        <f>IF($F495=Instellingen!$I$14,0,ROUND(($K495-($K495/((100%+$F495)/100%))),2))</f>
        <v>0</v>
      </c>
    </row>
    <row r="496" spans="1:17" x14ac:dyDescent="0.35">
      <c r="A496" s="20" t="str">
        <f t="shared" si="43"/>
        <v/>
      </c>
      <c r="B496" s="20" t="str">
        <f>IFERROR(VLOOKUP($A496,Instellingen!$K$11:$L$22,2,0),"")</f>
        <v/>
      </c>
      <c r="C496" s="51"/>
      <c r="D496" s="52"/>
      <c r="E496" s="52"/>
      <c r="F496" s="53"/>
      <c r="G496" s="50"/>
      <c r="H496" s="50"/>
      <c r="I496" s="50"/>
      <c r="J496" s="38">
        <f t="shared" si="44"/>
        <v>0</v>
      </c>
      <c r="K496" s="38">
        <f t="shared" si="42"/>
        <v>0</v>
      </c>
      <c r="L496" s="38">
        <f t="shared" si="45"/>
        <v>0</v>
      </c>
      <c r="M496" s="38">
        <f t="shared" si="46"/>
        <v>0</v>
      </c>
      <c r="N496" s="38">
        <f t="shared" si="47"/>
        <v>0</v>
      </c>
      <c r="O496" s="38">
        <f>IF($F496=Instellingen!$I$11,ROUND(($J496-($J496/((100%+$F496)/100%))),2),0)</f>
        <v>0</v>
      </c>
      <c r="P496" s="38">
        <f>IF($F496=Instellingen!$I$12,ROUND(($J496-($J496/((100%+$F496)/100%))),2),0)</f>
        <v>0</v>
      </c>
      <c r="Q496" s="38">
        <f>IF($F496=Instellingen!$I$14,0,ROUND(($K496-($K496/((100%+$F496)/100%))),2))</f>
        <v>0</v>
      </c>
    </row>
    <row r="497" spans="1:17" x14ac:dyDescent="0.35">
      <c r="A497" s="20" t="str">
        <f t="shared" si="43"/>
        <v/>
      </c>
      <c r="B497" s="20" t="str">
        <f>IFERROR(VLOOKUP($A497,Instellingen!$K$11:$L$22,2,0),"")</f>
        <v/>
      </c>
      <c r="C497" s="51"/>
      <c r="D497" s="52"/>
      <c r="E497" s="52"/>
      <c r="F497" s="53"/>
      <c r="G497" s="50"/>
      <c r="H497" s="50"/>
      <c r="I497" s="50"/>
      <c r="J497" s="38">
        <f t="shared" si="44"/>
        <v>0</v>
      </c>
      <c r="K497" s="38">
        <f t="shared" si="42"/>
        <v>0</v>
      </c>
      <c r="L497" s="38">
        <f t="shared" si="45"/>
        <v>0</v>
      </c>
      <c r="M497" s="38">
        <f t="shared" si="46"/>
        <v>0</v>
      </c>
      <c r="N497" s="38">
        <f t="shared" si="47"/>
        <v>0</v>
      </c>
      <c r="O497" s="38">
        <f>IF($F497=Instellingen!$I$11,ROUND(($J497-($J497/((100%+$F497)/100%))),2),0)</f>
        <v>0</v>
      </c>
      <c r="P497" s="38">
        <f>IF($F497=Instellingen!$I$12,ROUND(($J497-($J497/((100%+$F497)/100%))),2),0)</f>
        <v>0</v>
      </c>
      <c r="Q497" s="38">
        <f>IF($F497=Instellingen!$I$14,0,ROUND(($K497-($K497/((100%+$F497)/100%))),2))</f>
        <v>0</v>
      </c>
    </row>
    <row r="498" spans="1:17" x14ac:dyDescent="0.35">
      <c r="A498" s="20" t="str">
        <f t="shared" si="43"/>
        <v/>
      </c>
      <c r="B498" s="20" t="str">
        <f>IFERROR(VLOOKUP($A498,Instellingen!$K$11:$L$22,2,0),"")</f>
        <v/>
      </c>
      <c r="C498" s="51"/>
      <c r="D498" s="52"/>
      <c r="E498" s="52"/>
      <c r="F498" s="53"/>
      <c r="G498" s="50"/>
      <c r="H498" s="50"/>
      <c r="I498" s="50"/>
      <c r="J498" s="38">
        <f t="shared" si="44"/>
        <v>0</v>
      </c>
      <c r="K498" s="38">
        <f t="shared" si="42"/>
        <v>0</v>
      </c>
      <c r="L498" s="38">
        <f t="shared" si="45"/>
        <v>0</v>
      </c>
      <c r="M498" s="38">
        <f t="shared" si="46"/>
        <v>0</v>
      </c>
      <c r="N498" s="38">
        <f t="shared" si="47"/>
        <v>0</v>
      </c>
      <c r="O498" s="38">
        <f>IF($F498=Instellingen!$I$11,ROUND(($J498-($J498/((100%+$F498)/100%))),2),0)</f>
        <v>0</v>
      </c>
      <c r="P498" s="38">
        <f>IF($F498=Instellingen!$I$12,ROUND(($J498-($J498/((100%+$F498)/100%))),2),0)</f>
        <v>0</v>
      </c>
      <c r="Q498" s="38">
        <f>IF($F498=Instellingen!$I$14,0,ROUND(($K498-($K498/((100%+$F498)/100%))),2))</f>
        <v>0</v>
      </c>
    </row>
    <row r="499" spans="1:17" x14ac:dyDescent="0.35">
      <c r="A499" s="20" t="str">
        <f t="shared" si="43"/>
        <v/>
      </c>
      <c r="B499" s="20" t="str">
        <f>IFERROR(VLOOKUP($A499,Instellingen!$K$11:$L$22,2,0),"")</f>
        <v/>
      </c>
      <c r="C499" s="51"/>
      <c r="D499" s="52"/>
      <c r="E499" s="52"/>
      <c r="F499" s="53"/>
      <c r="G499" s="50"/>
      <c r="H499" s="50"/>
      <c r="I499" s="50"/>
      <c r="J499" s="38">
        <f t="shared" si="44"/>
        <v>0</v>
      </c>
      <c r="K499" s="38">
        <f t="shared" si="42"/>
        <v>0</v>
      </c>
      <c r="L499" s="38">
        <f t="shared" si="45"/>
        <v>0</v>
      </c>
      <c r="M499" s="38">
        <f t="shared" si="46"/>
        <v>0</v>
      </c>
      <c r="N499" s="38">
        <f t="shared" si="47"/>
        <v>0</v>
      </c>
      <c r="O499" s="38">
        <f>IF($F499=Instellingen!$I$11,ROUND(($J499-($J499/((100%+$F499)/100%))),2),0)</f>
        <v>0</v>
      </c>
      <c r="P499" s="38">
        <f>IF($F499=Instellingen!$I$12,ROUND(($J499-($J499/((100%+$F499)/100%))),2),0)</f>
        <v>0</v>
      </c>
      <c r="Q499" s="38">
        <f>IF($F499=Instellingen!$I$14,0,ROUND(($K499-($K499/((100%+$F499)/100%))),2))</f>
        <v>0</v>
      </c>
    </row>
    <row r="500" spans="1:17" x14ac:dyDescent="0.35">
      <c r="A500" s="20" t="str">
        <f t="shared" si="43"/>
        <v/>
      </c>
      <c r="B500" s="20" t="str">
        <f>IFERROR(VLOOKUP($A500,Instellingen!$K$11:$L$22,2,0),"")</f>
        <v/>
      </c>
      <c r="C500" s="51"/>
      <c r="D500" s="52"/>
      <c r="E500" s="52"/>
      <c r="F500" s="53"/>
      <c r="G500" s="50"/>
      <c r="H500" s="50"/>
      <c r="I500" s="50"/>
      <c r="J500" s="38">
        <f t="shared" si="44"/>
        <v>0</v>
      </c>
      <c r="K500" s="38">
        <f t="shared" si="42"/>
        <v>0</v>
      </c>
      <c r="L500" s="38">
        <f t="shared" si="45"/>
        <v>0</v>
      </c>
      <c r="M500" s="38">
        <f t="shared" si="46"/>
        <v>0</v>
      </c>
      <c r="N500" s="38">
        <f t="shared" si="47"/>
        <v>0</v>
      </c>
      <c r="O500" s="38">
        <f>IF($F500=Instellingen!$I$11,ROUND(($J500-($J500/((100%+$F500)/100%))),2),0)</f>
        <v>0</v>
      </c>
      <c r="P500" s="38">
        <f>IF($F500=Instellingen!$I$12,ROUND(($J500-($J500/((100%+$F500)/100%))),2),0)</f>
        <v>0</v>
      </c>
      <c r="Q500" s="38">
        <f>IF($F500=Instellingen!$I$14,0,ROUND(($K500-($K500/((100%+$F500)/100%))),2))</f>
        <v>0</v>
      </c>
    </row>
    <row r="501" spans="1:17" x14ac:dyDescent="0.35">
      <c r="A501" s="20" t="str">
        <f t="shared" si="43"/>
        <v/>
      </c>
      <c r="B501" s="20" t="str">
        <f>IFERROR(VLOOKUP($A501,Instellingen!$K$11:$L$22,2,0),"")</f>
        <v/>
      </c>
      <c r="C501" s="51"/>
      <c r="D501" s="52"/>
      <c r="E501" s="52"/>
      <c r="F501" s="53"/>
      <c r="G501" s="50"/>
      <c r="H501" s="50"/>
      <c r="I501" s="50"/>
      <c r="J501" s="38">
        <f t="shared" si="44"/>
        <v>0</v>
      </c>
      <c r="K501" s="38">
        <f t="shared" si="42"/>
        <v>0</v>
      </c>
      <c r="L501" s="38">
        <f t="shared" si="45"/>
        <v>0</v>
      </c>
      <c r="M501" s="38">
        <f t="shared" si="46"/>
        <v>0</v>
      </c>
      <c r="N501" s="38">
        <f t="shared" si="47"/>
        <v>0</v>
      </c>
      <c r="O501" s="38">
        <f>IF($F501=Instellingen!$I$11,ROUND(($J501-($J501/((100%+$F501)/100%))),2),0)</f>
        <v>0</v>
      </c>
      <c r="P501" s="38">
        <f>IF($F501=Instellingen!$I$12,ROUND(($J501-($J501/((100%+$F501)/100%))),2),0)</f>
        <v>0</v>
      </c>
      <c r="Q501" s="38">
        <f>IF($F501=Instellingen!$I$14,0,ROUND(($K501-($K501/((100%+$F501)/100%))),2))</f>
        <v>0</v>
      </c>
    </row>
    <row r="502" spans="1:17" x14ac:dyDescent="0.35">
      <c r="A502" s="20" t="str">
        <f t="shared" si="43"/>
        <v/>
      </c>
      <c r="B502" s="20" t="str">
        <f>IFERROR(VLOOKUP($A502,Instellingen!$K$11:$L$22,2,0),"")</f>
        <v/>
      </c>
      <c r="C502" s="51"/>
      <c r="D502" s="52"/>
      <c r="E502" s="52"/>
      <c r="F502" s="53"/>
      <c r="G502" s="50"/>
      <c r="H502" s="50"/>
      <c r="I502" s="50"/>
      <c r="J502" s="38">
        <f t="shared" si="44"/>
        <v>0</v>
      </c>
      <c r="K502" s="38">
        <f t="shared" si="42"/>
        <v>0</v>
      </c>
      <c r="L502" s="38">
        <f t="shared" si="45"/>
        <v>0</v>
      </c>
      <c r="M502" s="38">
        <f t="shared" si="46"/>
        <v>0</v>
      </c>
      <c r="N502" s="38">
        <f t="shared" si="47"/>
        <v>0</v>
      </c>
      <c r="O502" s="38">
        <f>IF($F502=Instellingen!$I$11,ROUND(($J502-($J502/((100%+$F502)/100%))),2),0)</f>
        <v>0</v>
      </c>
      <c r="P502" s="38">
        <f>IF($F502=Instellingen!$I$12,ROUND(($J502-($J502/((100%+$F502)/100%))),2),0)</f>
        <v>0</v>
      </c>
      <c r="Q502" s="38">
        <f>IF($F502=Instellingen!$I$14,0,ROUND(($K502-($K502/((100%+$F502)/100%))),2))</f>
        <v>0</v>
      </c>
    </row>
    <row r="503" spans="1:17" x14ac:dyDescent="0.35">
      <c r="A503" s="20" t="str">
        <f t="shared" si="43"/>
        <v/>
      </c>
      <c r="B503" s="20" t="str">
        <f>IFERROR(VLOOKUP($A503,Instellingen!$K$11:$L$22,2,0),"")</f>
        <v/>
      </c>
      <c r="C503" s="51"/>
      <c r="D503" s="52"/>
      <c r="E503" s="52"/>
      <c r="F503" s="53"/>
      <c r="G503" s="50"/>
      <c r="H503" s="50"/>
      <c r="I503" s="50"/>
      <c r="J503" s="38">
        <f t="shared" si="44"/>
        <v>0</v>
      </c>
      <c r="K503" s="38">
        <f t="shared" si="42"/>
        <v>0</v>
      </c>
      <c r="L503" s="38">
        <f t="shared" si="45"/>
        <v>0</v>
      </c>
      <c r="M503" s="38">
        <f t="shared" si="46"/>
        <v>0</v>
      </c>
      <c r="N503" s="38">
        <f t="shared" si="47"/>
        <v>0</v>
      </c>
      <c r="O503" s="38">
        <f>IF($F503=Instellingen!$I$11,ROUND(($J503-($J503/((100%+$F503)/100%))),2),0)</f>
        <v>0</v>
      </c>
      <c r="P503" s="38">
        <f>IF($F503=Instellingen!$I$12,ROUND(($J503-($J503/((100%+$F503)/100%))),2),0)</f>
        <v>0</v>
      </c>
      <c r="Q503" s="38">
        <f>IF($F503=Instellingen!$I$14,0,ROUND(($K503-($K503/((100%+$F503)/100%))),2))</f>
        <v>0</v>
      </c>
    </row>
    <row r="504" spans="1:17" x14ac:dyDescent="0.35">
      <c r="A504" s="20" t="str">
        <f t="shared" si="43"/>
        <v/>
      </c>
      <c r="B504" s="20" t="str">
        <f>IFERROR(VLOOKUP($A504,Instellingen!$K$11:$L$22,2,0),"")</f>
        <v/>
      </c>
      <c r="C504" s="51"/>
      <c r="D504" s="52"/>
      <c r="E504" s="52"/>
      <c r="F504" s="53"/>
      <c r="G504" s="50"/>
      <c r="H504" s="50"/>
      <c r="I504" s="50"/>
      <c r="J504" s="38">
        <f t="shared" si="44"/>
        <v>0</v>
      </c>
      <c r="K504" s="38">
        <f t="shared" si="42"/>
        <v>0</v>
      </c>
      <c r="L504" s="38">
        <f t="shared" si="45"/>
        <v>0</v>
      </c>
      <c r="M504" s="38">
        <f t="shared" si="46"/>
        <v>0</v>
      </c>
      <c r="N504" s="38">
        <f t="shared" si="47"/>
        <v>0</v>
      </c>
      <c r="O504" s="38">
        <f>IF($F504=Instellingen!$I$11,ROUND(($J504-($J504/((100%+$F504)/100%))),2),0)</f>
        <v>0</v>
      </c>
      <c r="P504" s="38">
        <f>IF($F504=Instellingen!$I$12,ROUND(($J504-($J504/((100%+$F504)/100%))),2),0)</f>
        <v>0</v>
      </c>
      <c r="Q504" s="38">
        <f>IF($F504=Instellingen!$I$14,0,ROUND(($K504-($K504/((100%+$F504)/100%))),2))</f>
        <v>0</v>
      </c>
    </row>
    <row r="505" spans="1:17" x14ac:dyDescent="0.35">
      <c r="A505" s="20" t="str">
        <f t="shared" si="43"/>
        <v/>
      </c>
      <c r="B505" s="20" t="str">
        <f>IFERROR(VLOOKUP($A505,Instellingen!$K$11:$L$22,2,0),"")</f>
        <v/>
      </c>
      <c r="C505" s="51"/>
      <c r="D505" s="52"/>
      <c r="E505" s="52"/>
      <c r="F505" s="53"/>
      <c r="G505" s="50"/>
      <c r="H505" s="50"/>
      <c r="I505" s="50"/>
      <c r="J505" s="38">
        <f t="shared" si="44"/>
        <v>0</v>
      </c>
      <c r="K505" s="38">
        <f t="shared" si="42"/>
        <v>0</v>
      </c>
      <c r="L505" s="38">
        <f t="shared" si="45"/>
        <v>0</v>
      </c>
      <c r="M505" s="38">
        <f t="shared" si="46"/>
        <v>0</v>
      </c>
      <c r="N505" s="38">
        <f t="shared" si="47"/>
        <v>0</v>
      </c>
      <c r="O505" s="38">
        <f>IF($F505=Instellingen!$I$11,ROUND(($J505-($J505/((100%+$F505)/100%))),2),0)</f>
        <v>0</v>
      </c>
      <c r="P505" s="38">
        <f>IF($F505=Instellingen!$I$12,ROUND(($J505-($J505/((100%+$F505)/100%))),2),0)</f>
        <v>0</v>
      </c>
      <c r="Q505" s="38">
        <f>IF($F505=Instellingen!$I$14,0,ROUND(($K505-($K505/((100%+$F505)/100%))),2))</f>
        <v>0</v>
      </c>
    </row>
    <row r="506" spans="1:17" x14ac:dyDescent="0.35">
      <c r="A506" s="20" t="str">
        <f t="shared" si="43"/>
        <v/>
      </c>
      <c r="B506" s="20" t="str">
        <f>IFERROR(VLOOKUP($A506,Instellingen!$K$11:$L$22,2,0),"")</f>
        <v/>
      </c>
      <c r="C506" s="51"/>
      <c r="D506" s="52"/>
      <c r="E506" s="52"/>
      <c r="F506" s="53"/>
      <c r="G506" s="50"/>
      <c r="H506" s="50"/>
      <c r="I506" s="50"/>
      <c r="J506" s="38">
        <f t="shared" si="44"/>
        <v>0</v>
      </c>
      <c r="K506" s="38">
        <f t="shared" si="42"/>
        <v>0</v>
      </c>
      <c r="L506" s="38">
        <f t="shared" si="45"/>
        <v>0</v>
      </c>
      <c r="M506" s="38">
        <f t="shared" si="46"/>
        <v>0</v>
      </c>
      <c r="N506" s="38">
        <f t="shared" si="47"/>
        <v>0</v>
      </c>
      <c r="O506" s="38">
        <f>IF($F506=Instellingen!$I$11,ROUND(($J506-($J506/((100%+$F506)/100%))),2),0)</f>
        <v>0</v>
      </c>
      <c r="P506" s="38">
        <f>IF($F506=Instellingen!$I$12,ROUND(($J506-($J506/((100%+$F506)/100%))),2),0)</f>
        <v>0</v>
      </c>
      <c r="Q506" s="38">
        <f>IF($F506=Instellingen!$I$14,0,ROUND(($K506-($K506/((100%+$F506)/100%))),2))</f>
        <v>0</v>
      </c>
    </row>
    <row r="507" spans="1:17" x14ac:dyDescent="0.35">
      <c r="A507" s="20" t="str">
        <f t="shared" si="43"/>
        <v/>
      </c>
      <c r="B507" s="20" t="str">
        <f>IFERROR(VLOOKUP($A507,Instellingen!$K$11:$L$22,2,0),"")</f>
        <v/>
      </c>
      <c r="C507" s="51"/>
      <c r="D507" s="52"/>
      <c r="E507" s="52"/>
      <c r="F507" s="53"/>
      <c r="G507" s="50"/>
      <c r="H507" s="50"/>
      <c r="I507" s="50"/>
      <c r="J507" s="38">
        <f t="shared" si="44"/>
        <v>0</v>
      </c>
      <c r="K507" s="38">
        <f t="shared" si="42"/>
        <v>0</v>
      </c>
      <c r="L507" s="38">
        <f t="shared" si="45"/>
        <v>0</v>
      </c>
      <c r="M507" s="38">
        <f t="shared" si="46"/>
        <v>0</v>
      </c>
      <c r="N507" s="38">
        <f t="shared" si="47"/>
        <v>0</v>
      </c>
      <c r="O507" s="38">
        <f>IF($F507=Instellingen!$I$11,ROUND(($J507-($J507/((100%+$F507)/100%))),2),0)</f>
        <v>0</v>
      </c>
      <c r="P507" s="38">
        <f>IF($F507=Instellingen!$I$12,ROUND(($J507-($J507/((100%+$F507)/100%))),2),0)</f>
        <v>0</v>
      </c>
      <c r="Q507" s="38">
        <f>IF($F507=Instellingen!$I$14,0,ROUND(($K507-($K507/((100%+$F507)/100%))),2))</f>
        <v>0</v>
      </c>
    </row>
    <row r="508" spans="1:17" x14ac:dyDescent="0.35">
      <c r="A508" s="20" t="str">
        <f t="shared" si="43"/>
        <v/>
      </c>
      <c r="B508" s="20" t="str">
        <f>IFERROR(VLOOKUP($A508,Instellingen!$K$11:$L$22,2,0),"")</f>
        <v/>
      </c>
      <c r="C508" s="51"/>
      <c r="D508" s="52"/>
      <c r="E508" s="52"/>
      <c r="F508" s="53"/>
      <c r="G508" s="50"/>
      <c r="H508" s="50"/>
      <c r="I508" s="50"/>
      <c r="J508" s="38">
        <f t="shared" si="44"/>
        <v>0</v>
      </c>
      <c r="K508" s="38">
        <f t="shared" si="42"/>
        <v>0</v>
      </c>
      <c r="L508" s="38">
        <f t="shared" si="45"/>
        <v>0</v>
      </c>
      <c r="M508" s="38">
        <f t="shared" si="46"/>
        <v>0</v>
      </c>
      <c r="N508" s="38">
        <f t="shared" si="47"/>
        <v>0</v>
      </c>
      <c r="O508" s="38">
        <f>IF($F508=Instellingen!$I$11,ROUND(($J508-($J508/((100%+$F508)/100%))),2),0)</f>
        <v>0</v>
      </c>
      <c r="P508" s="38">
        <f>IF($F508=Instellingen!$I$12,ROUND(($J508-($J508/((100%+$F508)/100%))),2),0)</f>
        <v>0</v>
      </c>
      <c r="Q508" s="38">
        <f>IF($F508=Instellingen!$I$14,0,ROUND(($K508-($K508/((100%+$F508)/100%))),2))</f>
        <v>0</v>
      </c>
    </row>
    <row r="509" spans="1:17" x14ac:dyDescent="0.35">
      <c r="A509" s="20" t="str">
        <f t="shared" si="43"/>
        <v/>
      </c>
      <c r="B509" s="20" t="str">
        <f>IFERROR(VLOOKUP($A509,Instellingen!$K$11:$L$22,2,0),"")</f>
        <v/>
      </c>
      <c r="C509" s="51"/>
      <c r="D509" s="52"/>
      <c r="E509" s="52"/>
      <c r="F509" s="53"/>
      <c r="G509" s="50"/>
      <c r="H509" s="50"/>
      <c r="I509" s="50"/>
      <c r="J509" s="38">
        <f t="shared" si="44"/>
        <v>0</v>
      </c>
      <c r="K509" s="38">
        <f t="shared" si="42"/>
        <v>0</v>
      </c>
      <c r="L509" s="38">
        <f t="shared" si="45"/>
        <v>0</v>
      </c>
      <c r="M509" s="38">
        <f t="shared" si="46"/>
        <v>0</v>
      </c>
      <c r="N509" s="38">
        <f t="shared" si="47"/>
        <v>0</v>
      </c>
      <c r="O509" s="38">
        <f>IF($F509=Instellingen!$I$11,ROUND(($J509-($J509/((100%+$F509)/100%))),2),0)</f>
        <v>0</v>
      </c>
      <c r="P509" s="38">
        <f>IF($F509=Instellingen!$I$12,ROUND(($J509-($J509/((100%+$F509)/100%))),2),0)</f>
        <v>0</v>
      </c>
      <c r="Q509" s="38">
        <f>IF($F509=Instellingen!$I$14,0,ROUND(($K509-($K509/((100%+$F509)/100%))),2))</f>
        <v>0</v>
      </c>
    </row>
    <row r="510" spans="1:17" x14ac:dyDescent="0.35">
      <c r="A510" s="20" t="str">
        <f t="shared" si="43"/>
        <v/>
      </c>
      <c r="B510" s="20" t="str">
        <f>IFERROR(VLOOKUP($A510,Instellingen!$K$11:$L$22,2,0),"")</f>
        <v/>
      </c>
      <c r="C510" s="51"/>
      <c r="D510" s="52"/>
      <c r="E510" s="52"/>
      <c r="F510" s="53"/>
      <c r="G510" s="50"/>
      <c r="H510" s="50"/>
      <c r="I510" s="50"/>
      <c r="J510" s="38">
        <f t="shared" si="44"/>
        <v>0</v>
      </c>
      <c r="K510" s="38">
        <f t="shared" si="42"/>
        <v>0</v>
      </c>
      <c r="L510" s="38">
        <f t="shared" si="45"/>
        <v>0</v>
      </c>
      <c r="M510" s="38">
        <f t="shared" si="46"/>
        <v>0</v>
      </c>
      <c r="N510" s="38">
        <f t="shared" si="47"/>
        <v>0</v>
      </c>
      <c r="O510" s="38">
        <f>IF($F510=Instellingen!$I$11,ROUND(($J510-($J510/((100%+$F510)/100%))),2),0)</f>
        <v>0</v>
      </c>
      <c r="P510" s="38">
        <f>IF($F510=Instellingen!$I$12,ROUND(($J510-($J510/((100%+$F510)/100%))),2),0)</f>
        <v>0</v>
      </c>
      <c r="Q510" s="38">
        <f>IF($F510=Instellingen!$I$14,0,ROUND(($K510-($K510/((100%+$F510)/100%))),2))</f>
        <v>0</v>
      </c>
    </row>
    <row r="511" spans="1:17" x14ac:dyDescent="0.35">
      <c r="A511" s="20" t="str">
        <f t="shared" si="43"/>
        <v/>
      </c>
      <c r="B511" s="20" t="str">
        <f>IFERROR(VLOOKUP($A511,Instellingen!$K$11:$L$22,2,0),"")</f>
        <v/>
      </c>
      <c r="C511" s="51"/>
      <c r="D511" s="52"/>
      <c r="E511" s="52"/>
      <c r="F511" s="53"/>
      <c r="G511" s="50"/>
      <c r="H511" s="50"/>
      <c r="I511" s="50"/>
      <c r="J511" s="38">
        <f t="shared" si="44"/>
        <v>0</v>
      </c>
      <c r="K511" s="38">
        <f t="shared" si="42"/>
        <v>0</v>
      </c>
      <c r="L511" s="38">
        <f t="shared" si="45"/>
        <v>0</v>
      </c>
      <c r="M511" s="38">
        <f t="shared" si="46"/>
        <v>0</v>
      </c>
      <c r="N511" s="38">
        <f t="shared" si="47"/>
        <v>0</v>
      </c>
      <c r="O511" s="38">
        <f>IF($F511=Instellingen!$I$11,ROUND(($J511-($J511/((100%+$F511)/100%))),2),0)</f>
        <v>0</v>
      </c>
      <c r="P511" s="38">
        <f>IF($F511=Instellingen!$I$12,ROUND(($J511-($J511/((100%+$F511)/100%))),2),0)</f>
        <v>0</v>
      </c>
      <c r="Q511" s="38">
        <f>IF($F511=Instellingen!$I$14,0,ROUND(($K511-($K511/((100%+$F511)/100%))),2))</f>
        <v>0</v>
      </c>
    </row>
    <row r="512" spans="1:17" x14ac:dyDescent="0.35">
      <c r="A512" s="20" t="str">
        <f t="shared" si="43"/>
        <v/>
      </c>
      <c r="B512" s="20" t="str">
        <f>IFERROR(VLOOKUP($A512,Instellingen!$K$11:$L$22,2,0),"")</f>
        <v/>
      </c>
      <c r="C512" s="51"/>
      <c r="D512" s="52"/>
      <c r="E512" s="52"/>
      <c r="F512" s="53"/>
      <c r="G512" s="50"/>
      <c r="H512" s="50"/>
      <c r="I512" s="50"/>
      <c r="J512" s="38">
        <f t="shared" si="44"/>
        <v>0</v>
      </c>
      <c r="K512" s="38">
        <f t="shared" si="42"/>
        <v>0</v>
      </c>
      <c r="L512" s="38">
        <f t="shared" si="45"/>
        <v>0</v>
      </c>
      <c r="M512" s="38">
        <f t="shared" si="46"/>
        <v>0</v>
      </c>
      <c r="N512" s="38">
        <f t="shared" si="47"/>
        <v>0</v>
      </c>
      <c r="O512" s="38">
        <f>IF($F512=Instellingen!$I$11,ROUND(($J512-($J512/((100%+$F512)/100%))),2),0)</f>
        <v>0</v>
      </c>
      <c r="P512" s="38">
        <f>IF($F512=Instellingen!$I$12,ROUND(($J512-($J512/((100%+$F512)/100%))),2),0)</f>
        <v>0</v>
      </c>
      <c r="Q512" s="38">
        <f>IF($F512=Instellingen!$I$14,0,ROUND(($K512-($K512/((100%+$F512)/100%))),2))</f>
        <v>0</v>
      </c>
    </row>
    <row r="513" spans="1:17" x14ac:dyDescent="0.35">
      <c r="A513" s="20" t="str">
        <f t="shared" si="43"/>
        <v/>
      </c>
      <c r="B513" s="20" t="str">
        <f>IFERROR(VLOOKUP($A513,Instellingen!$K$11:$L$22,2,0),"")</f>
        <v/>
      </c>
      <c r="C513" s="51"/>
      <c r="D513" s="52"/>
      <c r="E513" s="52"/>
      <c r="F513" s="53"/>
      <c r="G513" s="50"/>
      <c r="H513" s="50"/>
      <c r="I513" s="50"/>
      <c r="J513" s="38">
        <f t="shared" si="44"/>
        <v>0</v>
      </c>
      <c r="K513" s="38">
        <f t="shared" si="42"/>
        <v>0</v>
      </c>
      <c r="L513" s="38">
        <f t="shared" si="45"/>
        <v>0</v>
      </c>
      <c r="M513" s="38">
        <f t="shared" si="46"/>
        <v>0</v>
      </c>
      <c r="N513" s="38">
        <f t="shared" si="47"/>
        <v>0</v>
      </c>
      <c r="O513" s="38">
        <f>IF($F513=Instellingen!$I$11,ROUND(($J513-($J513/((100%+$F513)/100%))),2),0)</f>
        <v>0</v>
      </c>
      <c r="P513" s="38">
        <f>IF($F513=Instellingen!$I$12,ROUND(($J513-($J513/((100%+$F513)/100%))),2),0)</f>
        <v>0</v>
      </c>
      <c r="Q513" s="38">
        <f>IF($F513=Instellingen!$I$14,0,ROUND(($K513-($K513/((100%+$F513)/100%))),2))</f>
        <v>0</v>
      </c>
    </row>
    <row r="514" spans="1:17" x14ac:dyDescent="0.35">
      <c r="A514" s="20" t="str">
        <f t="shared" si="43"/>
        <v/>
      </c>
      <c r="B514" s="20" t="str">
        <f>IFERROR(VLOOKUP($A514,Instellingen!$K$11:$L$22,2,0),"")</f>
        <v/>
      </c>
      <c r="C514" s="51"/>
      <c r="D514" s="52"/>
      <c r="E514" s="52"/>
      <c r="F514" s="53"/>
      <c r="G514" s="50"/>
      <c r="H514" s="50"/>
      <c r="I514" s="50"/>
      <c r="J514" s="38">
        <f t="shared" si="44"/>
        <v>0</v>
      </c>
      <c r="K514" s="38">
        <f t="shared" si="42"/>
        <v>0</v>
      </c>
      <c r="L514" s="38">
        <f t="shared" si="45"/>
        <v>0</v>
      </c>
      <c r="M514" s="38">
        <f t="shared" si="46"/>
        <v>0</v>
      </c>
      <c r="N514" s="38">
        <f t="shared" si="47"/>
        <v>0</v>
      </c>
      <c r="O514" s="38">
        <f>IF($F514=Instellingen!$I$11,ROUND(($J514-($J514/((100%+$F514)/100%))),2),0)</f>
        <v>0</v>
      </c>
      <c r="P514" s="38">
        <f>IF($F514=Instellingen!$I$12,ROUND(($J514-($J514/((100%+$F514)/100%))),2),0)</f>
        <v>0</v>
      </c>
      <c r="Q514" s="38">
        <f>IF($F514=Instellingen!$I$14,0,ROUND(($K514-($K514/((100%+$F514)/100%))),2))</f>
        <v>0</v>
      </c>
    </row>
    <row r="515" spans="1:17" x14ac:dyDescent="0.35">
      <c r="A515" s="20" t="str">
        <f t="shared" si="43"/>
        <v/>
      </c>
      <c r="B515" s="20" t="str">
        <f>IFERROR(VLOOKUP($A515,Instellingen!$K$11:$L$22,2,0),"")</f>
        <v/>
      </c>
      <c r="C515" s="51"/>
      <c r="D515" s="52"/>
      <c r="E515" s="52"/>
      <c r="F515" s="53"/>
      <c r="G515" s="50"/>
      <c r="H515" s="50"/>
      <c r="I515" s="50"/>
      <c r="J515" s="38">
        <f t="shared" si="44"/>
        <v>0</v>
      </c>
      <c r="K515" s="38">
        <f t="shared" si="42"/>
        <v>0</v>
      </c>
      <c r="L515" s="38">
        <f t="shared" si="45"/>
        <v>0</v>
      </c>
      <c r="M515" s="38">
        <f t="shared" si="46"/>
        <v>0</v>
      </c>
      <c r="N515" s="38">
        <f t="shared" si="47"/>
        <v>0</v>
      </c>
      <c r="O515" s="38">
        <f>IF($F515=Instellingen!$I$11,ROUND(($J515-($J515/((100%+$F515)/100%))),2),0)</f>
        <v>0</v>
      </c>
      <c r="P515" s="38">
        <f>IF($F515=Instellingen!$I$12,ROUND(($J515-($J515/((100%+$F515)/100%))),2),0)</f>
        <v>0</v>
      </c>
      <c r="Q515" s="38">
        <f>IF($F515=Instellingen!$I$14,0,ROUND(($K515-($K515/((100%+$F515)/100%))),2))</f>
        <v>0</v>
      </c>
    </row>
    <row r="516" spans="1:17" x14ac:dyDescent="0.35">
      <c r="A516" s="20" t="str">
        <f t="shared" si="43"/>
        <v/>
      </c>
      <c r="B516" s="20" t="str">
        <f>IFERROR(VLOOKUP($A516,Instellingen!$K$11:$L$22,2,0),"")</f>
        <v/>
      </c>
      <c r="C516" s="51"/>
      <c r="D516" s="52"/>
      <c r="E516" s="52"/>
      <c r="F516" s="53"/>
      <c r="G516" s="50"/>
      <c r="H516" s="50"/>
      <c r="I516" s="50"/>
      <c r="J516" s="38">
        <f t="shared" si="44"/>
        <v>0</v>
      </c>
      <c r="K516" s="38">
        <f t="shared" si="42"/>
        <v>0</v>
      </c>
      <c r="L516" s="38">
        <f t="shared" si="45"/>
        <v>0</v>
      </c>
      <c r="M516" s="38">
        <f t="shared" si="46"/>
        <v>0</v>
      </c>
      <c r="N516" s="38">
        <f t="shared" si="47"/>
        <v>0</v>
      </c>
      <c r="O516" s="38">
        <f>IF($F516=Instellingen!$I$11,ROUND(($J516-($J516/((100%+$F516)/100%))),2),0)</f>
        <v>0</v>
      </c>
      <c r="P516" s="38">
        <f>IF($F516=Instellingen!$I$12,ROUND(($J516-($J516/((100%+$F516)/100%))),2),0)</f>
        <v>0</v>
      </c>
      <c r="Q516" s="38">
        <f>IF($F516=Instellingen!$I$14,0,ROUND(($K516-($K516/((100%+$F516)/100%))),2))</f>
        <v>0</v>
      </c>
    </row>
    <row r="517" spans="1:17" x14ac:dyDescent="0.35">
      <c r="A517" s="20" t="str">
        <f t="shared" si="43"/>
        <v/>
      </c>
      <c r="B517" s="20" t="str">
        <f>IFERROR(VLOOKUP($A517,Instellingen!$K$11:$L$22,2,0),"")</f>
        <v/>
      </c>
      <c r="C517" s="51"/>
      <c r="D517" s="52"/>
      <c r="E517" s="52"/>
      <c r="F517" s="53"/>
      <c r="G517" s="50"/>
      <c r="H517" s="50"/>
      <c r="I517" s="50"/>
      <c r="J517" s="38">
        <f t="shared" si="44"/>
        <v>0</v>
      </c>
      <c r="K517" s="38">
        <f t="shared" si="42"/>
        <v>0</v>
      </c>
      <c r="L517" s="38">
        <f t="shared" si="45"/>
        <v>0</v>
      </c>
      <c r="M517" s="38">
        <f t="shared" si="46"/>
        <v>0</v>
      </c>
      <c r="N517" s="38">
        <f t="shared" si="47"/>
        <v>0</v>
      </c>
      <c r="O517" s="38">
        <f>IF($F517=Instellingen!$I$11,ROUND(($J517-($J517/((100%+$F517)/100%))),2),0)</f>
        <v>0</v>
      </c>
      <c r="P517" s="38">
        <f>IF($F517=Instellingen!$I$12,ROUND(($J517-($J517/((100%+$F517)/100%))),2),0)</f>
        <v>0</v>
      </c>
      <c r="Q517" s="38">
        <f>IF($F517=Instellingen!$I$14,0,ROUND(($K517-($K517/((100%+$F517)/100%))),2))</f>
        <v>0</v>
      </c>
    </row>
    <row r="518" spans="1:17" x14ac:dyDescent="0.35">
      <c r="A518" s="20" t="str">
        <f t="shared" si="43"/>
        <v/>
      </c>
      <c r="B518" s="20" t="str">
        <f>IFERROR(VLOOKUP($A518,Instellingen!$K$11:$L$22,2,0),"")</f>
        <v/>
      </c>
      <c r="C518" s="51"/>
      <c r="D518" s="52"/>
      <c r="E518" s="52"/>
      <c r="F518" s="53"/>
      <c r="G518" s="50"/>
      <c r="H518" s="50"/>
      <c r="I518" s="50"/>
      <c r="J518" s="38">
        <f t="shared" si="44"/>
        <v>0</v>
      </c>
      <c r="K518" s="38">
        <f t="shared" si="42"/>
        <v>0</v>
      </c>
      <c r="L518" s="38">
        <f t="shared" si="45"/>
        <v>0</v>
      </c>
      <c r="M518" s="38">
        <f t="shared" si="46"/>
        <v>0</v>
      </c>
      <c r="N518" s="38">
        <f t="shared" si="47"/>
        <v>0</v>
      </c>
      <c r="O518" s="38">
        <f>IF($F518=Instellingen!$I$11,ROUND(($J518-($J518/((100%+$F518)/100%))),2),0)</f>
        <v>0</v>
      </c>
      <c r="P518" s="38">
        <f>IF($F518=Instellingen!$I$12,ROUND(($J518-($J518/((100%+$F518)/100%))),2),0)</f>
        <v>0</v>
      </c>
      <c r="Q518" s="38">
        <f>IF($F518=Instellingen!$I$14,0,ROUND(($K518-($K518/((100%+$F518)/100%))),2))</f>
        <v>0</v>
      </c>
    </row>
    <row r="519" spans="1:17" x14ac:dyDescent="0.35">
      <c r="A519" s="20" t="str">
        <f t="shared" si="43"/>
        <v/>
      </c>
      <c r="B519" s="20" t="str">
        <f>IFERROR(VLOOKUP($A519,Instellingen!$K$11:$L$22,2,0),"")</f>
        <v/>
      </c>
      <c r="C519" s="51"/>
      <c r="D519" s="52"/>
      <c r="E519" s="52"/>
      <c r="F519" s="53"/>
      <c r="G519" s="50"/>
      <c r="H519" s="50"/>
      <c r="I519" s="50"/>
      <c r="J519" s="38">
        <f t="shared" si="44"/>
        <v>0</v>
      </c>
      <c r="K519" s="38">
        <f t="shared" ref="K519:K582" si="48">IF(OR($G519="Kosten",$G519="Investering"),$E519-$D519,0)</f>
        <v>0</v>
      </c>
      <c r="L519" s="38">
        <f t="shared" si="45"/>
        <v>0</v>
      </c>
      <c r="M519" s="38">
        <f t="shared" si="46"/>
        <v>0</v>
      </c>
      <c r="N519" s="38">
        <f t="shared" si="47"/>
        <v>0</v>
      </c>
      <c r="O519" s="38">
        <f>IF($F519=Instellingen!$I$11,ROUND(($J519-($J519/((100%+$F519)/100%))),2),0)</f>
        <v>0</v>
      </c>
      <c r="P519" s="38">
        <f>IF($F519=Instellingen!$I$12,ROUND(($J519-($J519/((100%+$F519)/100%))),2),0)</f>
        <v>0</v>
      </c>
      <c r="Q519" s="38">
        <f>IF($F519=Instellingen!$I$14,0,ROUND(($K519-($K519/((100%+$F519)/100%))),2))</f>
        <v>0</v>
      </c>
    </row>
    <row r="520" spans="1:17" x14ac:dyDescent="0.35">
      <c r="A520" s="20" t="str">
        <f t="shared" ref="A520:A583" si="49">IF($C520="","",PROPER(TEXT($C520,"mmmm")))</f>
        <v/>
      </c>
      <c r="B520" s="20" t="str">
        <f>IFERROR(VLOOKUP($A520,Instellingen!$K$11:$L$22,2,0),"")</f>
        <v/>
      </c>
      <c r="C520" s="51"/>
      <c r="D520" s="52"/>
      <c r="E520" s="52"/>
      <c r="F520" s="53"/>
      <c r="G520" s="50"/>
      <c r="H520" s="50"/>
      <c r="I520" s="50"/>
      <c r="J520" s="38">
        <f t="shared" ref="J520:J583" si="50">IF($G520="Omzet",$D520-$E520,0)</f>
        <v>0</v>
      </c>
      <c r="K520" s="38">
        <f t="shared" si="48"/>
        <v>0</v>
      </c>
      <c r="L520" s="38">
        <f t="shared" ref="L520:L583" si="51">IF(OR($G520="Omzet",$G520="Kosten",$G520="Investering"),0,$D520-$E520)</f>
        <v>0</v>
      </c>
      <c r="M520" s="38">
        <f t="shared" ref="M520:M583" si="52">J520-O520-P520</f>
        <v>0</v>
      </c>
      <c r="N520" s="38">
        <f t="shared" ref="N520:N583" si="53">K520-Q520</f>
        <v>0</v>
      </c>
      <c r="O520" s="38">
        <f>IF($F520=Instellingen!$I$11,ROUND(($J520-($J520/((100%+$F520)/100%))),2),0)</f>
        <v>0</v>
      </c>
      <c r="P520" s="38">
        <f>IF($F520=Instellingen!$I$12,ROUND(($J520-($J520/((100%+$F520)/100%))),2),0)</f>
        <v>0</v>
      </c>
      <c r="Q520" s="38">
        <f>IF($F520=Instellingen!$I$14,0,ROUND(($K520-($K520/((100%+$F520)/100%))),2))</f>
        <v>0</v>
      </c>
    </row>
    <row r="521" spans="1:17" x14ac:dyDescent="0.35">
      <c r="A521" s="20" t="str">
        <f t="shared" si="49"/>
        <v/>
      </c>
      <c r="B521" s="20" t="str">
        <f>IFERROR(VLOOKUP($A521,Instellingen!$K$11:$L$22,2,0),"")</f>
        <v/>
      </c>
      <c r="C521" s="51"/>
      <c r="D521" s="52"/>
      <c r="E521" s="52"/>
      <c r="F521" s="53"/>
      <c r="G521" s="50"/>
      <c r="H521" s="50"/>
      <c r="I521" s="50"/>
      <c r="J521" s="38">
        <f t="shared" si="50"/>
        <v>0</v>
      </c>
      <c r="K521" s="38">
        <f t="shared" si="48"/>
        <v>0</v>
      </c>
      <c r="L521" s="38">
        <f t="shared" si="51"/>
        <v>0</v>
      </c>
      <c r="M521" s="38">
        <f t="shared" si="52"/>
        <v>0</v>
      </c>
      <c r="N521" s="38">
        <f t="shared" si="53"/>
        <v>0</v>
      </c>
      <c r="O521" s="38">
        <f>IF($F521=Instellingen!$I$11,ROUND(($J521-($J521/((100%+$F521)/100%))),2),0)</f>
        <v>0</v>
      </c>
      <c r="P521" s="38">
        <f>IF($F521=Instellingen!$I$12,ROUND(($J521-($J521/((100%+$F521)/100%))),2),0)</f>
        <v>0</v>
      </c>
      <c r="Q521" s="38">
        <f>IF($F521=Instellingen!$I$14,0,ROUND(($K521-($K521/((100%+$F521)/100%))),2))</f>
        <v>0</v>
      </c>
    </row>
    <row r="522" spans="1:17" x14ac:dyDescent="0.35">
      <c r="A522" s="20" t="str">
        <f t="shared" si="49"/>
        <v/>
      </c>
      <c r="B522" s="20" t="str">
        <f>IFERROR(VLOOKUP($A522,Instellingen!$K$11:$L$22,2,0),"")</f>
        <v/>
      </c>
      <c r="C522" s="51"/>
      <c r="D522" s="52"/>
      <c r="E522" s="52"/>
      <c r="F522" s="53"/>
      <c r="G522" s="50"/>
      <c r="H522" s="50"/>
      <c r="I522" s="50"/>
      <c r="J522" s="38">
        <f t="shared" si="50"/>
        <v>0</v>
      </c>
      <c r="K522" s="38">
        <f t="shared" si="48"/>
        <v>0</v>
      </c>
      <c r="L522" s="38">
        <f t="shared" si="51"/>
        <v>0</v>
      </c>
      <c r="M522" s="38">
        <f t="shared" si="52"/>
        <v>0</v>
      </c>
      <c r="N522" s="38">
        <f t="shared" si="53"/>
        <v>0</v>
      </c>
      <c r="O522" s="38">
        <f>IF($F522=Instellingen!$I$11,ROUND(($J522-($J522/((100%+$F522)/100%))),2),0)</f>
        <v>0</v>
      </c>
      <c r="P522" s="38">
        <f>IF($F522=Instellingen!$I$12,ROUND(($J522-($J522/((100%+$F522)/100%))),2),0)</f>
        <v>0</v>
      </c>
      <c r="Q522" s="38">
        <f>IF($F522=Instellingen!$I$14,0,ROUND(($K522-($K522/((100%+$F522)/100%))),2))</f>
        <v>0</v>
      </c>
    </row>
    <row r="523" spans="1:17" x14ac:dyDescent="0.35">
      <c r="A523" s="20" t="str">
        <f t="shared" si="49"/>
        <v/>
      </c>
      <c r="B523" s="20" t="str">
        <f>IFERROR(VLOOKUP($A523,Instellingen!$K$11:$L$22,2,0),"")</f>
        <v/>
      </c>
      <c r="C523" s="51"/>
      <c r="D523" s="52"/>
      <c r="E523" s="52"/>
      <c r="F523" s="53"/>
      <c r="G523" s="50"/>
      <c r="H523" s="50"/>
      <c r="I523" s="50"/>
      <c r="J523" s="38">
        <f t="shared" si="50"/>
        <v>0</v>
      </c>
      <c r="K523" s="38">
        <f t="shared" si="48"/>
        <v>0</v>
      </c>
      <c r="L523" s="38">
        <f t="shared" si="51"/>
        <v>0</v>
      </c>
      <c r="M523" s="38">
        <f t="shared" si="52"/>
        <v>0</v>
      </c>
      <c r="N523" s="38">
        <f t="shared" si="53"/>
        <v>0</v>
      </c>
      <c r="O523" s="38">
        <f>IF($F523=Instellingen!$I$11,ROUND(($J523-($J523/((100%+$F523)/100%))),2),0)</f>
        <v>0</v>
      </c>
      <c r="P523" s="38">
        <f>IF($F523=Instellingen!$I$12,ROUND(($J523-($J523/((100%+$F523)/100%))),2),0)</f>
        <v>0</v>
      </c>
      <c r="Q523" s="38">
        <f>IF($F523=Instellingen!$I$14,0,ROUND(($K523-($K523/((100%+$F523)/100%))),2))</f>
        <v>0</v>
      </c>
    </row>
    <row r="524" spans="1:17" x14ac:dyDescent="0.35">
      <c r="A524" s="20" t="str">
        <f t="shared" si="49"/>
        <v/>
      </c>
      <c r="B524" s="20" t="str">
        <f>IFERROR(VLOOKUP($A524,Instellingen!$K$11:$L$22,2,0),"")</f>
        <v/>
      </c>
      <c r="C524" s="51"/>
      <c r="D524" s="52"/>
      <c r="E524" s="52"/>
      <c r="F524" s="53"/>
      <c r="G524" s="50"/>
      <c r="H524" s="50"/>
      <c r="I524" s="50"/>
      <c r="J524" s="38">
        <f t="shared" si="50"/>
        <v>0</v>
      </c>
      <c r="K524" s="38">
        <f t="shared" si="48"/>
        <v>0</v>
      </c>
      <c r="L524" s="38">
        <f t="shared" si="51"/>
        <v>0</v>
      </c>
      <c r="M524" s="38">
        <f t="shared" si="52"/>
        <v>0</v>
      </c>
      <c r="N524" s="38">
        <f t="shared" si="53"/>
        <v>0</v>
      </c>
      <c r="O524" s="38">
        <f>IF($F524=Instellingen!$I$11,ROUND(($J524-($J524/((100%+$F524)/100%))),2),0)</f>
        <v>0</v>
      </c>
      <c r="P524" s="38">
        <f>IF($F524=Instellingen!$I$12,ROUND(($J524-($J524/((100%+$F524)/100%))),2),0)</f>
        <v>0</v>
      </c>
      <c r="Q524" s="38">
        <f>IF($F524=Instellingen!$I$14,0,ROUND(($K524-($K524/((100%+$F524)/100%))),2))</f>
        <v>0</v>
      </c>
    </row>
    <row r="525" spans="1:17" x14ac:dyDescent="0.35">
      <c r="A525" s="20" t="str">
        <f t="shared" si="49"/>
        <v/>
      </c>
      <c r="B525" s="20" t="str">
        <f>IFERROR(VLOOKUP($A525,Instellingen!$K$11:$L$22,2,0),"")</f>
        <v/>
      </c>
      <c r="C525" s="51"/>
      <c r="D525" s="52"/>
      <c r="E525" s="52"/>
      <c r="F525" s="53"/>
      <c r="G525" s="50"/>
      <c r="H525" s="50"/>
      <c r="I525" s="50"/>
      <c r="J525" s="38">
        <f t="shared" si="50"/>
        <v>0</v>
      </c>
      <c r="K525" s="38">
        <f t="shared" si="48"/>
        <v>0</v>
      </c>
      <c r="L525" s="38">
        <f t="shared" si="51"/>
        <v>0</v>
      </c>
      <c r="M525" s="38">
        <f t="shared" si="52"/>
        <v>0</v>
      </c>
      <c r="N525" s="38">
        <f t="shared" si="53"/>
        <v>0</v>
      </c>
      <c r="O525" s="38">
        <f>IF($F525=Instellingen!$I$11,ROUND(($J525-($J525/((100%+$F525)/100%))),2),0)</f>
        <v>0</v>
      </c>
      <c r="P525" s="38">
        <f>IF($F525=Instellingen!$I$12,ROUND(($J525-($J525/((100%+$F525)/100%))),2),0)</f>
        <v>0</v>
      </c>
      <c r="Q525" s="38">
        <f>IF($F525=Instellingen!$I$14,0,ROUND(($K525-($K525/((100%+$F525)/100%))),2))</f>
        <v>0</v>
      </c>
    </row>
    <row r="526" spans="1:17" x14ac:dyDescent="0.35">
      <c r="A526" s="20" t="str">
        <f t="shared" si="49"/>
        <v/>
      </c>
      <c r="B526" s="20" t="str">
        <f>IFERROR(VLOOKUP($A526,Instellingen!$K$11:$L$22,2,0),"")</f>
        <v/>
      </c>
      <c r="C526" s="51"/>
      <c r="D526" s="52"/>
      <c r="E526" s="52"/>
      <c r="F526" s="53"/>
      <c r="G526" s="50"/>
      <c r="H526" s="50"/>
      <c r="I526" s="50"/>
      <c r="J526" s="38">
        <f t="shared" si="50"/>
        <v>0</v>
      </c>
      <c r="K526" s="38">
        <f t="shared" si="48"/>
        <v>0</v>
      </c>
      <c r="L526" s="38">
        <f t="shared" si="51"/>
        <v>0</v>
      </c>
      <c r="M526" s="38">
        <f t="shared" si="52"/>
        <v>0</v>
      </c>
      <c r="N526" s="38">
        <f t="shared" si="53"/>
        <v>0</v>
      </c>
      <c r="O526" s="38">
        <f>IF($F526=Instellingen!$I$11,ROUND(($J526-($J526/((100%+$F526)/100%))),2),0)</f>
        <v>0</v>
      </c>
      <c r="P526" s="38">
        <f>IF($F526=Instellingen!$I$12,ROUND(($J526-($J526/((100%+$F526)/100%))),2),0)</f>
        <v>0</v>
      </c>
      <c r="Q526" s="38">
        <f>IF($F526=Instellingen!$I$14,0,ROUND(($K526-($K526/((100%+$F526)/100%))),2))</f>
        <v>0</v>
      </c>
    </row>
    <row r="527" spans="1:17" x14ac:dyDescent="0.35">
      <c r="A527" s="20" t="str">
        <f t="shared" si="49"/>
        <v/>
      </c>
      <c r="B527" s="20" t="str">
        <f>IFERROR(VLOOKUP($A527,Instellingen!$K$11:$L$22,2,0),"")</f>
        <v/>
      </c>
      <c r="C527" s="51"/>
      <c r="D527" s="52"/>
      <c r="E527" s="52"/>
      <c r="F527" s="53"/>
      <c r="G527" s="50"/>
      <c r="H527" s="50"/>
      <c r="I527" s="50"/>
      <c r="J527" s="38">
        <f t="shared" si="50"/>
        <v>0</v>
      </c>
      <c r="K527" s="38">
        <f t="shared" si="48"/>
        <v>0</v>
      </c>
      <c r="L527" s="38">
        <f t="shared" si="51"/>
        <v>0</v>
      </c>
      <c r="M527" s="38">
        <f t="shared" si="52"/>
        <v>0</v>
      </c>
      <c r="N527" s="38">
        <f t="shared" si="53"/>
        <v>0</v>
      </c>
      <c r="O527" s="38">
        <f>IF($F527=Instellingen!$I$11,ROUND(($J527-($J527/((100%+$F527)/100%))),2),0)</f>
        <v>0</v>
      </c>
      <c r="P527" s="38">
        <f>IF($F527=Instellingen!$I$12,ROUND(($J527-($J527/((100%+$F527)/100%))),2),0)</f>
        <v>0</v>
      </c>
      <c r="Q527" s="38">
        <f>IF($F527=Instellingen!$I$14,0,ROUND(($K527-($K527/((100%+$F527)/100%))),2))</f>
        <v>0</v>
      </c>
    </row>
    <row r="528" spans="1:17" x14ac:dyDescent="0.35">
      <c r="A528" s="20" t="str">
        <f t="shared" si="49"/>
        <v/>
      </c>
      <c r="B528" s="20" t="str">
        <f>IFERROR(VLOOKUP($A528,Instellingen!$K$11:$L$22,2,0),"")</f>
        <v/>
      </c>
      <c r="C528" s="51"/>
      <c r="D528" s="52"/>
      <c r="E528" s="52"/>
      <c r="F528" s="53"/>
      <c r="G528" s="50"/>
      <c r="H528" s="50"/>
      <c r="I528" s="50"/>
      <c r="J528" s="38">
        <f t="shared" si="50"/>
        <v>0</v>
      </c>
      <c r="K528" s="38">
        <f t="shared" si="48"/>
        <v>0</v>
      </c>
      <c r="L528" s="38">
        <f t="shared" si="51"/>
        <v>0</v>
      </c>
      <c r="M528" s="38">
        <f t="shared" si="52"/>
        <v>0</v>
      </c>
      <c r="N528" s="38">
        <f t="shared" si="53"/>
        <v>0</v>
      </c>
      <c r="O528" s="38">
        <f>IF($F528=Instellingen!$I$11,ROUND(($J528-($J528/((100%+$F528)/100%))),2),0)</f>
        <v>0</v>
      </c>
      <c r="P528" s="38">
        <f>IF($F528=Instellingen!$I$12,ROUND(($J528-($J528/((100%+$F528)/100%))),2),0)</f>
        <v>0</v>
      </c>
      <c r="Q528" s="38">
        <f>IF($F528=Instellingen!$I$14,0,ROUND(($K528-($K528/((100%+$F528)/100%))),2))</f>
        <v>0</v>
      </c>
    </row>
    <row r="529" spans="1:17" x14ac:dyDescent="0.35">
      <c r="A529" s="20" t="str">
        <f t="shared" si="49"/>
        <v/>
      </c>
      <c r="B529" s="20" t="str">
        <f>IFERROR(VLOOKUP($A529,Instellingen!$K$11:$L$22,2,0),"")</f>
        <v/>
      </c>
      <c r="C529" s="51"/>
      <c r="D529" s="52"/>
      <c r="E529" s="52"/>
      <c r="F529" s="53"/>
      <c r="G529" s="50"/>
      <c r="H529" s="50"/>
      <c r="I529" s="50"/>
      <c r="J529" s="38">
        <f t="shared" si="50"/>
        <v>0</v>
      </c>
      <c r="K529" s="38">
        <f t="shared" si="48"/>
        <v>0</v>
      </c>
      <c r="L529" s="38">
        <f t="shared" si="51"/>
        <v>0</v>
      </c>
      <c r="M529" s="38">
        <f t="shared" si="52"/>
        <v>0</v>
      </c>
      <c r="N529" s="38">
        <f t="shared" si="53"/>
        <v>0</v>
      </c>
      <c r="O529" s="38">
        <f>IF($F529=Instellingen!$I$11,ROUND(($J529-($J529/((100%+$F529)/100%))),2),0)</f>
        <v>0</v>
      </c>
      <c r="P529" s="38">
        <f>IF($F529=Instellingen!$I$12,ROUND(($J529-($J529/((100%+$F529)/100%))),2),0)</f>
        <v>0</v>
      </c>
      <c r="Q529" s="38">
        <f>IF($F529=Instellingen!$I$14,0,ROUND(($K529-($K529/((100%+$F529)/100%))),2))</f>
        <v>0</v>
      </c>
    </row>
    <row r="530" spans="1:17" x14ac:dyDescent="0.35">
      <c r="A530" s="20" t="str">
        <f t="shared" si="49"/>
        <v/>
      </c>
      <c r="B530" s="20" t="str">
        <f>IFERROR(VLOOKUP($A530,Instellingen!$K$11:$L$22,2,0),"")</f>
        <v/>
      </c>
      <c r="C530" s="51"/>
      <c r="D530" s="52"/>
      <c r="E530" s="52"/>
      <c r="F530" s="53"/>
      <c r="G530" s="50"/>
      <c r="H530" s="50"/>
      <c r="I530" s="50"/>
      <c r="J530" s="38">
        <f t="shared" si="50"/>
        <v>0</v>
      </c>
      <c r="K530" s="38">
        <f t="shared" si="48"/>
        <v>0</v>
      </c>
      <c r="L530" s="38">
        <f t="shared" si="51"/>
        <v>0</v>
      </c>
      <c r="M530" s="38">
        <f t="shared" si="52"/>
        <v>0</v>
      </c>
      <c r="N530" s="38">
        <f t="shared" si="53"/>
        <v>0</v>
      </c>
      <c r="O530" s="38">
        <f>IF($F530=Instellingen!$I$11,ROUND(($J530-($J530/((100%+$F530)/100%))),2),0)</f>
        <v>0</v>
      </c>
      <c r="P530" s="38">
        <f>IF($F530=Instellingen!$I$12,ROUND(($J530-($J530/((100%+$F530)/100%))),2),0)</f>
        <v>0</v>
      </c>
      <c r="Q530" s="38">
        <f>IF($F530=Instellingen!$I$14,0,ROUND(($K530-($K530/((100%+$F530)/100%))),2))</f>
        <v>0</v>
      </c>
    </row>
    <row r="531" spans="1:17" x14ac:dyDescent="0.35">
      <c r="A531" s="20" t="str">
        <f t="shared" si="49"/>
        <v/>
      </c>
      <c r="B531" s="20" t="str">
        <f>IFERROR(VLOOKUP($A531,Instellingen!$K$11:$L$22,2,0),"")</f>
        <v/>
      </c>
      <c r="C531" s="51"/>
      <c r="D531" s="52"/>
      <c r="E531" s="52"/>
      <c r="F531" s="53"/>
      <c r="G531" s="50"/>
      <c r="H531" s="50"/>
      <c r="I531" s="50"/>
      <c r="J531" s="38">
        <f t="shared" si="50"/>
        <v>0</v>
      </c>
      <c r="K531" s="38">
        <f t="shared" si="48"/>
        <v>0</v>
      </c>
      <c r="L531" s="38">
        <f t="shared" si="51"/>
        <v>0</v>
      </c>
      <c r="M531" s="38">
        <f t="shared" si="52"/>
        <v>0</v>
      </c>
      <c r="N531" s="38">
        <f t="shared" si="53"/>
        <v>0</v>
      </c>
      <c r="O531" s="38">
        <f>IF($F531=Instellingen!$I$11,ROUND(($J531-($J531/((100%+$F531)/100%))),2),0)</f>
        <v>0</v>
      </c>
      <c r="P531" s="38">
        <f>IF($F531=Instellingen!$I$12,ROUND(($J531-($J531/((100%+$F531)/100%))),2),0)</f>
        <v>0</v>
      </c>
      <c r="Q531" s="38">
        <f>IF($F531=Instellingen!$I$14,0,ROUND(($K531-($K531/((100%+$F531)/100%))),2))</f>
        <v>0</v>
      </c>
    </row>
    <row r="532" spans="1:17" x14ac:dyDescent="0.35">
      <c r="A532" s="20" t="str">
        <f t="shared" si="49"/>
        <v/>
      </c>
      <c r="B532" s="20" t="str">
        <f>IFERROR(VLOOKUP($A532,Instellingen!$K$11:$L$22,2,0),"")</f>
        <v/>
      </c>
      <c r="C532" s="51"/>
      <c r="D532" s="52"/>
      <c r="E532" s="52"/>
      <c r="F532" s="53"/>
      <c r="G532" s="50"/>
      <c r="H532" s="50"/>
      <c r="I532" s="50"/>
      <c r="J532" s="38">
        <f t="shared" si="50"/>
        <v>0</v>
      </c>
      <c r="K532" s="38">
        <f t="shared" si="48"/>
        <v>0</v>
      </c>
      <c r="L532" s="38">
        <f t="shared" si="51"/>
        <v>0</v>
      </c>
      <c r="M532" s="38">
        <f t="shared" si="52"/>
        <v>0</v>
      </c>
      <c r="N532" s="38">
        <f t="shared" si="53"/>
        <v>0</v>
      </c>
      <c r="O532" s="38">
        <f>IF($F532=Instellingen!$I$11,ROUND(($J532-($J532/((100%+$F532)/100%))),2),0)</f>
        <v>0</v>
      </c>
      <c r="P532" s="38">
        <f>IF($F532=Instellingen!$I$12,ROUND(($J532-($J532/((100%+$F532)/100%))),2),0)</f>
        <v>0</v>
      </c>
      <c r="Q532" s="38">
        <f>IF($F532=Instellingen!$I$14,0,ROUND(($K532-($K532/((100%+$F532)/100%))),2))</f>
        <v>0</v>
      </c>
    </row>
    <row r="533" spans="1:17" x14ac:dyDescent="0.35">
      <c r="A533" s="20" t="str">
        <f t="shared" si="49"/>
        <v/>
      </c>
      <c r="B533" s="20" t="str">
        <f>IFERROR(VLOOKUP($A533,Instellingen!$K$11:$L$22,2,0),"")</f>
        <v/>
      </c>
      <c r="C533" s="51"/>
      <c r="D533" s="52"/>
      <c r="E533" s="52"/>
      <c r="F533" s="53"/>
      <c r="G533" s="50"/>
      <c r="H533" s="50"/>
      <c r="I533" s="50"/>
      <c r="J533" s="38">
        <f t="shared" si="50"/>
        <v>0</v>
      </c>
      <c r="K533" s="38">
        <f t="shared" si="48"/>
        <v>0</v>
      </c>
      <c r="L533" s="38">
        <f t="shared" si="51"/>
        <v>0</v>
      </c>
      <c r="M533" s="38">
        <f t="shared" si="52"/>
        <v>0</v>
      </c>
      <c r="N533" s="38">
        <f t="shared" si="53"/>
        <v>0</v>
      </c>
      <c r="O533" s="38">
        <f>IF($F533=Instellingen!$I$11,ROUND(($J533-($J533/((100%+$F533)/100%))),2),0)</f>
        <v>0</v>
      </c>
      <c r="P533" s="38">
        <f>IF($F533=Instellingen!$I$12,ROUND(($J533-($J533/((100%+$F533)/100%))),2),0)</f>
        <v>0</v>
      </c>
      <c r="Q533" s="38">
        <f>IF($F533=Instellingen!$I$14,0,ROUND(($K533-($K533/((100%+$F533)/100%))),2))</f>
        <v>0</v>
      </c>
    </row>
    <row r="534" spans="1:17" x14ac:dyDescent="0.35">
      <c r="A534" s="20" t="str">
        <f t="shared" si="49"/>
        <v/>
      </c>
      <c r="B534" s="20" t="str">
        <f>IFERROR(VLOOKUP($A534,Instellingen!$K$11:$L$22,2,0),"")</f>
        <v/>
      </c>
      <c r="C534" s="51"/>
      <c r="D534" s="52"/>
      <c r="E534" s="52"/>
      <c r="F534" s="53"/>
      <c r="G534" s="50"/>
      <c r="H534" s="50"/>
      <c r="I534" s="50"/>
      <c r="J534" s="38">
        <f t="shared" si="50"/>
        <v>0</v>
      </c>
      <c r="K534" s="38">
        <f t="shared" si="48"/>
        <v>0</v>
      </c>
      <c r="L534" s="38">
        <f t="shared" si="51"/>
        <v>0</v>
      </c>
      <c r="M534" s="38">
        <f t="shared" si="52"/>
        <v>0</v>
      </c>
      <c r="N534" s="38">
        <f t="shared" si="53"/>
        <v>0</v>
      </c>
      <c r="O534" s="38">
        <f>IF($F534=Instellingen!$I$11,ROUND(($J534-($J534/((100%+$F534)/100%))),2),0)</f>
        <v>0</v>
      </c>
      <c r="P534" s="38">
        <f>IF($F534=Instellingen!$I$12,ROUND(($J534-($J534/((100%+$F534)/100%))),2),0)</f>
        <v>0</v>
      </c>
      <c r="Q534" s="38">
        <f>IF($F534=Instellingen!$I$14,0,ROUND(($K534-($K534/((100%+$F534)/100%))),2))</f>
        <v>0</v>
      </c>
    </row>
    <row r="535" spans="1:17" x14ac:dyDescent="0.35">
      <c r="A535" s="20" t="str">
        <f t="shared" si="49"/>
        <v/>
      </c>
      <c r="B535" s="20" t="str">
        <f>IFERROR(VLOOKUP($A535,Instellingen!$K$11:$L$22,2,0),"")</f>
        <v/>
      </c>
      <c r="C535" s="51"/>
      <c r="D535" s="52"/>
      <c r="E535" s="52"/>
      <c r="F535" s="53"/>
      <c r="G535" s="50"/>
      <c r="H535" s="50"/>
      <c r="I535" s="50"/>
      <c r="J535" s="38">
        <f t="shared" si="50"/>
        <v>0</v>
      </c>
      <c r="K535" s="38">
        <f t="shared" si="48"/>
        <v>0</v>
      </c>
      <c r="L535" s="38">
        <f t="shared" si="51"/>
        <v>0</v>
      </c>
      <c r="M535" s="38">
        <f t="shared" si="52"/>
        <v>0</v>
      </c>
      <c r="N535" s="38">
        <f t="shared" si="53"/>
        <v>0</v>
      </c>
      <c r="O535" s="38">
        <f>IF($F535=Instellingen!$I$11,ROUND(($J535-($J535/((100%+$F535)/100%))),2),0)</f>
        <v>0</v>
      </c>
      <c r="P535" s="38">
        <f>IF($F535=Instellingen!$I$12,ROUND(($J535-($J535/((100%+$F535)/100%))),2),0)</f>
        <v>0</v>
      </c>
      <c r="Q535" s="38">
        <f>IF($F535=Instellingen!$I$14,0,ROUND(($K535-($K535/((100%+$F535)/100%))),2))</f>
        <v>0</v>
      </c>
    </row>
    <row r="536" spans="1:17" x14ac:dyDescent="0.35">
      <c r="A536" s="20" t="str">
        <f t="shared" si="49"/>
        <v/>
      </c>
      <c r="B536" s="20" t="str">
        <f>IFERROR(VLOOKUP($A536,Instellingen!$K$11:$L$22,2,0),"")</f>
        <v/>
      </c>
      <c r="C536" s="51"/>
      <c r="D536" s="52"/>
      <c r="E536" s="52"/>
      <c r="F536" s="53"/>
      <c r="G536" s="50"/>
      <c r="H536" s="50"/>
      <c r="I536" s="50"/>
      <c r="J536" s="38">
        <f t="shared" si="50"/>
        <v>0</v>
      </c>
      <c r="K536" s="38">
        <f t="shared" si="48"/>
        <v>0</v>
      </c>
      <c r="L536" s="38">
        <f t="shared" si="51"/>
        <v>0</v>
      </c>
      <c r="M536" s="38">
        <f t="shared" si="52"/>
        <v>0</v>
      </c>
      <c r="N536" s="38">
        <f t="shared" si="53"/>
        <v>0</v>
      </c>
      <c r="O536" s="38">
        <f>IF($F536=Instellingen!$I$11,ROUND(($J536-($J536/((100%+$F536)/100%))),2),0)</f>
        <v>0</v>
      </c>
      <c r="P536" s="38">
        <f>IF($F536=Instellingen!$I$12,ROUND(($J536-($J536/((100%+$F536)/100%))),2),0)</f>
        <v>0</v>
      </c>
      <c r="Q536" s="38">
        <f>IF($F536=Instellingen!$I$14,0,ROUND(($K536-($K536/((100%+$F536)/100%))),2))</f>
        <v>0</v>
      </c>
    </row>
    <row r="537" spans="1:17" x14ac:dyDescent="0.35">
      <c r="A537" s="20" t="str">
        <f t="shared" si="49"/>
        <v/>
      </c>
      <c r="B537" s="20" t="str">
        <f>IFERROR(VLOOKUP($A537,Instellingen!$K$11:$L$22,2,0),"")</f>
        <v/>
      </c>
      <c r="C537" s="51"/>
      <c r="D537" s="52"/>
      <c r="E537" s="52"/>
      <c r="F537" s="53"/>
      <c r="G537" s="50"/>
      <c r="H537" s="50"/>
      <c r="I537" s="50"/>
      <c r="J537" s="38">
        <f t="shared" si="50"/>
        <v>0</v>
      </c>
      <c r="K537" s="38">
        <f t="shared" si="48"/>
        <v>0</v>
      </c>
      <c r="L537" s="38">
        <f t="shared" si="51"/>
        <v>0</v>
      </c>
      <c r="M537" s="38">
        <f t="shared" si="52"/>
        <v>0</v>
      </c>
      <c r="N537" s="38">
        <f t="shared" si="53"/>
        <v>0</v>
      </c>
      <c r="O537" s="38">
        <f>IF($F537=Instellingen!$I$11,ROUND(($J537-($J537/((100%+$F537)/100%))),2),0)</f>
        <v>0</v>
      </c>
      <c r="P537" s="38">
        <f>IF($F537=Instellingen!$I$12,ROUND(($J537-($J537/((100%+$F537)/100%))),2),0)</f>
        <v>0</v>
      </c>
      <c r="Q537" s="38">
        <f>IF($F537=Instellingen!$I$14,0,ROUND(($K537-($K537/((100%+$F537)/100%))),2))</f>
        <v>0</v>
      </c>
    </row>
    <row r="538" spans="1:17" x14ac:dyDescent="0.35">
      <c r="A538" s="20" t="str">
        <f t="shared" si="49"/>
        <v/>
      </c>
      <c r="B538" s="20" t="str">
        <f>IFERROR(VLOOKUP($A538,Instellingen!$K$11:$L$22,2,0),"")</f>
        <v/>
      </c>
      <c r="C538" s="51"/>
      <c r="D538" s="52"/>
      <c r="E538" s="52"/>
      <c r="F538" s="53"/>
      <c r="G538" s="50"/>
      <c r="H538" s="50"/>
      <c r="I538" s="50"/>
      <c r="J538" s="38">
        <f t="shared" si="50"/>
        <v>0</v>
      </c>
      <c r="K538" s="38">
        <f t="shared" si="48"/>
        <v>0</v>
      </c>
      <c r="L538" s="38">
        <f t="shared" si="51"/>
        <v>0</v>
      </c>
      <c r="M538" s="38">
        <f t="shared" si="52"/>
        <v>0</v>
      </c>
      <c r="N538" s="38">
        <f t="shared" si="53"/>
        <v>0</v>
      </c>
      <c r="O538" s="38">
        <f>IF($F538=Instellingen!$I$11,ROUND(($J538-($J538/((100%+$F538)/100%))),2),0)</f>
        <v>0</v>
      </c>
      <c r="P538" s="38">
        <f>IF($F538=Instellingen!$I$12,ROUND(($J538-($J538/((100%+$F538)/100%))),2),0)</f>
        <v>0</v>
      </c>
      <c r="Q538" s="38">
        <f>IF($F538=Instellingen!$I$14,0,ROUND(($K538-($K538/((100%+$F538)/100%))),2))</f>
        <v>0</v>
      </c>
    </row>
    <row r="539" spans="1:17" x14ac:dyDescent="0.35">
      <c r="A539" s="20" t="str">
        <f t="shared" si="49"/>
        <v/>
      </c>
      <c r="B539" s="20" t="str">
        <f>IFERROR(VLOOKUP($A539,Instellingen!$K$11:$L$22,2,0),"")</f>
        <v/>
      </c>
      <c r="C539" s="51"/>
      <c r="D539" s="52"/>
      <c r="E539" s="52"/>
      <c r="F539" s="53"/>
      <c r="G539" s="50"/>
      <c r="H539" s="50"/>
      <c r="I539" s="50"/>
      <c r="J539" s="38">
        <f t="shared" si="50"/>
        <v>0</v>
      </c>
      <c r="K539" s="38">
        <f t="shared" si="48"/>
        <v>0</v>
      </c>
      <c r="L539" s="38">
        <f t="shared" si="51"/>
        <v>0</v>
      </c>
      <c r="M539" s="38">
        <f t="shared" si="52"/>
        <v>0</v>
      </c>
      <c r="N539" s="38">
        <f t="shared" si="53"/>
        <v>0</v>
      </c>
      <c r="O539" s="38">
        <f>IF($F539=Instellingen!$I$11,ROUND(($J539-($J539/((100%+$F539)/100%))),2),0)</f>
        <v>0</v>
      </c>
      <c r="P539" s="38">
        <f>IF($F539=Instellingen!$I$12,ROUND(($J539-($J539/((100%+$F539)/100%))),2),0)</f>
        <v>0</v>
      </c>
      <c r="Q539" s="38">
        <f>IF($F539=Instellingen!$I$14,0,ROUND(($K539-($K539/((100%+$F539)/100%))),2))</f>
        <v>0</v>
      </c>
    </row>
    <row r="540" spans="1:17" x14ac:dyDescent="0.35">
      <c r="A540" s="20" t="str">
        <f t="shared" si="49"/>
        <v/>
      </c>
      <c r="B540" s="20" t="str">
        <f>IFERROR(VLOOKUP($A540,Instellingen!$K$11:$L$22,2,0),"")</f>
        <v/>
      </c>
      <c r="C540" s="51"/>
      <c r="D540" s="52"/>
      <c r="E540" s="52"/>
      <c r="F540" s="53"/>
      <c r="G540" s="50"/>
      <c r="H540" s="50"/>
      <c r="I540" s="50"/>
      <c r="J540" s="38">
        <f t="shared" si="50"/>
        <v>0</v>
      </c>
      <c r="K540" s="38">
        <f t="shared" si="48"/>
        <v>0</v>
      </c>
      <c r="L540" s="38">
        <f t="shared" si="51"/>
        <v>0</v>
      </c>
      <c r="M540" s="38">
        <f t="shared" si="52"/>
        <v>0</v>
      </c>
      <c r="N540" s="38">
        <f t="shared" si="53"/>
        <v>0</v>
      </c>
      <c r="O540" s="38">
        <f>IF($F540=Instellingen!$I$11,ROUND(($J540-($J540/((100%+$F540)/100%))),2),0)</f>
        <v>0</v>
      </c>
      <c r="P540" s="38">
        <f>IF($F540=Instellingen!$I$12,ROUND(($J540-($J540/((100%+$F540)/100%))),2),0)</f>
        <v>0</v>
      </c>
      <c r="Q540" s="38">
        <f>IF($F540=Instellingen!$I$14,0,ROUND(($K540-($K540/((100%+$F540)/100%))),2))</f>
        <v>0</v>
      </c>
    </row>
    <row r="541" spans="1:17" x14ac:dyDescent="0.35">
      <c r="A541" s="20" t="str">
        <f t="shared" si="49"/>
        <v/>
      </c>
      <c r="B541" s="20" t="str">
        <f>IFERROR(VLOOKUP($A541,Instellingen!$K$11:$L$22,2,0),"")</f>
        <v/>
      </c>
      <c r="C541" s="51"/>
      <c r="D541" s="52"/>
      <c r="E541" s="52"/>
      <c r="F541" s="53"/>
      <c r="G541" s="50"/>
      <c r="H541" s="50"/>
      <c r="I541" s="50"/>
      <c r="J541" s="38">
        <f t="shared" si="50"/>
        <v>0</v>
      </c>
      <c r="K541" s="38">
        <f t="shared" si="48"/>
        <v>0</v>
      </c>
      <c r="L541" s="38">
        <f t="shared" si="51"/>
        <v>0</v>
      </c>
      <c r="M541" s="38">
        <f t="shared" si="52"/>
        <v>0</v>
      </c>
      <c r="N541" s="38">
        <f t="shared" si="53"/>
        <v>0</v>
      </c>
      <c r="O541" s="38">
        <f>IF($F541=Instellingen!$I$11,ROUND(($J541-($J541/((100%+$F541)/100%))),2),0)</f>
        <v>0</v>
      </c>
      <c r="P541" s="38">
        <f>IF($F541=Instellingen!$I$12,ROUND(($J541-($J541/((100%+$F541)/100%))),2),0)</f>
        <v>0</v>
      </c>
      <c r="Q541" s="38">
        <f>IF($F541=Instellingen!$I$14,0,ROUND(($K541-($K541/((100%+$F541)/100%))),2))</f>
        <v>0</v>
      </c>
    </row>
    <row r="542" spans="1:17" x14ac:dyDescent="0.35">
      <c r="A542" s="20" t="str">
        <f t="shared" si="49"/>
        <v/>
      </c>
      <c r="B542" s="20" t="str">
        <f>IFERROR(VLOOKUP($A542,Instellingen!$K$11:$L$22,2,0),"")</f>
        <v/>
      </c>
      <c r="C542" s="51"/>
      <c r="D542" s="52"/>
      <c r="E542" s="52"/>
      <c r="F542" s="53"/>
      <c r="G542" s="50"/>
      <c r="H542" s="50"/>
      <c r="I542" s="50"/>
      <c r="J542" s="38">
        <f t="shared" si="50"/>
        <v>0</v>
      </c>
      <c r="K542" s="38">
        <f t="shared" si="48"/>
        <v>0</v>
      </c>
      <c r="L542" s="38">
        <f t="shared" si="51"/>
        <v>0</v>
      </c>
      <c r="M542" s="38">
        <f t="shared" si="52"/>
        <v>0</v>
      </c>
      <c r="N542" s="38">
        <f t="shared" si="53"/>
        <v>0</v>
      </c>
      <c r="O542" s="38">
        <f>IF($F542=Instellingen!$I$11,ROUND(($J542-($J542/((100%+$F542)/100%))),2),0)</f>
        <v>0</v>
      </c>
      <c r="P542" s="38">
        <f>IF($F542=Instellingen!$I$12,ROUND(($J542-($J542/((100%+$F542)/100%))),2),0)</f>
        <v>0</v>
      </c>
      <c r="Q542" s="38">
        <f>IF($F542=Instellingen!$I$14,0,ROUND(($K542-($K542/((100%+$F542)/100%))),2))</f>
        <v>0</v>
      </c>
    </row>
    <row r="543" spans="1:17" x14ac:dyDescent="0.35">
      <c r="A543" s="20" t="str">
        <f t="shared" si="49"/>
        <v/>
      </c>
      <c r="B543" s="20" t="str">
        <f>IFERROR(VLOOKUP($A543,Instellingen!$K$11:$L$22,2,0),"")</f>
        <v/>
      </c>
      <c r="C543" s="51"/>
      <c r="D543" s="52"/>
      <c r="E543" s="52"/>
      <c r="F543" s="53"/>
      <c r="G543" s="50"/>
      <c r="H543" s="50"/>
      <c r="I543" s="50"/>
      <c r="J543" s="38">
        <f t="shared" si="50"/>
        <v>0</v>
      </c>
      <c r="K543" s="38">
        <f t="shared" si="48"/>
        <v>0</v>
      </c>
      <c r="L543" s="38">
        <f t="shared" si="51"/>
        <v>0</v>
      </c>
      <c r="M543" s="38">
        <f t="shared" si="52"/>
        <v>0</v>
      </c>
      <c r="N543" s="38">
        <f t="shared" si="53"/>
        <v>0</v>
      </c>
      <c r="O543" s="38">
        <f>IF($F543=Instellingen!$I$11,ROUND(($J543-($J543/((100%+$F543)/100%))),2),0)</f>
        <v>0</v>
      </c>
      <c r="P543" s="38">
        <f>IF($F543=Instellingen!$I$12,ROUND(($J543-($J543/((100%+$F543)/100%))),2),0)</f>
        <v>0</v>
      </c>
      <c r="Q543" s="38">
        <f>IF($F543=Instellingen!$I$14,0,ROUND(($K543-($K543/((100%+$F543)/100%))),2))</f>
        <v>0</v>
      </c>
    </row>
    <row r="544" spans="1:17" x14ac:dyDescent="0.35">
      <c r="A544" s="20" t="str">
        <f t="shared" si="49"/>
        <v/>
      </c>
      <c r="B544" s="20" t="str">
        <f>IFERROR(VLOOKUP($A544,Instellingen!$K$11:$L$22,2,0),"")</f>
        <v/>
      </c>
      <c r="C544" s="51"/>
      <c r="D544" s="52"/>
      <c r="E544" s="52"/>
      <c r="F544" s="53"/>
      <c r="G544" s="50"/>
      <c r="H544" s="50"/>
      <c r="I544" s="50"/>
      <c r="J544" s="38">
        <f t="shared" si="50"/>
        <v>0</v>
      </c>
      <c r="K544" s="38">
        <f t="shared" si="48"/>
        <v>0</v>
      </c>
      <c r="L544" s="38">
        <f t="shared" si="51"/>
        <v>0</v>
      </c>
      <c r="M544" s="38">
        <f t="shared" si="52"/>
        <v>0</v>
      </c>
      <c r="N544" s="38">
        <f t="shared" si="53"/>
        <v>0</v>
      </c>
      <c r="O544" s="38">
        <f>IF($F544=Instellingen!$I$11,ROUND(($J544-($J544/((100%+$F544)/100%))),2),0)</f>
        <v>0</v>
      </c>
      <c r="P544" s="38">
        <f>IF($F544=Instellingen!$I$12,ROUND(($J544-($J544/((100%+$F544)/100%))),2),0)</f>
        <v>0</v>
      </c>
      <c r="Q544" s="38">
        <f>IF($F544=Instellingen!$I$14,0,ROUND(($K544-($K544/((100%+$F544)/100%))),2))</f>
        <v>0</v>
      </c>
    </row>
    <row r="545" spans="1:17" x14ac:dyDescent="0.35">
      <c r="A545" s="20" t="str">
        <f t="shared" si="49"/>
        <v/>
      </c>
      <c r="B545" s="20" t="str">
        <f>IFERROR(VLOOKUP($A545,Instellingen!$K$11:$L$22,2,0),"")</f>
        <v/>
      </c>
      <c r="C545" s="51"/>
      <c r="D545" s="52"/>
      <c r="E545" s="52"/>
      <c r="F545" s="53"/>
      <c r="G545" s="50"/>
      <c r="H545" s="50"/>
      <c r="I545" s="50"/>
      <c r="J545" s="38">
        <f t="shared" si="50"/>
        <v>0</v>
      </c>
      <c r="K545" s="38">
        <f t="shared" si="48"/>
        <v>0</v>
      </c>
      <c r="L545" s="38">
        <f t="shared" si="51"/>
        <v>0</v>
      </c>
      <c r="M545" s="38">
        <f t="shared" si="52"/>
        <v>0</v>
      </c>
      <c r="N545" s="38">
        <f t="shared" si="53"/>
        <v>0</v>
      </c>
      <c r="O545" s="38">
        <f>IF($F545=Instellingen!$I$11,ROUND(($J545-($J545/((100%+$F545)/100%))),2),0)</f>
        <v>0</v>
      </c>
      <c r="P545" s="38">
        <f>IF($F545=Instellingen!$I$12,ROUND(($J545-($J545/((100%+$F545)/100%))),2),0)</f>
        <v>0</v>
      </c>
      <c r="Q545" s="38">
        <f>IF($F545=Instellingen!$I$14,0,ROUND(($K545-($K545/((100%+$F545)/100%))),2))</f>
        <v>0</v>
      </c>
    </row>
    <row r="546" spans="1:17" x14ac:dyDescent="0.35">
      <c r="A546" s="20" t="str">
        <f t="shared" si="49"/>
        <v/>
      </c>
      <c r="B546" s="20" t="str">
        <f>IFERROR(VLOOKUP($A546,Instellingen!$K$11:$L$22,2,0),"")</f>
        <v/>
      </c>
      <c r="C546" s="51"/>
      <c r="D546" s="52"/>
      <c r="E546" s="52"/>
      <c r="F546" s="53"/>
      <c r="G546" s="50"/>
      <c r="H546" s="50"/>
      <c r="I546" s="50"/>
      <c r="J546" s="38">
        <f t="shared" si="50"/>
        <v>0</v>
      </c>
      <c r="K546" s="38">
        <f t="shared" si="48"/>
        <v>0</v>
      </c>
      <c r="L546" s="38">
        <f t="shared" si="51"/>
        <v>0</v>
      </c>
      <c r="M546" s="38">
        <f t="shared" si="52"/>
        <v>0</v>
      </c>
      <c r="N546" s="38">
        <f t="shared" si="53"/>
        <v>0</v>
      </c>
      <c r="O546" s="38">
        <f>IF($F546=Instellingen!$I$11,ROUND(($J546-($J546/((100%+$F546)/100%))),2),0)</f>
        <v>0</v>
      </c>
      <c r="P546" s="38">
        <f>IF($F546=Instellingen!$I$12,ROUND(($J546-($J546/((100%+$F546)/100%))),2),0)</f>
        <v>0</v>
      </c>
      <c r="Q546" s="38">
        <f>IF($F546=Instellingen!$I$14,0,ROUND(($K546-($K546/((100%+$F546)/100%))),2))</f>
        <v>0</v>
      </c>
    </row>
    <row r="547" spans="1:17" x14ac:dyDescent="0.35">
      <c r="A547" s="20" t="str">
        <f t="shared" si="49"/>
        <v/>
      </c>
      <c r="B547" s="20" t="str">
        <f>IFERROR(VLOOKUP($A547,Instellingen!$K$11:$L$22,2,0),"")</f>
        <v/>
      </c>
      <c r="C547" s="51"/>
      <c r="D547" s="52"/>
      <c r="E547" s="52"/>
      <c r="F547" s="53"/>
      <c r="G547" s="50"/>
      <c r="H547" s="50"/>
      <c r="I547" s="50"/>
      <c r="J547" s="38">
        <f t="shared" si="50"/>
        <v>0</v>
      </c>
      <c r="K547" s="38">
        <f t="shared" si="48"/>
        <v>0</v>
      </c>
      <c r="L547" s="38">
        <f t="shared" si="51"/>
        <v>0</v>
      </c>
      <c r="M547" s="38">
        <f t="shared" si="52"/>
        <v>0</v>
      </c>
      <c r="N547" s="38">
        <f t="shared" si="53"/>
        <v>0</v>
      </c>
      <c r="O547" s="38">
        <f>IF($F547=Instellingen!$I$11,ROUND(($J547-($J547/((100%+$F547)/100%))),2),0)</f>
        <v>0</v>
      </c>
      <c r="P547" s="38">
        <f>IF($F547=Instellingen!$I$12,ROUND(($J547-($J547/((100%+$F547)/100%))),2),0)</f>
        <v>0</v>
      </c>
      <c r="Q547" s="38">
        <f>IF($F547=Instellingen!$I$14,0,ROUND(($K547-($K547/((100%+$F547)/100%))),2))</f>
        <v>0</v>
      </c>
    </row>
    <row r="548" spans="1:17" x14ac:dyDescent="0.35">
      <c r="A548" s="20" t="str">
        <f t="shared" si="49"/>
        <v/>
      </c>
      <c r="B548" s="20" t="str">
        <f>IFERROR(VLOOKUP($A548,Instellingen!$K$11:$L$22,2,0),"")</f>
        <v/>
      </c>
      <c r="C548" s="51"/>
      <c r="D548" s="52"/>
      <c r="E548" s="52"/>
      <c r="F548" s="53"/>
      <c r="G548" s="50"/>
      <c r="H548" s="50"/>
      <c r="I548" s="50"/>
      <c r="J548" s="38">
        <f t="shared" si="50"/>
        <v>0</v>
      </c>
      <c r="K548" s="38">
        <f t="shared" si="48"/>
        <v>0</v>
      </c>
      <c r="L548" s="38">
        <f t="shared" si="51"/>
        <v>0</v>
      </c>
      <c r="M548" s="38">
        <f t="shared" si="52"/>
        <v>0</v>
      </c>
      <c r="N548" s="38">
        <f t="shared" si="53"/>
        <v>0</v>
      </c>
      <c r="O548" s="38">
        <f>IF($F548=Instellingen!$I$11,ROUND(($J548-($J548/((100%+$F548)/100%))),2),0)</f>
        <v>0</v>
      </c>
      <c r="P548" s="38">
        <f>IF($F548=Instellingen!$I$12,ROUND(($J548-($J548/((100%+$F548)/100%))),2),0)</f>
        <v>0</v>
      </c>
      <c r="Q548" s="38">
        <f>IF($F548=Instellingen!$I$14,0,ROUND(($K548-($K548/((100%+$F548)/100%))),2))</f>
        <v>0</v>
      </c>
    </row>
    <row r="549" spans="1:17" x14ac:dyDescent="0.35">
      <c r="A549" s="20" t="str">
        <f t="shared" si="49"/>
        <v/>
      </c>
      <c r="B549" s="20" t="str">
        <f>IFERROR(VLOOKUP($A549,Instellingen!$K$11:$L$22,2,0),"")</f>
        <v/>
      </c>
      <c r="C549" s="51"/>
      <c r="D549" s="52"/>
      <c r="E549" s="52"/>
      <c r="F549" s="53"/>
      <c r="G549" s="50"/>
      <c r="H549" s="50"/>
      <c r="I549" s="50"/>
      <c r="J549" s="38">
        <f t="shared" si="50"/>
        <v>0</v>
      </c>
      <c r="K549" s="38">
        <f t="shared" si="48"/>
        <v>0</v>
      </c>
      <c r="L549" s="38">
        <f t="shared" si="51"/>
        <v>0</v>
      </c>
      <c r="M549" s="38">
        <f t="shared" si="52"/>
        <v>0</v>
      </c>
      <c r="N549" s="38">
        <f t="shared" si="53"/>
        <v>0</v>
      </c>
      <c r="O549" s="38">
        <f>IF($F549=Instellingen!$I$11,ROUND(($J549-($J549/((100%+$F549)/100%))),2),0)</f>
        <v>0</v>
      </c>
      <c r="P549" s="38">
        <f>IF($F549=Instellingen!$I$12,ROUND(($J549-($J549/((100%+$F549)/100%))),2),0)</f>
        <v>0</v>
      </c>
      <c r="Q549" s="38">
        <f>IF($F549=Instellingen!$I$14,0,ROUND(($K549-($K549/((100%+$F549)/100%))),2))</f>
        <v>0</v>
      </c>
    </row>
    <row r="550" spans="1:17" x14ac:dyDescent="0.35">
      <c r="A550" s="20" t="str">
        <f t="shared" si="49"/>
        <v/>
      </c>
      <c r="B550" s="20" t="str">
        <f>IFERROR(VLOOKUP($A550,Instellingen!$K$11:$L$22,2,0),"")</f>
        <v/>
      </c>
      <c r="C550" s="51"/>
      <c r="D550" s="52"/>
      <c r="E550" s="52"/>
      <c r="F550" s="53"/>
      <c r="G550" s="50"/>
      <c r="H550" s="50"/>
      <c r="I550" s="50"/>
      <c r="J550" s="38">
        <f t="shared" si="50"/>
        <v>0</v>
      </c>
      <c r="K550" s="38">
        <f t="shared" si="48"/>
        <v>0</v>
      </c>
      <c r="L550" s="38">
        <f t="shared" si="51"/>
        <v>0</v>
      </c>
      <c r="M550" s="38">
        <f t="shared" si="52"/>
        <v>0</v>
      </c>
      <c r="N550" s="38">
        <f t="shared" si="53"/>
        <v>0</v>
      </c>
      <c r="O550" s="38">
        <f>IF($F550=Instellingen!$I$11,ROUND(($J550-($J550/((100%+$F550)/100%))),2),0)</f>
        <v>0</v>
      </c>
      <c r="P550" s="38">
        <f>IF($F550=Instellingen!$I$12,ROUND(($J550-($J550/((100%+$F550)/100%))),2),0)</f>
        <v>0</v>
      </c>
      <c r="Q550" s="38">
        <f>IF($F550=Instellingen!$I$14,0,ROUND(($K550-($K550/((100%+$F550)/100%))),2))</f>
        <v>0</v>
      </c>
    </row>
    <row r="551" spans="1:17" x14ac:dyDescent="0.35">
      <c r="A551" s="20" t="str">
        <f t="shared" si="49"/>
        <v/>
      </c>
      <c r="B551" s="20" t="str">
        <f>IFERROR(VLOOKUP($A551,Instellingen!$K$11:$L$22,2,0),"")</f>
        <v/>
      </c>
      <c r="C551" s="51"/>
      <c r="D551" s="52"/>
      <c r="E551" s="52"/>
      <c r="F551" s="53"/>
      <c r="G551" s="50"/>
      <c r="H551" s="50"/>
      <c r="I551" s="50"/>
      <c r="J551" s="38">
        <f t="shared" si="50"/>
        <v>0</v>
      </c>
      <c r="K551" s="38">
        <f t="shared" si="48"/>
        <v>0</v>
      </c>
      <c r="L551" s="38">
        <f t="shared" si="51"/>
        <v>0</v>
      </c>
      <c r="M551" s="38">
        <f t="shared" si="52"/>
        <v>0</v>
      </c>
      <c r="N551" s="38">
        <f t="shared" si="53"/>
        <v>0</v>
      </c>
      <c r="O551" s="38">
        <f>IF($F551=Instellingen!$I$11,ROUND(($J551-($J551/((100%+$F551)/100%))),2),0)</f>
        <v>0</v>
      </c>
      <c r="P551" s="38">
        <f>IF($F551=Instellingen!$I$12,ROUND(($J551-($J551/((100%+$F551)/100%))),2),0)</f>
        <v>0</v>
      </c>
      <c r="Q551" s="38">
        <f>IF($F551=Instellingen!$I$14,0,ROUND(($K551-($K551/((100%+$F551)/100%))),2))</f>
        <v>0</v>
      </c>
    </row>
    <row r="552" spans="1:17" x14ac:dyDescent="0.35">
      <c r="A552" s="20" t="str">
        <f t="shared" si="49"/>
        <v/>
      </c>
      <c r="B552" s="20" t="str">
        <f>IFERROR(VLOOKUP($A552,Instellingen!$K$11:$L$22,2,0),"")</f>
        <v/>
      </c>
      <c r="C552" s="51"/>
      <c r="D552" s="52"/>
      <c r="E552" s="52"/>
      <c r="F552" s="53"/>
      <c r="G552" s="50"/>
      <c r="H552" s="50"/>
      <c r="I552" s="50"/>
      <c r="J552" s="38">
        <f t="shared" si="50"/>
        <v>0</v>
      </c>
      <c r="K552" s="38">
        <f t="shared" si="48"/>
        <v>0</v>
      </c>
      <c r="L552" s="38">
        <f t="shared" si="51"/>
        <v>0</v>
      </c>
      <c r="M552" s="38">
        <f t="shared" si="52"/>
        <v>0</v>
      </c>
      <c r="N552" s="38">
        <f t="shared" si="53"/>
        <v>0</v>
      </c>
      <c r="O552" s="38">
        <f>IF($F552=Instellingen!$I$11,ROUND(($J552-($J552/((100%+$F552)/100%))),2),0)</f>
        <v>0</v>
      </c>
      <c r="P552" s="38">
        <f>IF($F552=Instellingen!$I$12,ROUND(($J552-($J552/((100%+$F552)/100%))),2),0)</f>
        <v>0</v>
      </c>
      <c r="Q552" s="38">
        <f>IF($F552=Instellingen!$I$14,0,ROUND(($K552-($K552/((100%+$F552)/100%))),2))</f>
        <v>0</v>
      </c>
    </row>
    <row r="553" spans="1:17" x14ac:dyDescent="0.35">
      <c r="A553" s="20" t="str">
        <f t="shared" si="49"/>
        <v/>
      </c>
      <c r="B553" s="20" t="str">
        <f>IFERROR(VLOOKUP($A553,Instellingen!$K$11:$L$22,2,0),"")</f>
        <v/>
      </c>
      <c r="C553" s="51"/>
      <c r="D553" s="52"/>
      <c r="E553" s="52"/>
      <c r="F553" s="53"/>
      <c r="G553" s="50"/>
      <c r="H553" s="50"/>
      <c r="I553" s="50"/>
      <c r="J553" s="38">
        <f t="shared" si="50"/>
        <v>0</v>
      </c>
      <c r="K553" s="38">
        <f t="shared" si="48"/>
        <v>0</v>
      </c>
      <c r="L553" s="38">
        <f t="shared" si="51"/>
        <v>0</v>
      </c>
      <c r="M553" s="38">
        <f t="shared" si="52"/>
        <v>0</v>
      </c>
      <c r="N553" s="38">
        <f t="shared" si="53"/>
        <v>0</v>
      </c>
      <c r="O553" s="38">
        <f>IF($F553=Instellingen!$I$11,ROUND(($J553-($J553/((100%+$F553)/100%))),2),0)</f>
        <v>0</v>
      </c>
      <c r="P553" s="38">
        <f>IF($F553=Instellingen!$I$12,ROUND(($J553-($J553/((100%+$F553)/100%))),2),0)</f>
        <v>0</v>
      </c>
      <c r="Q553" s="38">
        <f>IF($F553=Instellingen!$I$14,0,ROUND(($K553-($K553/((100%+$F553)/100%))),2))</f>
        <v>0</v>
      </c>
    </row>
    <row r="554" spans="1:17" x14ac:dyDescent="0.35">
      <c r="A554" s="20" t="str">
        <f t="shared" si="49"/>
        <v/>
      </c>
      <c r="B554" s="20" t="str">
        <f>IFERROR(VLOOKUP($A554,Instellingen!$K$11:$L$22,2,0),"")</f>
        <v/>
      </c>
      <c r="C554" s="51"/>
      <c r="D554" s="52"/>
      <c r="E554" s="52"/>
      <c r="F554" s="53"/>
      <c r="G554" s="50"/>
      <c r="H554" s="50"/>
      <c r="I554" s="50"/>
      <c r="J554" s="38">
        <f t="shared" si="50"/>
        <v>0</v>
      </c>
      <c r="K554" s="38">
        <f t="shared" si="48"/>
        <v>0</v>
      </c>
      <c r="L554" s="38">
        <f t="shared" si="51"/>
        <v>0</v>
      </c>
      <c r="M554" s="38">
        <f t="shared" si="52"/>
        <v>0</v>
      </c>
      <c r="N554" s="38">
        <f t="shared" si="53"/>
        <v>0</v>
      </c>
      <c r="O554" s="38">
        <f>IF($F554=Instellingen!$I$11,ROUND(($J554-($J554/((100%+$F554)/100%))),2),0)</f>
        <v>0</v>
      </c>
      <c r="P554" s="38">
        <f>IF($F554=Instellingen!$I$12,ROUND(($J554-($J554/((100%+$F554)/100%))),2),0)</f>
        <v>0</v>
      </c>
      <c r="Q554" s="38">
        <f>IF($F554=Instellingen!$I$14,0,ROUND(($K554-($K554/((100%+$F554)/100%))),2))</f>
        <v>0</v>
      </c>
    </row>
    <row r="555" spans="1:17" x14ac:dyDescent="0.35">
      <c r="A555" s="20" t="str">
        <f t="shared" si="49"/>
        <v/>
      </c>
      <c r="B555" s="20" t="str">
        <f>IFERROR(VLOOKUP($A555,Instellingen!$K$11:$L$22,2,0),"")</f>
        <v/>
      </c>
      <c r="C555" s="51"/>
      <c r="D555" s="52"/>
      <c r="E555" s="52"/>
      <c r="F555" s="53"/>
      <c r="G555" s="50"/>
      <c r="H555" s="50"/>
      <c r="I555" s="50"/>
      <c r="J555" s="38">
        <f t="shared" si="50"/>
        <v>0</v>
      </c>
      <c r="K555" s="38">
        <f t="shared" si="48"/>
        <v>0</v>
      </c>
      <c r="L555" s="38">
        <f t="shared" si="51"/>
        <v>0</v>
      </c>
      <c r="M555" s="38">
        <f t="shared" si="52"/>
        <v>0</v>
      </c>
      <c r="N555" s="38">
        <f t="shared" si="53"/>
        <v>0</v>
      </c>
      <c r="O555" s="38">
        <f>IF($F555=Instellingen!$I$11,ROUND(($J555-($J555/((100%+$F555)/100%))),2),0)</f>
        <v>0</v>
      </c>
      <c r="P555" s="38">
        <f>IF($F555=Instellingen!$I$12,ROUND(($J555-($J555/((100%+$F555)/100%))),2),0)</f>
        <v>0</v>
      </c>
      <c r="Q555" s="38">
        <f>IF($F555=Instellingen!$I$14,0,ROUND(($K555-($K555/((100%+$F555)/100%))),2))</f>
        <v>0</v>
      </c>
    </row>
    <row r="556" spans="1:17" x14ac:dyDescent="0.35">
      <c r="A556" s="20" t="str">
        <f t="shared" si="49"/>
        <v/>
      </c>
      <c r="B556" s="20" t="str">
        <f>IFERROR(VLOOKUP($A556,Instellingen!$K$11:$L$22,2,0),"")</f>
        <v/>
      </c>
      <c r="C556" s="51"/>
      <c r="D556" s="52"/>
      <c r="E556" s="52"/>
      <c r="F556" s="53"/>
      <c r="G556" s="50"/>
      <c r="H556" s="50"/>
      <c r="I556" s="50"/>
      <c r="J556" s="38">
        <f t="shared" si="50"/>
        <v>0</v>
      </c>
      <c r="K556" s="38">
        <f t="shared" si="48"/>
        <v>0</v>
      </c>
      <c r="L556" s="38">
        <f t="shared" si="51"/>
        <v>0</v>
      </c>
      <c r="M556" s="38">
        <f t="shared" si="52"/>
        <v>0</v>
      </c>
      <c r="N556" s="38">
        <f t="shared" si="53"/>
        <v>0</v>
      </c>
      <c r="O556" s="38">
        <f>IF($F556=Instellingen!$I$11,ROUND(($J556-($J556/((100%+$F556)/100%))),2),0)</f>
        <v>0</v>
      </c>
      <c r="P556" s="38">
        <f>IF($F556=Instellingen!$I$12,ROUND(($J556-($J556/((100%+$F556)/100%))),2),0)</f>
        <v>0</v>
      </c>
      <c r="Q556" s="38">
        <f>IF($F556=Instellingen!$I$14,0,ROUND(($K556-($K556/((100%+$F556)/100%))),2))</f>
        <v>0</v>
      </c>
    </row>
    <row r="557" spans="1:17" x14ac:dyDescent="0.35">
      <c r="A557" s="20" t="str">
        <f t="shared" si="49"/>
        <v/>
      </c>
      <c r="B557" s="20" t="str">
        <f>IFERROR(VLOOKUP($A557,Instellingen!$K$11:$L$22,2,0),"")</f>
        <v/>
      </c>
      <c r="C557" s="51"/>
      <c r="D557" s="52"/>
      <c r="E557" s="52"/>
      <c r="F557" s="53"/>
      <c r="G557" s="50"/>
      <c r="H557" s="50"/>
      <c r="I557" s="50"/>
      <c r="J557" s="38">
        <f t="shared" si="50"/>
        <v>0</v>
      </c>
      <c r="K557" s="38">
        <f t="shared" si="48"/>
        <v>0</v>
      </c>
      <c r="L557" s="38">
        <f t="shared" si="51"/>
        <v>0</v>
      </c>
      <c r="M557" s="38">
        <f t="shared" si="52"/>
        <v>0</v>
      </c>
      <c r="N557" s="38">
        <f t="shared" si="53"/>
        <v>0</v>
      </c>
      <c r="O557" s="38">
        <f>IF($F557=Instellingen!$I$11,ROUND(($J557-($J557/((100%+$F557)/100%))),2),0)</f>
        <v>0</v>
      </c>
      <c r="P557" s="38">
        <f>IF($F557=Instellingen!$I$12,ROUND(($J557-($J557/((100%+$F557)/100%))),2),0)</f>
        <v>0</v>
      </c>
      <c r="Q557" s="38">
        <f>IF($F557=Instellingen!$I$14,0,ROUND(($K557-($K557/((100%+$F557)/100%))),2))</f>
        <v>0</v>
      </c>
    </row>
    <row r="558" spans="1:17" x14ac:dyDescent="0.35">
      <c r="A558" s="20" t="str">
        <f t="shared" si="49"/>
        <v/>
      </c>
      <c r="B558" s="20" t="str">
        <f>IFERROR(VLOOKUP($A558,Instellingen!$K$11:$L$22,2,0),"")</f>
        <v/>
      </c>
      <c r="C558" s="51"/>
      <c r="D558" s="52"/>
      <c r="E558" s="52"/>
      <c r="F558" s="53"/>
      <c r="G558" s="50"/>
      <c r="H558" s="50"/>
      <c r="I558" s="50"/>
      <c r="J558" s="38">
        <f t="shared" si="50"/>
        <v>0</v>
      </c>
      <c r="K558" s="38">
        <f t="shared" si="48"/>
        <v>0</v>
      </c>
      <c r="L558" s="38">
        <f t="shared" si="51"/>
        <v>0</v>
      </c>
      <c r="M558" s="38">
        <f t="shared" si="52"/>
        <v>0</v>
      </c>
      <c r="N558" s="38">
        <f t="shared" si="53"/>
        <v>0</v>
      </c>
      <c r="O558" s="38">
        <f>IF($F558=Instellingen!$I$11,ROUND(($J558-($J558/((100%+$F558)/100%))),2),0)</f>
        <v>0</v>
      </c>
      <c r="P558" s="38">
        <f>IF($F558=Instellingen!$I$12,ROUND(($J558-($J558/((100%+$F558)/100%))),2),0)</f>
        <v>0</v>
      </c>
      <c r="Q558" s="38">
        <f>IF($F558=Instellingen!$I$14,0,ROUND(($K558-($K558/((100%+$F558)/100%))),2))</f>
        <v>0</v>
      </c>
    </row>
    <row r="559" spans="1:17" x14ac:dyDescent="0.35">
      <c r="A559" s="20" t="str">
        <f t="shared" si="49"/>
        <v/>
      </c>
      <c r="B559" s="20" t="str">
        <f>IFERROR(VLOOKUP($A559,Instellingen!$K$11:$L$22,2,0),"")</f>
        <v/>
      </c>
      <c r="C559" s="51"/>
      <c r="D559" s="52"/>
      <c r="E559" s="52"/>
      <c r="F559" s="53"/>
      <c r="G559" s="50"/>
      <c r="H559" s="50"/>
      <c r="I559" s="50"/>
      <c r="J559" s="38">
        <f t="shared" si="50"/>
        <v>0</v>
      </c>
      <c r="K559" s="38">
        <f t="shared" si="48"/>
        <v>0</v>
      </c>
      <c r="L559" s="38">
        <f t="shared" si="51"/>
        <v>0</v>
      </c>
      <c r="M559" s="38">
        <f t="shared" si="52"/>
        <v>0</v>
      </c>
      <c r="N559" s="38">
        <f t="shared" si="53"/>
        <v>0</v>
      </c>
      <c r="O559" s="38">
        <f>IF($F559=Instellingen!$I$11,ROUND(($J559-($J559/((100%+$F559)/100%))),2),0)</f>
        <v>0</v>
      </c>
      <c r="P559" s="38">
        <f>IF($F559=Instellingen!$I$12,ROUND(($J559-($J559/((100%+$F559)/100%))),2),0)</f>
        <v>0</v>
      </c>
      <c r="Q559" s="38">
        <f>IF($F559=Instellingen!$I$14,0,ROUND(($K559-($K559/((100%+$F559)/100%))),2))</f>
        <v>0</v>
      </c>
    </row>
    <row r="560" spans="1:17" x14ac:dyDescent="0.35">
      <c r="A560" s="20" t="str">
        <f t="shared" si="49"/>
        <v/>
      </c>
      <c r="B560" s="20" t="str">
        <f>IFERROR(VLOOKUP($A560,Instellingen!$K$11:$L$22,2,0),"")</f>
        <v/>
      </c>
      <c r="C560" s="51"/>
      <c r="D560" s="52"/>
      <c r="E560" s="52"/>
      <c r="F560" s="53"/>
      <c r="G560" s="50"/>
      <c r="H560" s="50"/>
      <c r="I560" s="50"/>
      <c r="J560" s="38">
        <f t="shared" si="50"/>
        <v>0</v>
      </c>
      <c r="K560" s="38">
        <f t="shared" si="48"/>
        <v>0</v>
      </c>
      <c r="L560" s="38">
        <f t="shared" si="51"/>
        <v>0</v>
      </c>
      <c r="M560" s="38">
        <f t="shared" si="52"/>
        <v>0</v>
      </c>
      <c r="N560" s="38">
        <f t="shared" si="53"/>
        <v>0</v>
      </c>
      <c r="O560" s="38">
        <f>IF($F560=Instellingen!$I$11,ROUND(($J560-($J560/((100%+$F560)/100%))),2),0)</f>
        <v>0</v>
      </c>
      <c r="P560" s="38">
        <f>IF($F560=Instellingen!$I$12,ROUND(($J560-($J560/((100%+$F560)/100%))),2),0)</f>
        <v>0</v>
      </c>
      <c r="Q560" s="38">
        <f>IF($F560=Instellingen!$I$14,0,ROUND(($K560-($K560/((100%+$F560)/100%))),2))</f>
        <v>0</v>
      </c>
    </row>
    <row r="561" spans="1:17" x14ac:dyDescent="0.35">
      <c r="A561" s="20" t="str">
        <f t="shared" si="49"/>
        <v/>
      </c>
      <c r="B561" s="20" t="str">
        <f>IFERROR(VLOOKUP($A561,Instellingen!$K$11:$L$22,2,0),"")</f>
        <v/>
      </c>
      <c r="C561" s="51"/>
      <c r="D561" s="52"/>
      <c r="E561" s="52"/>
      <c r="F561" s="53"/>
      <c r="G561" s="50"/>
      <c r="H561" s="50"/>
      <c r="I561" s="50"/>
      <c r="J561" s="38">
        <f t="shared" si="50"/>
        <v>0</v>
      </c>
      <c r="K561" s="38">
        <f t="shared" si="48"/>
        <v>0</v>
      </c>
      <c r="L561" s="38">
        <f t="shared" si="51"/>
        <v>0</v>
      </c>
      <c r="M561" s="38">
        <f t="shared" si="52"/>
        <v>0</v>
      </c>
      <c r="N561" s="38">
        <f t="shared" si="53"/>
        <v>0</v>
      </c>
      <c r="O561" s="38">
        <f>IF($F561=Instellingen!$I$11,ROUND(($J561-($J561/((100%+$F561)/100%))),2),0)</f>
        <v>0</v>
      </c>
      <c r="P561" s="38">
        <f>IF($F561=Instellingen!$I$12,ROUND(($J561-($J561/((100%+$F561)/100%))),2),0)</f>
        <v>0</v>
      </c>
      <c r="Q561" s="38">
        <f>IF($F561=Instellingen!$I$14,0,ROUND(($K561-($K561/((100%+$F561)/100%))),2))</f>
        <v>0</v>
      </c>
    </row>
    <row r="562" spans="1:17" x14ac:dyDescent="0.35">
      <c r="A562" s="20" t="str">
        <f t="shared" si="49"/>
        <v/>
      </c>
      <c r="B562" s="20" t="str">
        <f>IFERROR(VLOOKUP($A562,Instellingen!$K$11:$L$22,2,0),"")</f>
        <v/>
      </c>
      <c r="C562" s="51"/>
      <c r="D562" s="52"/>
      <c r="E562" s="52"/>
      <c r="F562" s="53"/>
      <c r="G562" s="50"/>
      <c r="H562" s="50"/>
      <c r="I562" s="50"/>
      <c r="J562" s="38">
        <f t="shared" si="50"/>
        <v>0</v>
      </c>
      <c r="K562" s="38">
        <f t="shared" si="48"/>
        <v>0</v>
      </c>
      <c r="L562" s="38">
        <f t="shared" si="51"/>
        <v>0</v>
      </c>
      <c r="M562" s="38">
        <f t="shared" si="52"/>
        <v>0</v>
      </c>
      <c r="N562" s="38">
        <f t="shared" si="53"/>
        <v>0</v>
      </c>
      <c r="O562" s="38">
        <f>IF($F562=Instellingen!$I$11,ROUND(($J562-($J562/((100%+$F562)/100%))),2),0)</f>
        <v>0</v>
      </c>
      <c r="P562" s="38">
        <f>IF($F562=Instellingen!$I$12,ROUND(($J562-($J562/((100%+$F562)/100%))),2),0)</f>
        <v>0</v>
      </c>
      <c r="Q562" s="38">
        <f>IF($F562=Instellingen!$I$14,0,ROUND(($K562-($K562/((100%+$F562)/100%))),2))</f>
        <v>0</v>
      </c>
    </row>
    <row r="563" spans="1:17" x14ac:dyDescent="0.35">
      <c r="A563" s="20" t="str">
        <f t="shared" si="49"/>
        <v/>
      </c>
      <c r="B563" s="20" t="str">
        <f>IFERROR(VLOOKUP($A563,Instellingen!$K$11:$L$22,2,0),"")</f>
        <v/>
      </c>
      <c r="C563" s="51"/>
      <c r="D563" s="52"/>
      <c r="E563" s="52"/>
      <c r="F563" s="53"/>
      <c r="G563" s="50"/>
      <c r="H563" s="50"/>
      <c r="I563" s="50"/>
      <c r="J563" s="38">
        <f t="shared" si="50"/>
        <v>0</v>
      </c>
      <c r="K563" s="38">
        <f t="shared" si="48"/>
        <v>0</v>
      </c>
      <c r="L563" s="38">
        <f t="shared" si="51"/>
        <v>0</v>
      </c>
      <c r="M563" s="38">
        <f t="shared" si="52"/>
        <v>0</v>
      </c>
      <c r="N563" s="38">
        <f t="shared" si="53"/>
        <v>0</v>
      </c>
      <c r="O563" s="38">
        <f>IF($F563=Instellingen!$I$11,ROUND(($J563-($J563/((100%+$F563)/100%))),2),0)</f>
        <v>0</v>
      </c>
      <c r="P563" s="38">
        <f>IF($F563=Instellingen!$I$12,ROUND(($J563-($J563/((100%+$F563)/100%))),2),0)</f>
        <v>0</v>
      </c>
      <c r="Q563" s="38">
        <f>IF($F563=Instellingen!$I$14,0,ROUND(($K563-($K563/((100%+$F563)/100%))),2))</f>
        <v>0</v>
      </c>
    </row>
    <row r="564" spans="1:17" x14ac:dyDescent="0.35">
      <c r="A564" s="20" t="str">
        <f t="shared" si="49"/>
        <v/>
      </c>
      <c r="B564" s="20" t="str">
        <f>IFERROR(VLOOKUP($A564,Instellingen!$K$11:$L$22,2,0),"")</f>
        <v/>
      </c>
      <c r="C564" s="51"/>
      <c r="D564" s="52"/>
      <c r="E564" s="52"/>
      <c r="F564" s="53"/>
      <c r="G564" s="50"/>
      <c r="H564" s="50"/>
      <c r="I564" s="50"/>
      <c r="J564" s="38">
        <f t="shared" si="50"/>
        <v>0</v>
      </c>
      <c r="K564" s="38">
        <f t="shared" si="48"/>
        <v>0</v>
      </c>
      <c r="L564" s="38">
        <f t="shared" si="51"/>
        <v>0</v>
      </c>
      <c r="M564" s="38">
        <f t="shared" si="52"/>
        <v>0</v>
      </c>
      <c r="N564" s="38">
        <f t="shared" si="53"/>
        <v>0</v>
      </c>
      <c r="O564" s="38">
        <f>IF($F564=Instellingen!$I$11,ROUND(($J564-($J564/((100%+$F564)/100%))),2),0)</f>
        <v>0</v>
      </c>
      <c r="P564" s="38">
        <f>IF($F564=Instellingen!$I$12,ROUND(($J564-($J564/((100%+$F564)/100%))),2),0)</f>
        <v>0</v>
      </c>
      <c r="Q564" s="38">
        <f>IF($F564=Instellingen!$I$14,0,ROUND(($K564-($K564/((100%+$F564)/100%))),2))</f>
        <v>0</v>
      </c>
    </row>
    <row r="565" spans="1:17" x14ac:dyDescent="0.35">
      <c r="A565" s="20" t="str">
        <f t="shared" si="49"/>
        <v/>
      </c>
      <c r="B565" s="20" t="str">
        <f>IFERROR(VLOOKUP($A565,Instellingen!$K$11:$L$22,2,0),"")</f>
        <v/>
      </c>
      <c r="C565" s="51"/>
      <c r="D565" s="52"/>
      <c r="E565" s="52"/>
      <c r="F565" s="53"/>
      <c r="G565" s="50"/>
      <c r="H565" s="50"/>
      <c r="I565" s="50"/>
      <c r="J565" s="38">
        <f t="shared" si="50"/>
        <v>0</v>
      </c>
      <c r="K565" s="38">
        <f t="shared" si="48"/>
        <v>0</v>
      </c>
      <c r="L565" s="38">
        <f t="shared" si="51"/>
        <v>0</v>
      </c>
      <c r="M565" s="38">
        <f t="shared" si="52"/>
        <v>0</v>
      </c>
      <c r="N565" s="38">
        <f t="shared" si="53"/>
        <v>0</v>
      </c>
      <c r="O565" s="38">
        <f>IF($F565=Instellingen!$I$11,ROUND(($J565-($J565/((100%+$F565)/100%))),2),0)</f>
        <v>0</v>
      </c>
      <c r="P565" s="38">
        <f>IF($F565=Instellingen!$I$12,ROUND(($J565-($J565/((100%+$F565)/100%))),2),0)</f>
        <v>0</v>
      </c>
      <c r="Q565" s="38">
        <f>IF($F565=Instellingen!$I$14,0,ROUND(($K565-($K565/((100%+$F565)/100%))),2))</f>
        <v>0</v>
      </c>
    </row>
    <row r="566" spans="1:17" x14ac:dyDescent="0.35">
      <c r="A566" s="20" t="str">
        <f t="shared" si="49"/>
        <v/>
      </c>
      <c r="B566" s="20" t="str">
        <f>IFERROR(VLOOKUP($A566,Instellingen!$K$11:$L$22,2,0),"")</f>
        <v/>
      </c>
      <c r="C566" s="51"/>
      <c r="D566" s="52"/>
      <c r="E566" s="52"/>
      <c r="F566" s="53"/>
      <c r="G566" s="50"/>
      <c r="H566" s="50"/>
      <c r="I566" s="50"/>
      <c r="J566" s="38">
        <f t="shared" si="50"/>
        <v>0</v>
      </c>
      <c r="K566" s="38">
        <f t="shared" si="48"/>
        <v>0</v>
      </c>
      <c r="L566" s="38">
        <f t="shared" si="51"/>
        <v>0</v>
      </c>
      <c r="M566" s="38">
        <f t="shared" si="52"/>
        <v>0</v>
      </c>
      <c r="N566" s="38">
        <f t="shared" si="53"/>
        <v>0</v>
      </c>
      <c r="O566" s="38">
        <f>IF($F566=Instellingen!$I$11,ROUND(($J566-($J566/((100%+$F566)/100%))),2),0)</f>
        <v>0</v>
      </c>
      <c r="P566" s="38">
        <f>IF($F566=Instellingen!$I$12,ROUND(($J566-($J566/((100%+$F566)/100%))),2),0)</f>
        <v>0</v>
      </c>
      <c r="Q566" s="38">
        <f>IF($F566=Instellingen!$I$14,0,ROUND(($K566-($K566/((100%+$F566)/100%))),2))</f>
        <v>0</v>
      </c>
    </row>
    <row r="567" spans="1:17" x14ac:dyDescent="0.35">
      <c r="A567" s="20" t="str">
        <f t="shared" si="49"/>
        <v/>
      </c>
      <c r="B567" s="20" t="str">
        <f>IFERROR(VLOOKUP($A567,Instellingen!$K$11:$L$22,2,0),"")</f>
        <v/>
      </c>
      <c r="C567" s="51"/>
      <c r="D567" s="52"/>
      <c r="E567" s="52"/>
      <c r="F567" s="53"/>
      <c r="G567" s="50"/>
      <c r="H567" s="50"/>
      <c r="I567" s="50"/>
      <c r="J567" s="38">
        <f t="shared" si="50"/>
        <v>0</v>
      </c>
      <c r="K567" s="38">
        <f t="shared" si="48"/>
        <v>0</v>
      </c>
      <c r="L567" s="38">
        <f t="shared" si="51"/>
        <v>0</v>
      </c>
      <c r="M567" s="38">
        <f t="shared" si="52"/>
        <v>0</v>
      </c>
      <c r="N567" s="38">
        <f t="shared" si="53"/>
        <v>0</v>
      </c>
      <c r="O567" s="38">
        <f>IF($F567=Instellingen!$I$11,ROUND(($J567-($J567/((100%+$F567)/100%))),2),0)</f>
        <v>0</v>
      </c>
      <c r="P567" s="38">
        <f>IF($F567=Instellingen!$I$12,ROUND(($J567-($J567/((100%+$F567)/100%))),2),0)</f>
        <v>0</v>
      </c>
      <c r="Q567" s="38">
        <f>IF($F567=Instellingen!$I$14,0,ROUND(($K567-($K567/((100%+$F567)/100%))),2))</f>
        <v>0</v>
      </c>
    </row>
    <row r="568" spans="1:17" x14ac:dyDescent="0.35">
      <c r="A568" s="20" t="str">
        <f t="shared" si="49"/>
        <v/>
      </c>
      <c r="B568" s="20" t="str">
        <f>IFERROR(VLOOKUP($A568,Instellingen!$K$11:$L$22,2,0),"")</f>
        <v/>
      </c>
      <c r="C568" s="51"/>
      <c r="D568" s="52"/>
      <c r="E568" s="52"/>
      <c r="F568" s="53"/>
      <c r="G568" s="50"/>
      <c r="H568" s="50"/>
      <c r="I568" s="50"/>
      <c r="J568" s="38">
        <f t="shared" si="50"/>
        <v>0</v>
      </c>
      <c r="K568" s="38">
        <f t="shared" si="48"/>
        <v>0</v>
      </c>
      <c r="L568" s="38">
        <f t="shared" si="51"/>
        <v>0</v>
      </c>
      <c r="M568" s="38">
        <f t="shared" si="52"/>
        <v>0</v>
      </c>
      <c r="N568" s="38">
        <f t="shared" si="53"/>
        <v>0</v>
      </c>
      <c r="O568" s="38">
        <f>IF($F568=Instellingen!$I$11,ROUND(($J568-($J568/((100%+$F568)/100%))),2),0)</f>
        <v>0</v>
      </c>
      <c r="P568" s="38">
        <f>IF($F568=Instellingen!$I$12,ROUND(($J568-($J568/((100%+$F568)/100%))),2),0)</f>
        <v>0</v>
      </c>
      <c r="Q568" s="38">
        <f>IF($F568=Instellingen!$I$14,0,ROUND(($K568-($K568/((100%+$F568)/100%))),2))</f>
        <v>0</v>
      </c>
    </row>
    <row r="569" spans="1:17" x14ac:dyDescent="0.35">
      <c r="A569" s="20" t="str">
        <f t="shared" si="49"/>
        <v/>
      </c>
      <c r="B569" s="20" t="str">
        <f>IFERROR(VLOOKUP($A569,Instellingen!$K$11:$L$22,2,0),"")</f>
        <v/>
      </c>
      <c r="C569" s="51"/>
      <c r="D569" s="52"/>
      <c r="E569" s="52"/>
      <c r="F569" s="53"/>
      <c r="G569" s="50"/>
      <c r="H569" s="50"/>
      <c r="I569" s="50"/>
      <c r="J569" s="38">
        <f t="shared" si="50"/>
        <v>0</v>
      </c>
      <c r="K569" s="38">
        <f t="shared" si="48"/>
        <v>0</v>
      </c>
      <c r="L569" s="38">
        <f t="shared" si="51"/>
        <v>0</v>
      </c>
      <c r="M569" s="38">
        <f t="shared" si="52"/>
        <v>0</v>
      </c>
      <c r="N569" s="38">
        <f t="shared" si="53"/>
        <v>0</v>
      </c>
      <c r="O569" s="38">
        <f>IF($F569=Instellingen!$I$11,ROUND(($J569-($J569/((100%+$F569)/100%))),2),0)</f>
        <v>0</v>
      </c>
      <c r="P569" s="38">
        <f>IF($F569=Instellingen!$I$12,ROUND(($J569-($J569/((100%+$F569)/100%))),2),0)</f>
        <v>0</v>
      </c>
      <c r="Q569" s="38">
        <f>IF($F569=Instellingen!$I$14,0,ROUND(($K569-($K569/((100%+$F569)/100%))),2))</f>
        <v>0</v>
      </c>
    </row>
    <row r="570" spans="1:17" x14ac:dyDescent="0.35">
      <c r="A570" s="20" t="str">
        <f t="shared" si="49"/>
        <v/>
      </c>
      <c r="B570" s="20" t="str">
        <f>IFERROR(VLOOKUP($A570,Instellingen!$K$11:$L$22,2,0),"")</f>
        <v/>
      </c>
      <c r="C570" s="51"/>
      <c r="D570" s="52"/>
      <c r="E570" s="52"/>
      <c r="F570" s="53"/>
      <c r="G570" s="50"/>
      <c r="H570" s="50"/>
      <c r="I570" s="50"/>
      <c r="J570" s="38">
        <f t="shared" si="50"/>
        <v>0</v>
      </c>
      <c r="K570" s="38">
        <f t="shared" si="48"/>
        <v>0</v>
      </c>
      <c r="L570" s="38">
        <f t="shared" si="51"/>
        <v>0</v>
      </c>
      <c r="M570" s="38">
        <f t="shared" si="52"/>
        <v>0</v>
      </c>
      <c r="N570" s="38">
        <f t="shared" si="53"/>
        <v>0</v>
      </c>
      <c r="O570" s="38">
        <f>IF($F570=Instellingen!$I$11,ROUND(($J570-($J570/((100%+$F570)/100%))),2),0)</f>
        <v>0</v>
      </c>
      <c r="P570" s="38">
        <f>IF($F570=Instellingen!$I$12,ROUND(($J570-($J570/((100%+$F570)/100%))),2),0)</f>
        <v>0</v>
      </c>
      <c r="Q570" s="38">
        <f>IF($F570=Instellingen!$I$14,0,ROUND(($K570-($K570/((100%+$F570)/100%))),2))</f>
        <v>0</v>
      </c>
    </row>
    <row r="571" spans="1:17" x14ac:dyDescent="0.35">
      <c r="A571" s="20" t="str">
        <f t="shared" si="49"/>
        <v/>
      </c>
      <c r="B571" s="20" t="str">
        <f>IFERROR(VLOOKUP($A571,Instellingen!$K$11:$L$22,2,0),"")</f>
        <v/>
      </c>
      <c r="C571" s="51"/>
      <c r="D571" s="52"/>
      <c r="E571" s="52"/>
      <c r="F571" s="53"/>
      <c r="G571" s="50"/>
      <c r="H571" s="50"/>
      <c r="I571" s="50"/>
      <c r="J571" s="38">
        <f t="shared" si="50"/>
        <v>0</v>
      </c>
      <c r="K571" s="38">
        <f t="shared" si="48"/>
        <v>0</v>
      </c>
      <c r="L571" s="38">
        <f t="shared" si="51"/>
        <v>0</v>
      </c>
      <c r="M571" s="38">
        <f t="shared" si="52"/>
        <v>0</v>
      </c>
      <c r="N571" s="38">
        <f t="shared" si="53"/>
        <v>0</v>
      </c>
      <c r="O571" s="38">
        <f>IF($F571=Instellingen!$I$11,ROUND(($J571-($J571/((100%+$F571)/100%))),2),0)</f>
        <v>0</v>
      </c>
      <c r="P571" s="38">
        <f>IF($F571=Instellingen!$I$12,ROUND(($J571-($J571/((100%+$F571)/100%))),2),0)</f>
        <v>0</v>
      </c>
      <c r="Q571" s="38">
        <f>IF($F571=Instellingen!$I$14,0,ROUND(($K571-($K571/((100%+$F571)/100%))),2))</f>
        <v>0</v>
      </c>
    </row>
    <row r="572" spans="1:17" x14ac:dyDescent="0.35">
      <c r="A572" s="20" t="str">
        <f t="shared" si="49"/>
        <v/>
      </c>
      <c r="B572" s="20" t="str">
        <f>IFERROR(VLOOKUP($A572,Instellingen!$K$11:$L$22,2,0),"")</f>
        <v/>
      </c>
      <c r="C572" s="51"/>
      <c r="D572" s="52"/>
      <c r="E572" s="52"/>
      <c r="F572" s="53"/>
      <c r="G572" s="50"/>
      <c r="H572" s="50"/>
      <c r="I572" s="50"/>
      <c r="J572" s="38">
        <f t="shared" si="50"/>
        <v>0</v>
      </c>
      <c r="K572" s="38">
        <f t="shared" si="48"/>
        <v>0</v>
      </c>
      <c r="L572" s="38">
        <f t="shared" si="51"/>
        <v>0</v>
      </c>
      <c r="M572" s="38">
        <f t="shared" si="52"/>
        <v>0</v>
      </c>
      <c r="N572" s="38">
        <f t="shared" si="53"/>
        <v>0</v>
      </c>
      <c r="O572" s="38">
        <f>IF($F572=Instellingen!$I$11,ROUND(($J572-($J572/((100%+$F572)/100%))),2),0)</f>
        <v>0</v>
      </c>
      <c r="P572" s="38">
        <f>IF($F572=Instellingen!$I$12,ROUND(($J572-($J572/((100%+$F572)/100%))),2),0)</f>
        <v>0</v>
      </c>
      <c r="Q572" s="38">
        <f>IF($F572=Instellingen!$I$14,0,ROUND(($K572-($K572/((100%+$F572)/100%))),2))</f>
        <v>0</v>
      </c>
    </row>
    <row r="573" spans="1:17" x14ac:dyDescent="0.35">
      <c r="A573" s="20" t="str">
        <f t="shared" si="49"/>
        <v/>
      </c>
      <c r="B573" s="20" t="str">
        <f>IFERROR(VLOOKUP($A573,Instellingen!$K$11:$L$22,2,0),"")</f>
        <v/>
      </c>
      <c r="C573" s="51"/>
      <c r="D573" s="52"/>
      <c r="E573" s="52"/>
      <c r="F573" s="53"/>
      <c r="G573" s="50"/>
      <c r="H573" s="50"/>
      <c r="I573" s="50"/>
      <c r="J573" s="38">
        <f t="shared" si="50"/>
        <v>0</v>
      </c>
      <c r="K573" s="38">
        <f t="shared" si="48"/>
        <v>0</v>
      </c>
      <c r="L573" s="38">
        <f t="shared" si="51"/>
        <v>0</v>
      </c>
      <c r="M573" s="38">
        <f t="shared" si="52"/>
        <v>0</v>
      </c>
      <c r="N573" s="38">
        <f t="shared" si="53"/>
        <v>0</v>
      </c>
      <c r="O573" s="38">
        <f>IF($F573=Instellingen!$I$11,ROUND(($J573-($J573/((100%+$F573)/100%))),2),0)</f>
        <v>0</v>
      </c>
      <c r="P573" s="38">
        <f>IF($F573=Instellingen!$I$12,ROUND(($J573-($J573/((100%+$F573)/100%))),2),0)</f>
        <v>0</v>
      </c>
      <c r="Q573" s="38">
        <f>IF($F573=Instellingen!$I$14,0,ROUND(($K573-($K573/((100%+$F573)/100%))),2))</f>
        <v>0</v>
      </c>
    </row>
    <row r="574" spans="1:17" x14ac:dyDescent="0.35">
      <c r="A574" s="20" t="str">
        <f t="shared" si="49"/>
        <v/>
      </c>
      <c r="B574" s="20" t="str">
        <f>IFERROR(VLOOKUP($A574,Instellingen!$K$11:$L$22,2,0),"")</f>
        <v/>
      </c>
      <c r="C574" s="51"/>
      <c r="D574" s="52"/>
      <c r="E574" s="52"/>
      <c r="F574" s="53"/>
      <c r="G574" s="50"/>
      <c r="H574" s="50"/>
      <c r="I574" s="50"/>
      <c r="J574" s="38">
        <f t="shared" si="50"/>
        <v>0</v>
      </c>
      <c r="K574" s="38">
        <f t="shared" si="48"/>
        <v>0</v>
      </c>
      <c r="L574" s="38">
        <f t="shared" si="51"/>
        <v>0</v>
      </c>
      <c r="M574" s="38">
        <f t="shared" si="52"/>
        <v>0</v>
      </c>
      <c r="N574" s="38">
        <f t="shared" si="53"/>
        <v>0</v>
      </c>
      <c r="O574" s="38">
        <f>IF($F574=Instellingen!$I$11,ROUND(($J574-($J574/((100%+$F574)/100%))),2),0)</f>
        <v>0</v>
      </c>
      <c r="P574" s="38">
        <f>IF($F574=Instellingen!$I$12,ROUND(($J574-($J574/((100%+$F574)/100%))),2),0)</f>
        <v>0</v>
      </c>
      <c r="Q574" s="38">
        <f>IF($F574=Instellingen!$I$14,0,ROUND(($K574-($K574/((100%+$F574)/100%))),2))</f>
        <v>0</v>
      </c>
    </row>
    <row r="575" spans="1:17" x14ac:dyDescent="0.35">
      <c r="A575" s="20" t="str">
        <f t="shared" si="49"/>
        <v/>
      </c>
      <c r="B575" s="20" t="str">
        <f>IFERROR(VLOOKUP($A575,Instellingen!$K$11:$L$22,2,0),"")</f>
        <v/>
      </c>
      <c r="C575" s="51"/>
      <c r="D575" s="52"/>
      <c r="E575" s="52"/>
      <c r="F575" s="53"/>
      <c r="G575" s="50"/>
      <c r="H575" s="50"/>
      <c r="I575" s="50"/>
      <c r="J575" s="38">
        <f t="shared" si="50"/>
        <v>0</v>
      </c>
      <c r="K575" s="38">
        <f t="shared" si="48"/>
        <v>0</v>
      </c>
      <c r="L575" s="38">
        <f t="shared" si="51"/>
        <v>0</v>
      </c>
      <c r="M575" s="38">
        <f t="shared" si="52"/>
        <v>0</v>
      </c>
      <c r="N575" s="38">
        <f t="shared" si="53"/>
        <v>0</v>
      </c>
      <c r="O575" s="38">
        <f>IF($F575=Instellingen!$I$11,ROUND(($J575-($J575/((100%+$F575)/100%))),2),0)</f>
        <v>0</v>
      </c>
      <c r="P575" s="38">
        <f>IF($F575=Instellingen!$I$12,ROUND(($J575-($J575/((100%+$F575)/100%))),2),0)</f>
        <v>0</v>
      </c>
      <c r="Q575" s="38">
        <f>IF($F575=Instellingen!$I$14,0,ROUND(($K575-($K575/((100%+$F575)/100%))),2))</f>
        <v>0</v>
      </c>
    </row>
    <row r="576" spans="1:17" x14ac:dyDescent="0.35">
      <c r="A576" s="20" t="str">
        <f t="shared" si="49"/>
        <v/>
      </c>
      <c r="B576" s="20" t="str">
        <f>IFERROR(VLOOKUP($A576,Instellingen!$K$11:$L$22,2,0),"")</f>
        <v/>
      </c>
      <c r="C576" s="51"/>
      <c r="D576" s="52"/>
      <c r="E576" s="52"/>
      <c r="F576" s="53"/>
      <c r="G576" s="50"/>
      <c r="H576" s="50"/>
      <c r="I576" s="50"/>
      <c r="J576" s="38">
        <f t="shared" si="50"/>
        <v>0</v>
      </c>
      <c r="K576" s="38">
        <f t="shared" si="48"/>
        <v>0</v>
      </c>
      <c r="L576" s="38">
        <f t="shared" si="51"/>
        <v>0</v>
      </c>
      <c r="M576" s="38">
        <f t="shared" si="52"/>
        <v>0</v>
      </c>
      <c r="N576" s="38">
        <f t="shared" si="53"/>
        <v>0</v>
      </c>
      <c r="O576" s="38">
        <f>IF($F576=Instellingen!$I$11,ROUND(($J576-($J576/((100%+$F576)/100%))),2),0)</f>
        <v>0</v>
      </c>
      <c r="P576" s="38">
        <f>IF($F576=Instellingen!$I$12,ROUND(($J576-($J576/((100%+$F576)/100%))),2),0)</f>
        <v>0</v>
      </c>
      <c r="Q576" s="38">
        <f>IF($F576=Instellingen!$I$14,0,ROUND(($K576-($K576/((100%+$F576)/100%))),2))</f>
        <v>0</v>
      </c>
    </row>
    <row r="577" spans="1:17" x14ac:dyDescent="0.35">
      <c r="A577" s="20" t="str">
        <f t="shared" si="49"/>
        <v/>
      </c>
      <c r="B577" s="20" t="str">
        <f>IFERROR(VLOOKUP($A577,Instellingen!$K$11:$L$22,2,0),"")</f>
        <v/>
      </c>
      <c r="C577" s="51"/>
      <c r="D577" s="52"/>
      <c r="E577" s="52"/>
      <c r="F577" s="53"/>
      <c r="G577" s="50"/>
      <c r="H577" s="50"/>
      <c r="I577" s="50"/>
      <c r="J577" s="38">
        <f t="shared" si="50"/>
        <v>0</v>
      </c>
      <c r="K577" s="38">
        <f t="shared" si="48"/>
        <v>0</v>
      </c>
      <c r="L577" s="38">
        <f t="shared" si="51"/>
        <v>0</v>
      </c>
      <c r="M577" s="38">
        <f t="shared" si="52"/>
        <v>0</v>
      </c>
      <c r="N577" s="38">
        <f t="shared" si="53"/>
        <v>0</v>
      </c>
      <c r="O577" s="38">
        <f>IF($F577=Instellingen!$I$11,ROUND(($J577-($J577/((100%+$F577)/100%))),2),0)</f>
        <v>0</v>
      </c>
      <c r="P577" s="38">
        <f>IF($F577=Instellingen!$I$12,ROUND(($J577-($J577/((100%+$F577)/100%))),2),0)</f>
        <v>0</v>
      </c>
      <c r="Q577" s="38">
        <f>IF($F577=Instellingen!$I$14,0,ROUND(($K577-($K577/((100%+$F577)/100%))),2))</f>
        <v>0</v>
      </c>
    </row>
    <row r="578" spans="1:17" x14ac:dyDescent="0.35">
      <c r="A578" s="20" t="str">
        <f t="shared" si="49"/>
        <v/>
      </c>
      <c r="B578" s="20" t="str">
        <f>IFERROR(VLOOKUP($A578,Instellingen!$K$11:$L$22,2,0),"")</f>
        <v/>
      </c>
      <c r="C578" s="51"/>
      <c r="D578" s="52"/>
      <c r="E578" s="52"/>
      <c r="F578" s="53"/>
      <c r="G578" s="50"/>
      <c r="H578" s="50"/>
      <c r="I578" s="50"/>
      <c r="J578" s="38">
        <f t="shared" si="50"/>
        <v>0</v>
      </c>
      <c r="K578" s="38">
        <f t="shared" si="48"/>
        <v>0</v>
      </c>
      <c r="L578" s="38">
        <f t="shared" si="51"/>
        <v>0</v>
      </c>
      <c r="M578" s="38">
        <f t="shared" si="52"/>
        <v>0</v>
      </c>
      <c r="N578" s="38">
        <f t="shared" si="53"/>
        <v>0</v>
      </c>
      <c r="O578" s="38">
        <f>IF($F578=Instellingen!$I$11,ROUND(($J578-($J578/((100%+$F578)/100%))),2),0)</f>
        <v>0</v>
      </c>
      <c r="P578" s="38">
        <f>IF($F578=Instellingen!$I$12,ROUND(($J578-($J578/((100%+$F578)/100%))),2),0)</f>
        <v>0</v>
      </c>
      <c r="Q578" s="38">
        <f>IF($F578=Instellingen!$I$14,0,ROUND(($K578-($K578/((100%+$F578)/100%))),2))</f>
        <v>0</v>
      </c>
    </row>
    <row r="579" spans="1:17" x14ac:dyDescent="0.35">
      <c r="A579" s="20" t="str">
        <f t="shared" si="49"/>
        <v/>
      </c>
      <c r="B579" s="20" t="str">
        <f>IFERROR(VLOOKUP($A579,Instellingen!$K$11:$L$22,2,0),"")</f>
        <v/>
      </c>
      <c r="C579" s="51"/>
      <c r="D579" s="52"/>
      <c r="E579" s="52"/>
      <c r="F579" s="53"/>
      <c r="G579" s="50"/>
      <c r="H579" s="50"/>
      <c r="I579" s="50"/>
      <c r="J579" s="38">
        <f t="shared" si="50"/>
        <v>0</v>
      </c>
      <c r="K579" s="38">
        <f t="shared" si="48"/>
        <v>0</v>
      </c>
      <c r="L579" s="38">
        <f t="shared" si="51"/>
        <v>0</v>
      </c>
      <c r="M579" s="38">
        <f t="shared" si="52"/>
        <v>0</v>
      </c>
      <c r="N579" s="38">
        <f t="shared" si="53"/>
        <v>0</v>
      </c>
      <c r="O579" s="38">
        <f>IF($F579=Instellingen!$I$11,ROUND(($J579-($J579/((100%+$F579)/100%))),2),0)</f>
        <v>0</v>
      </c>
      <c r="P579" s="38">
        <f>IF($F579=Instellingen!$I$12,ROUND(($J579-($J579/((100%+$F579)/100%))),2),0)</f>
        <v>0</v>
      </c>
      <c r="Q579" s="38">
        <f>IF($F579=Instellingen!$I$14,0,ROUND(($K579-($K579/((100%+$F579)/100%))),2))</f>
        <v>0</v>
      </c>
    </row>
    <row r="580" spans="1:17" x14ac:dyDescent="0.35">
      <c r="A580" s="20" t="str">
        <f t="shared" si="49"/>
        <v/>
      </c>
      <c r="B580" s="20" t="str">
        <f>IFERROR(VLOOKUP($A580,Instellingen!$K$11:$L$22,2,0),"")</f>
        <v/>
      </c>
      <c r="C580" s="51"/>
      <c r="D580" s="52"/>
      <c r="E580" s="52"/>
      <c r="F580" s="53"/>
      <c r="G580" s="50"/>
      <c r="H580" s="50"/>
      <c r="I580" s="50"/>
      <c r="J580" s="38">
        <f t="shared" si="50"/>
        <v>0</v>
      </c>
      <c r="K580" s="38">
        <f t="shared" si="48"/>
        <v>0</v>
      </c>
      <c r="L580" s="38">
        <f t="shared" si="51"/>
        <v>0</v>
      </c>
      <c r="M580" s="38">
        <f t="shared" si="52"/>
        <v>0</v>
      </c>
      <c r="N580" s="38">
        <f t="shared" si="53"/>
        <v>0</v>
      </c>
      <c r="O580" s="38">
        <f>IF($F580=Instellingen!$I$11,ROUND(($J580-($J580/((100%+$F580)/100%))),2),0)</f>
        <v>0</v>
      </c>
      <c r="P580" s="38">
        <f>IF($F580=Instellingen!$I$12,ROUND(($J580-($J580/((100%+$F580)/100%))),2),0)</f>
        <v>0</v>
      </c>
      <c r="Q580" s="38">
        <f>IF($F580=Instellingen!$I$14,0,ROUND(($K580-($K580/((100%+$F580)/100%))),2))</f>
        <v>0</v>
      </c>
    </row>
    <row r="581" spans="1:17" x14ac:dyDescent="0.35">
      <c r="A581" s="20" t="str">
        <f t="shared" si="49"/>
        <v/>
      </c>
      <c r="B581" s="20" t="str">
        <f>IFERROR(VLOOKUP($A581,Instellingen!$K$11:$L$22,2,0),"")</f>
        <v/>
      </c>
      <c r="C581" s="51"/>
      <c r="D581" s="52"/>
      <c r="E581" s="52"/>
      <c r="F581" s="53"/>
      <c r="G581" s="50"/>
      <c r="H581" s="50"/>
      <c r="I581" s="50"/>
      <c r="J581" s="38">
        <f t="shared" si="50"/>
        <v>0</v>
      </c>
      <c r="K581" s="38">
        <f t="shared" si="48"/>
        <v>0</v>
      </c>
      <c r="L581" s="38">
        <f t="shared" si="51"/>
        <v>0</v>
      </c>
      <c r="M581" s="38">
        <f t="shared" si="52"/>
        <v>0</v>
      </c>
      <c r="N581" s="38">
        <f t="shared" si="53"/>
        <v>0</v>
      </c>
      <c r="O581" s="38">
        <f>IF($F581=Instellingen!$I$11,ROUND(($J581-($J581/((100%+$F581)/100%))),2),0)</f>
        <v>0</v>
      </c>
      <c r="P581" s="38">
        <f>IF($F581=Instellingen!$I$12,ROUND(($J581-($J581/((100%+$F581)/100%))),2),0)</f>
        <v>0</v>
      </c>
      <c r="Q581" s="38">
        <f>IF($F581=Instellingen!$I$14,0,ROUND(($K581-($K581/((100%+$F581)/100%))),2))</f>
        <v>0</v>
      </c>
    </row>
    <row r="582" spans="1:17" x14ac:dyDescent="0.35">
      <c r="A582" s="20" t="str">
        <f t="shared" si="49"/>
        <v/>
      </c>
      <c r="B582" s="20" t="str">
        <f>IFERROR(VLOOKUP($A582,Instellingen!$K$11:$L$22,2,0),"")</f>
        <v/>
      </c>
      <c r="C582" s="51"/>
      <c r="D582" s="52"/>
      <c r="E582" s="52"/>
      <c r="F582" s="53"/>
      <c r="G582" s="50"/>
      <c r="H582" s="50"/>
      <c r="I582" s="50"/>
      <c r="J582" s="38">
        <f t="shared" si="50"/>
        <v>0</v>
      </c>
      <c r="K582" s="38">
        <f t="shared" si="48"/>
        <v>0</v>
      </c>
      <c r="L582" s="38">
        <f t="shared" si="51"/>
        <v>0</v>
      </c>
      <c r="M582" s="38">
        <f t="shared" si="52"/>
        <v>0</v>
      </c>
      <c r="N582" s="38">
        <f t="shared" si="53"/>
        <v>0</v>
      </c>
      <c r="O582" s="38">
        <f>IF($F582=Instellingen!$I$11,ROUND(($J582-($J582/((100%+$F582)/100%))),2),0)</f>
        <v>0</v>
      </c>
      <c r="P582" s="38">
        <f>IF($F582=Instellingen!$I$12,ROUND(($J582-($J582/((100%+$F582)/100%))),2),0)</f>
        <v>0</v>
      </c>
      <c r="Q582" s="38">
        <f>IF($F582=Instellingen!$I$14,0,ROUND(($K582-($K582/((100%+$F582)/100%))),2))</f>
        <v>0</v>
      </c>
    </row>
    <row r="583" spans="1:17" x14ac:dyDescent="0.35">
      <c r="A583" s="20" t="str">
        <f t="shared" si="49"/>
        <v/>
      </c>
      <c r="B583" s="20" t="str">
        <f>IFERROR(VLOOKUP($A583,Instellingen!$K$11:$L$22,2,0),"")</f>
        <v/>
      </c>
      <c r="C583" s="51"/>
      <c r="D583" s="52"/>
      <c r="E583" s="52"/>
      <c r="F583" s="53"/>
      <c r="G583" s="50"/>
      <c r="H583" s="50"/>
      <c r="I583" s="50"/>
      <c r="J583" s="38">
        <f t="shared" si="50"/>
        <v>0</v>
      </c>
      <c r="K583" s="38">
        <f t="shared" ref="K583:K646" si="54">IF(OR($G583="Kosten",$G583="Investering"),$E583-$D583,0)</f>
        <v>0</v>
      </c>
      <c r="L583" s="38">
        <f t="shared" si="51"/>
        <v>0</v>
      </c>
      <c r="M583" s="38">
        <f t="shared" si="52"/>
        <v>0</v>
      </c>
      <c r="N583" s="38">
        <f t="shared" si="53"/>
        <v>0</v>
      </c>
      <c r="O583" s="38">
        <f>IF($F583=Instellingen!$I$11,ROUND(($J583-($J583/((100%+$F583)/100%))),2),0)</f>
        <v>0</v>
      </c>
      <c r="P583" s="38">
        <f>IF($F583=Instellingen!$I$12,ROUND(($J583-($J583/((100%+$F583)/100%))),2),0)</f>
        <v>0</v>
      </c>
      <c r="Q583" s="38">
        <f>IF($F583=Instellingen!$I$14,0,ROUND(($K583-($K583/((100%+$F583)/100%))),2))</f>
        <v>0</v>
      </c>
    </row>
    <row r="584" spans="1:17" x14ac:dyDescent="0.35">
      <c r="A584" s="20" t="str">
        <f t="shared" ref="A584:A647" si="55">IF($C584="","",PROPER(TEXT($C584,"mmmm")))</f>
        <v/>
      </c>
      <c r="B584" s="20" t="str">
        <f>IFERROR(VLOOKUP($A584,Instellingen!$K$11:$L$22,2,0),"")</f>
        <v/>
      </c>
      <c r="C584" s="51"/>
      <c r="D584" s="52"/>
      <c r="E584" s="52"/>
      <c r="F584" s="53"/>
      <c r="G584" s="50"/>
      <c r="H584" s="50"/>
      <c r="I584" s="50"/>
      <c r="J584" s="38">
        <f t="shared" ref="J584:J647" si="56">IF($G584="Omzet",$D584-$E584,0)</f>
        <v>0</v>
      </c>
      <c r="K584" s="38">
        <f t="shared" si="54"/>
        <v>0</v>
      </c>
      <c r="L584" s="38">
        <f t="shared" ref="L584:L647" si="57">IF(OR($G584="Omzet",$G584="Kosten",$G584="Investering"),0,$D584-$E584)</f>
        <v>0</v>
      </c>
      <c r="M584" s="38">
        <f t="shared" ref="M584:M647" si="58">J584-O584-P584</f>
        <v>0</v>
      </c>
      <c r="N584" s="38">
        <f t="shared" ref="N584:N647" si="59">K584-Q584</f>
        <v>0</v>
      </c>
      <c r="O584" s="38">
        <f>IF($F584=Instellingen!$I$11,ROUND(($J584-($J584/((100%+$F584)/100%))),2),0)</f>
        <v>0</v>
      </c>
      <c r="P584" s="38">
        <f>IF($F584=Instellingen!$I$12,ROUND(($J584-($J584/((100%+$F584)/100%))),2),0)</f>
        <v>0</v>
      </c>
      <c r="Q584" s="38">
        <f>IF($F584=Instellingen!$I$14,0,ROUND(($K584-($K584/((100%+$F584)/100%))),2))</f>
        <v>0</v>
      </c>
    </row>
    <row r="585" spans="1:17" x14ac:dyDescent="0.35">
      <c r="A585" s="20" t="str">
        <f t="shared" si="55"/>
        <v/>
      </c>
      <c r="B585" s="20" t="str">
        <f>IFERROR(VLOOKUP($A585,Instellingen!$K$11:$L$22,2,0),"")</f>
        <v/>
      </c>
      <c r="C585" s="51"/>
      <c r="D585" s="52"/>
      <c r="E585" s="52"/>
      <c r="F585" s="53"/>
      <c r="G585" s="50"/>
      <c r="H585" s="50"/>
      <c r="I585" s="50"/>
      <c r="J585" s="38">
        <f t="shared" si="56"/>
        <v>0</v>
      </c>
      <c r="K585" s="38">
        <f t="shared" si="54"/>
        <v>0</v>
      </c>
      <c r="L585" s="38">
        <f t="shared" si="57"/>
        <v>0</v>
      </c>
      <c r="M585" s="38">
        <f t="shared" si="58"/>
        <v>0</v>
      </c>
      <c r="N585" s="38">
        <f t="shared" si="59"/>
        <v>0</v>
      </c>
      <c r="O585" s="38">
        <f>IF($F585=Instellingen!$I$11,ROUND(($J585-($J585/((100%+$F585)/100%))),2),0)</f>
        <v>0</v>
      </c>
      <c r="P585" s="38">
        <f>IF($F585=Instellingen!$I$12,ROUND(($J585-($J585/((100%+$F585)/100%))),2),0)</f>
        <v>0</v>
      </c>
      <c r="Q585" s="38">
        <f>IF($F585=Instellingen!$I$14,0,ROUND(($K585-($K585/((100%+$F585)/100%))),2))</f>
        <v>0</v>
      </c>
    </row>
    <row r="586" spans="1:17" x14ac:dyDescent="0.35">
      <c r="A586" s="20" t="str">
        <f t="shared" si="55"/>
        <v/>
      </c>
      <c r="B586" s="20" t="str">
        <f>IFERROR(VLOOKUP($A586,Instellingen!$K$11:$L$22,2,0),"")</f>
        <v/>
      </c>
      <c r="C586" s="51"/>
      <c r="D586" s="52"/>
      <c r="E586" s="52"/>
      <c r="F586" s="53"/>
      <c r="G586" s="50"/>
      <c r="H586" s="50"/>
      <c r="I586" s="50"/>
      <c r="J586" s="38">
        <f t="shared" si="56"/>
        <v>0</v>
      </c>
      <c r="K586" s="38">
        <f t="shared" si="54"/>
        <v>0</v>
      </c>
      <c r="L586" s="38">
        <f t="shared" si="57"/>
        <v>0</v>
      </c>
      <c r="M586" s="38">
        <f t="shared" si="58"/>
        <v>0</v>
      </c>
      <c r="N586" s="38">
        <f t="shared" si="59"/>
        <v>0</v>
      </c>
      <c r="O586" s="38">
        <f>IF($F586=Instellingen!$I$11,ROUND(($J586-($J586/((100%+$F586)/100%))),2),0)</f>
        <v>0</v>
      </c>
      <c r="P586" s="38">
        <f>IF($F586=Instellingen!$I$12,ROUND(($J586-($J586/((100%+$F586)/100%))),2),0)</f>
        <v>0</v>
      </c>
      <c r="Q586" s="38">
        <f>IF($F586=Instellingen!$I$14,0,ROUND(($K586-($K586/((100%+$F586)/100%))),2))</f>
        <v>0</v>
      </c>
    </row>
    <row r="587" spans="1:17" x14ac:dyDescent="0.35">
      <c r="A587" s="20" t="str">
        <f t="shared" si="55"/>
        <v/>
      </c>
      <c r="B587" s="20" t="str">
        <f>IFERROR(VLOOKUP($A587,Instellingen!$K$11:$L$22,2,0),"")</f>
        <v/>
      </c>
      <c r="C587" s="51"/>
      <c r="D587" s="52"/>
      <c r="E587" s="52"/>
      <c r="F587" s="53"/>
      <c r="G587" s="50"/>
      <c r="H587" s="50"/>
      <c r="I587" s="50"/>
      <c r="J587" s="38">
        <f t="shared" si="56"/>
        <v>0</v>
      </c>
      <c r="K587" s="38">
        <f t="shared" si="54"/>
        <v>0</v>
      </c>
      <c r="L587" s="38">
        <f t="shared" si="57"/>
        <v>0</v>
      </c>
      <c r="M587" s="38">
        <f t="shared" si="58"/>
        <v>0</v>
      </c>
      <c r="N587" s="38">
        <f t="shared" si="59"/>
        <v>0</v>
      </c>
      <c r="O587" s="38">
        <f>IF($F587=Instellingen!$I$11,ROUND(($J587-($J587/((100%+$F587)/100%))),2),0)</f>
        <v>0</v>
      </c>
      <c r="P587" s="38">
        <f>IF($F587=Instellingen!$I$12,ROUND(($J587-($J587/((100%+$F587)/100%))),2),0)</f>
        <v>0</v>
      </c>
      <c r="Q587" s="38">
        <f>IF($F587=Instellingen!$I$14,0,ROUND(($K587-($K587/((100%+$F587)/100%))),2))</f>
        <v>0</v>
      </c>
    </row>
    <row r="588" spans="1:17" x14ac:dyDescent="0.35">
      <c r="A588" s="20" t="str">
        <f t="shared" si="55"/>
        <v/>
      </c>
      <c r="B588" s="20" t="str">
        <f>IFERROR(VLOOKUP($A588,Instellingen!$K$11:$L$22,2,0),"")</f>
        <v/>
      </c>
      <c r="C588" s="51"/>
      <c r="D588" s="52"/>
      <c r="E588" s="52"/>
      <c r="F588" s="53"/>
      <c r="G588" s="50"/>
      <c r="H588" s="50"/>
      <c r="I588" s="50"/>
      <c r="J588" s="38">
        <f t="shared" si="56"/>
        <v>0</v>
      </c>
      <c r="K588" s="38">
        <f t="shared" si="54"/>
        <v>0</v>
      </c>
      <c r="L588" s="38">
        <f t="shared" si="57"/>
        <v>0</v>
      </c>
      <c r="M588" s="38">
        <f t="shared" si="58"/>
        <v>0</v>
      </c>
      <c r="N588" s="38">
        <f t="shared" si="59"/>
        <v>0</v>
      </c>
      <c r="O588" s="38">
        <f>IF($F588=Instellingen!$I$11,ROUND(($J588-($J588/((100%+$F588)/100%))),2),0)</f>
        <v>0</v>
      </c>
      <c r="P588" s="38">
        <f>IF($F588=Instellingen!$I$12,ROUND(($J588-($J588/((100%+$F588)/100%))),2),0)</f>
        <v>0</v>
      </c>
      <c r="Q588" s="38">
        <f>IF($F588=Instellingen!$I$14,0,ROUND(($K588-($K588/((100%+$F588)/100%))),2))</f>
        <v>0</v>
      </c>
    </row>
    <row r="589" spans="1:17" x14ac:dyDescent="0.35">
      <c r="A589" s="20" t="str">
        <f t="shared" si="55"/>
        <v/>
      </c>
      <c r="B589" s="20" t="str">
        <f>IFERROR(VLOOKUP($A589,Instellingen!$K$11:$L$22,2,0),"")</f>
        <v/>
      </c>
      <c r="C589" s="51"/>
      <c r="D589" s="52"/>
      <c r="E589" s="52"/>
      <c r="F589" s="53"/>
      <c r="G589" s="50"/>
      <c r="H589" s="50"/>
      <c r="I589" s="50"/>
      <c r="J589" s="38">
        <f t="shared" si="56"/>
        <v>0</v>
      </c>
      <c r="K589" s="38">
        <f t="shared" si="54"/>
        <v>0</v>
      </c>
      <c r="L589" s="38">
        <f t="shared" si="57"/>
        <v>0</v>
      </c>
      <c r="M589" s="38">
        <f t="shared" si="58"/>
        <v>0</v>
      </c>
      <c r="N589" s="38">
        <f t="shared" si="59"/>
        <v>0</v>
      </c>
      <c r="O589" s="38">
        <f>IF($F589=Instellingen!$I$11,ROUND(($J589-($J589/((100%+$F589)/100%))),2),0)</f>
        <v>0</v>
      </c>
      <c r="P589" s="38">
        <f>IF($F589=Instellingen!$I$12,ROUND(($J589-($J589/((100%+$F589)/100%))),2),0)</f>
        <v>0</v>
      </c>
      <c r="Q589" s="38">
        <f>IF($F589=Instellingen!$I$14,0,ROUND(($K589-($K589/((100%+$F589)/100%))),2))</f>
        <v>0</v>
      </c>
    </row>
    <row r="590" spans="1:17" x14ac:dyDescent="0.35">
      <c r="A590" s="20" t="str">
        <f t="shared" si="55"/>
        <v/>
      </c>
      <c r="B590" s="20" t="str">
        <f>IFERROR(VLOOKUP($A590,Instellingen!$K$11:$L$22,2,0),"")</f>
        <v/>
      </c>
      <c r="C590" s="51"/>
      <c r="D590" s="52"/>
      <c r="E590" s="52"/>
      <c r="F590" s="53"/>
      <c r="G590" s="50"/>
      <c r="H590" s="50"/>
      <c r="I590" s="50"/>
      <c r="J590" s="38">
        <f t="shared" si="56"/>
        <v>0</v>
      </c>
      <c r="K590" s="38">
        <f t="shared" si="54"/>
        <v>0</v>
      </c>
      <c r="L590" s="38">
        <f t="shared" si="57"/>
        <v>0</v>
      </c>
      <c r="M590" s="38">
        <f t="shared" si="58"/>
        <v>0</v>
      </c>
      <c r="N590" s="38">
        <f t="shared" si="59"/>
        <v>0</v>
      </c>
      <c r="O590" s="38">
        <f>IF($F590=Instellingen!$I$11,ROUND(($J590-($J590/((100%+$F590)/100%))),2),0)</f>
        <v>0</v>
      </c>
      <c r="P590" s="38">
        <f>IF($F590=Instellingen!$I$12,ROUND(($J590-($J590/((100%+$F590)/100%))),2),0)</f>
        <v>0</v>
      </c>
      <c r="Q590" s="38">
        <f>IF($F590=Instellingen!$I$14,0,ROUND(($K590-($K590/((100%+$F590)/100%))),2))</f>
        <v>0</v>
      </c>
    </row>
    <row r="591" spans="1:17" x14ac:dyDescent="0.35">
      <c r="A591" s="20" t="str">
        <f t="shared" si="55"/>
        <v/>
      </c>
      <c r="B591" s="20" t="str">
        <f>IFERROR(VLOOKUP($A591,Instellingen!$K$11:$L$22,2,0),"")</f>
        <v/>
      </c>
      <c r="C591" s="51"/>
      <c r="D591" s="52"/>
      <c r="E591" s="52"/>
      <c r="F591" s="53"/>
      <c r="G591" s="50"/>
      <c r="H591" s="50"/>
      <c r="I591" s="50"/>
      <c r="J591" s="38">
        <f t="shared" si="56"/>
        <v>0</v>
      </c>
      <c r="K591" s="38">
        <f t="shared" si="54"/>
        <v>0</v>
      </c>
      <c r="L591" s="38">
        <f t="shared" si="57"/>
        <v>0</v>
      </c>
      <c r="M591" s="38">
        <f t="shared" si="58"/>
        <v>0</v>
      </c>
      <c r="N591" s="38">
        <f t="shared" si="59"/>
        <v>0</v>
      </c>
      <c r="O591" s="38">
        <f>IF($F591=Instellingen!$I$11,ROUND(($J591-($J591/((100%+$F591)/100%))),2),0)</f>
        <v>0</v>
      </c>
      <c r="P591" s="38">
        <f>IF($F591=Instellingen!$I$12,ROUND(($J591-($J591/((100%+$F591)/100%))),2),0)</f>
        <v>0</v>
      </c>
      <c r="Q591" s="38">
        <f>IF($F591=Instellingen!$I$14,0,ROUND(($K591-($K591/((100%+$F591)/100%))),2))</f>
        <v>0</v>
      </c>
    </row>
    <row r="592" spans="1:17" x14ac:dyDescent="0.35">
      <c r="A592" s="20" t="str">
        <f t="shared" si="55"/>
        <v/>
      </c>
      <c r="B592" s="20" t="str">
        <f>IFERROR(VLOOKUP($A592,Instellingen!$K$11:$L$22,2,0),"")</f>
        <v/>
      </c>
      <c r="C592" s="51"/>
      <c r="D592" s="52"/>
      <c r="E592" s="52"/>
      <c r="F592" s="53"/>
      <c r="G592" s="50"/>
      <c r="H592" s="50"/>
      <c r="I592" s="50"/>
      <c r="J592" s="38">
        <f t="shared" si="56"/>
        <v>0</v>
      </c>
      <c r="K592" s="38">
        <f t="shared" si="54"/>
        <v>0</v>
      </c>
      <c r="L592" s="38">
        <f t="shared" si="57"/>
        <v>0</v>
      </c>
      <c r="M592" s="38">
        <f t="shared" si="58"/>
        <v>0</v>
      </c>
      <c r="N592" s="38">
        <f t="shared" si="59"/>
        <v>0</v>
      </c>
      <c r="O592" s="38">
        <f>IF($F592=Instellingen!$I$11,ROUND(($J592-($J592/((100%+$F592)/100%))),2),0)</f>
        <v>0</v>
      </c>
      <c r="P592" s="38">
        <f>IF($F592=Instellingen!$I$12,ROUND(($J592-($J592/((100%+$F592)/100%))),2),0)</f>
        <v>0</v>
      </c>
      <c r="Q592" s="38">
        <f>IF($F592=Instellingen!$I$14,0,ROUND(($K592-($K592/((100%+$F592)/100%))),2))</f>
        <v>0</v>
      </c>
    </row>
    <row r="593" spans="1:17" x14ac:dyDescent="0.35">
      <c r="A593" s="20" t="str">
        <f t="shared" si="55"/>
        <v/>
      </c>
      <c r="B593" s="20" t="str">
        <f>IFERROR(VLOOKUP($A593,Instellingen!$K$11:$L$22,2,0),"")</f>
        <v/>
      </c>
      <c r="C593" s="51"/>
      <c r="D593" s="52"/>
      <c r="E593" s="52"/>
      <c r="F593" s="53"/>
      <c r="G593" s="50"/>
      <c r="H593" s="50"/>
      <c r="I593" s="50"/>
      <c r="J593" s="38">
        <f t="shared" si="56"/>
        <v>0</v>
      </c>
      <c r="K593" s="38">
        <f t="shared" si="54"/>
        <v>0</v>
      </c>
      <c r="L593" s="38">
        <f t="shared" si="57"/>
        <v>0</v>
      </c>
      <c r="M593" s="38">
        <f t="shared" si="58"/>
        <v>0</v>
      </c>
      <c r="N593" s="38">
        <f t="shared" si="59"/>
        <v>0</v>
      </c>
      <c r="O593" s="38">
        <f>IF($F593=Instellingen!$I$11,ROUND(($J593-($J593/((100%+$F593)/100%))),2),0)</f>
        <v>0</v>
      </c>
      <c r="P593" s="38">
        <f>IF($F593=Instellingen!$I$12,ROUND(($J593-($J593/((100%+$F593)/100%))),2),0)</f>
        <v>0</v>
      </c>
      <c r="Q593" s="38">
        <f>IF($F593=Instellingen!$I$14,0,ROUND(($K593-($K593/((100%+$F593)/100%))),2))</f>
        <v>0</v>
      </c>
    </row>
    <row r="594" spans="1:17" x14ac:dyDescent="0.35">
      <c r="A594" s="20" t="str">
        <f t="shared" si="55"/>
        <v/>
      </c>
      <c r="B594" s="20" t="str">
        <f>IFERROR(VLOOKUP($A594,Instellingen!$K$11:$L$22,2,0),"")</f>
        <v/>
      </c>
      <c r="C594" s="51"/>
      <c r="D594" s="52"/>
      <c r="E594" s="52"/>
      <c r="F594" s="53"/>
      <c r="G594" s="50"/>
      <c r="H594" s="50"/>
      <c r="I594" s="50"/>
      <c r="J594" s="38">
        <f t="shared" si="56"/>
        <v>0</v>
      </c>
      <c r="K594" s="38">
        <f t="shared" si="54"/>
        <v>0</v>
      </c>
      <c r="L594" s="38">
        <f t="shared" si="57"/>
        <v>0</v>
      </c>
      <c r="M594" s="38">
        <f t="shared" si="58"/>
        <v>0</v>
      </c>
      <c r="N594" s="38">
        <f t="shared" si="59"/>
        <v>0</v>
      </c>
      <c r="O594" s="38">
        <f>IF($F594=Instellingen!$I$11,ROUND(($J594-($J594/((100%+$F594)/100%))),2),0)</f>
        <v>0</v>
      </c>
      <c r="P594" s="38">
        <f>IF($F594=Instellingen!$I$12,ROUND(($J594-($J594/((100%+$F594)/100%))),2),0)</f>
        <v>0</v>
      </c>
      <c r="Q594" s="38">
        <f>IF($F594=Instellingen!$I$14,0,ROUND(($K594-($K594/((100%+$F594)/100%))),2))</f>
        <v>0</v>
      </c>
    </row>
    <row r="595" spans="1:17" x14ac:dyDescent="0.35">
      <c r="A595" s="20" t="str">
        <f t="shared" si="55"/>
        <v/>
      </c>
      <c r="B595" s="20" t="str">
        <f>IFERROR(VLOOKUP($A595,Instellingen!$K$11:$L$22,2,0),"")</f>
        <v/>
      </c>
      <c r="C595" s="51"/>
      <c r="D595" s="52"/>
      <c r="E595" s="52"/>
      <c r="F595" s="53"/>
      <c r="G595" s="50"/>
      <c r="H595" s="50"/>
      <c r="I595" s="50"/>
      <c r="J595" s="38">
        <f t="shared" si="56"/>
        <v>0</v>
      </c>
      <c r="K595" s="38">
        <f t="shared" si="54"/>
        <v>0</v>
      </c>
      <c r="L595" s="38">
        <f t="shared" si="57"/>
        <v>0</v>
      </c>
      <c r="M595" s="38">
        <f t="shared" si="58"/>
        <v>0</v>
      </c>
      <c r="N595" s="38">
        <f t="shared" si="59"/>
        <v>0</v>
      </c>
      <c r="O595" s="38">
        <f>IF($F595=Instellingen!$I$11,ROUND(($J595-($J595/((100%+$F595)/100%))),2),0)</f>
        <v>0</v>
      </c>
      <c r="P595" s="38">
        <f>IF($F595=Instellingen!$I$12,ROUND(($J595-($J595/((100%+$F595)/100%))),2),0)</f>
        <v>0</v>
      </c>
      <c r="Q595" s="38">
        <f>IF($F595=Instellingen!$I$14,0,ROUND(($K595-($K595/((100%+$F595)/100%))),2))</f>
        <v>0</v>
      </c>
    </row>
    <row r="596" spans="1:17" x14ac:dyDescent="0.35">
      <c r="A596" s="20" t="str">
        <f t="shared" si="55"/>
        <v/>
      </c>
      <c r="B596" s="20" t="str">
        <f>IFERROR(VLOOKUP($A596,Instellingen!$K$11:$L$22,2,0),"")</f>
        <v/>
      </c>
      <c r="C596" s="51"/>
      <c r="D596" s="52"/>
      <c r="E596" s="52"/>
      <c r="F596" s="53"/>
      <c r="G596" s="50"/>
      <c r="H596" s="50"/>
      <c r="I596" s="50"/>
      <c r="J596" s="38">
        <f t="shared" si="56"/>
        <v>0</v>
      </c>
      <c r="K596" s="38">
        <f t="shared" si="54"/>
        <v>0</v>
      </c>
      <c r="L596" s="38">
        <f t="shared" si="57"/>
        <v>0</v>
      </c>
      <c r="M596" s="38">
        <f t="shared" si="58"/>
        <v>0</v>
      </c>
      <c r="N596" s="38">
        <f t="shared" si="59"/>
        <v>0</v>
      </c>
      <c r="O596" s="38">
        <f>IF($F596=Instellingen!$I$11,ROUND(($J596-($J596/((100%+$F596)/100%))),2),0)</f>
        <v>0</v>
      </c>
      <c r="P596" s="38">
        <f>IF($F596=Instellingen!$I$12,ROUND(($J596-($J596/((100%+$F596)/100%))),2),0)</f>
        <v>0</v>
      </c>
      <c r="Q596" s="38">
        <f>IF($F596=Instellingen!$I$14,0,ROUND(($K596-($K596/((100%+$F596)/100%))),2))</f>
        <v>0</v>
      </c>
    </row>
    <row r="597" spans="1:17" x14ac:dyDescent="0.35">
      <c r="A597" s="20" t="str">
        <f t="shared" si="55"/>
        <v/>
      </c>
      <c r="B597" s="20" t="str">
        <f>IFERROR(VLOOKUP($A597,Instellingen!$K$11:$L$22,2,0),"")</f>
        <v/>
      </c>
      <c r="C597" s="51"/>
      <c r="D597" s="52"/>
      <c r="E597" s="52"/>
      <c r="F597" s="53"/>
      <c r="G597" s="50"/>
      <c r="H597" s="50"/>
      <c r="I597" s="50"/>
      <c r="J597" s="38">
        <f t="shared" si="56"/>
        <v>0</v>
      </c>
      <c r="K597" s="38">
        <f t="shared" si="54"/>
        <v>0</v>
      </c>
      <c r="L597" s="38">
        <f t="shared" si="57"/>
        <v>0</v>
      </c>
      <c r="M597" s="38">
        <f t="shared" si="58"/>
        <v>0</v>
      </c>
      <c r="N597" s="38">
        <f t="shared" si="59"/>
        <v>0</v>
      </c>
      <c r="O597" s="38">
        <f>IF($F597=Instellingen!$I$11,ROUND(($J597-($J597/((100%+$F597)/100%))),2),0)</f>
        <v>0</v>
      </c>
      <c r="P597" s="38">
        <f>IF($F597=Instellingen!$I$12,ROUND(($J597-($J597/((100%+$F597)/100%))),2),0)</f>
        <v>0</v>
      </c>
      <c r="Q597" s="38">
        <f>IF($F597=Instellingen!$I$14,0,ROUND(($K597-($K597/((100%+$F597)/100%))),2))</f>
        <v>0</v>
      </c>
    </row>
    <row r="598" spans="1:17" x14ac:dyDescent="0.35">
      <c r="A598" s="20" t="str">
        <f t="shared" si="55"/>
        <v/>
      </c>
      <c r="B598" s="20" t="str">
        <f>IFERROR(VLOOKUP($A598,Instellingen!$K$11:$L$22,2,0),"")</f>
        <v/>
      </c>
      <c r="C598" s="51"/>
      <c r="D598" s="52"/>
      <c r="E598" s="52"/>
      <c r="F598" s="53"/>
      <c r="G598" s="50"/>
      <c r="H598" s="50"/>
      <c r="I598" s="50"/>
      <c r="J598" s="38">
        <f t="shared" si="56"/>
        <v>0</v>
      </c>
      <c r="K598" s="38">
        <f t="shared" si="54"/>
        <v>0</v>
      </c>
      <c r="L598" s="38">
        <f t="shared" si="57"/>
        <v>0</v>
      </c>
      <c r="M598" s="38">
        <f t="shared" si="58"/>
        <v>0</v>
      </c>
      <c r="N598" s="38">
        <f t="shared" si="59"/>
        <v>0</v>
      </c>
      <c r="O598" s="38">
        <f>IF($F598=Instellingen!$I$11,ROUND(($J598-($J598/((100%+$F598)/100%))),2),0)</f>
        <v>0</v>
      </c>
      <c r="P598" s="38">
        <f>IF($F598=Instellingen!$I$12,ROUND(($J598-($J598/((100%+$F598)/100%))),2),0)</f>
        <v>0</v>
      </c>
      <c r="Q598" s="38">
        <f>IF($F598=Instellingen!$I$14,0,ROUND(($K598-($K598/((100%+$F598)/100%))),2))</f>
        <v>0</v>
      </c>
    </row>
    <row r="599" spans="1:17" x14ac:dyDescent="0.35">
      <c r="A599" s="20" t="str">
        <f t="shared" si="55"/>
        <v/>
      </c>
      <c r="B599" s="20" t="str">
        <f>IFERROR(VLOOKUP($A599,Instellingen!$K$11:$L$22,2,0),"")</f>
        <v/>
      </c>
      <c r="C599" s="51"/>
      <c r="D599" s="52"/>
      <c r="E599" s="52"/>
      <c r="F599" s="53"/>
      <c r="G599" s="50"/>
      <c r="H599" s="50"/>
      <c r="I599" s="50"/>
      <c r="J599" s="38">
        <f t="shared" si="56"/>
        <v>0</v>
      </c>
      <c r="K599" s="38">
        <f t="shared" si="54"/>
        <v>0</v>
      </c>
      <c r="L599" s="38">
        <f t="shared" si="57"/>
        <v>0</v>
      </c>
      <c r="M599" s="38">
        <f t="shared" si="58"/>
        <v>0</v>
      </c>
      <c r="N599" s="38">
        <f t="shared" si="59"/>
        <v>0</v>
      </c>
      <c r="O599" s="38">
        <f>IF($F599=Instellingen!$I$11,ROUND(($J599-($J599/((100%+$F599)/100%))),2),0)</f>
        <v>0</v>
      </c>
      <c r="P599" s="38">
        <f>IF($F599=Instellingen!$I$12,ROUND(($J599-($J599/((100%+$F599)/100%))),2),0)</f>
        <v>0</v>
      </c>
      <c r="Q599" s="38">
        <f>IF($F599=Instellingen!$I$14,0,ROUND(($K599-($K599/((100%+$F599)/100%))),2))</f>
        <v>0</v>
      </c>
    </row>
    <row r="600" spans="1:17" x14ac:dyDescent="0.35">
      <c r="A600" s="20" t="str">
        <f t="shared" si="55"/>
        <v/>
      </c>
      <c r="B600" s="20" t="str">
        <f>IFERROR(VLOOKUP($A600,Instellingen!$K$11:$L$22,2,0),"")</f>
        <v/>
      </c>
      <c r="C600" s="51"/>
      <c r="D600" s="52"/>
      <c r="E600" s="52"/>
      <c r="F600" s="53"/>
      <c r="G600" s="50"/>
      <c r="H600" s="50"/>
      <c r="I600" s="50"/>
      <c r="J600" s="38">
        <f t="shared" si="56"/>
        <v>0</v>
      </c>
      <c r="K600" s="38">
        <f t="shared" si="54"/>
        <v>0</v>
      </c>
      <c r="L600" s="38">
        <f t="shared" si="57"/>
        <v>0</v>
      </c>
      <c r="M600" s="38">
        <f t="shared" si="58"/>
        <v>0</v>
      </c>
      <c r="N600" s="38">
        <f t="shared" si="59"/>
        <v>0</v>
      </c>
      <c r="O600" s="38">
        <f>IF($F600=Instellingen!$I$11,ROUND(($J600-($J600/((100%+$F600)/100%))),2),0)</f>
        <v>0</v>
      </c>
      <c r="P600" s="38">
        <f>IF($F600=Instellingen!$I$12,ROUND(($J600-($J600/((100%+$F600)/100%))),2),0)</f>
        <v>0</v>
      </c>
      <c r="Q600" s="38">
        <f>IF($F600=Instellingen!$I$14,0,ROUND(($K600-($K600/((100%+$F600)/100%))),2))</f>
        <v>0</v>
      </c>
    </row>
    <row r="601" spans="1:17" x14ac:dyDescent="0.35">
      <c r="A601" s="20" t="str">
        <f t="shared" si="55"/>
        <v/>
      </c>
      <c r="B601" s="20" t="str">
        <f>IFERROR(VLOOKUP($A601,Instellingen!$K$11:$L$22,2,0),"")</f>
        <v/>
      </c>
      <c r="C601" s="51"/>
      <c r="D601" s="52"/>
      <c r="E601" s="52"/>
      <c r="F601" s="53"/>
      <c r="G601" s="50"/>
      <c r="H601" s="50"/>
      <c r="I601" s="50"/>
      <c r="J601" s="38">
        <f t="shared" si="56"/>
        <v>0</v>
      </c>
      <c r="K601" s="38">
        <f t="shared" si="54"/>
        <v>0</v>
      </c>
      <c r="L601" s="38">
        <f t="shared" si="57"/>
        <v>0</v>
      </c>
      <c r="M601" s="38">
        <f t="shared" si="58"/>
        <v>0</v>
      </c>
      <c r="N601" s="38">
        <f t="shared" si="59"/>
        <v>0</v>
      </c>
      <c r="O601" s="38">
        <f>IF($F601=Instellingen!$I$11,ROUND(($J601-($J601/((100%+$F601)/100%))),2),0)</f>
        <v>0</v>
      </c>
      <c r="P601" s="38">
        <f>IF($F601=Instellingen!$I$12,ROUND(($J601-($J601/((100%+$F601)/100%))),2),0)</f>
        <v>0</v>
      </c>
      <c r="Q601" s="38">
        <f>IF($F601=Instellingen!$I$14,0,ROUND(($K601-($K601/((100%+$F601)/100%))),2))</f>
        <v>0</v>
      </c>
    </row>
    <row r="602" spans="1:17" x14ac:dyDescent="0.35">
      <c r="A602" s="20" t="str">
        <f t="shared" si="55"/>
        <v/>
      </c>
      <c r="B602" s="20" t="str">
        <f>IFERROR(VLOOKUP($A602,Instellingen!$K$11:$L$22,2,0),"")</f>
        <v/>
      </c>
      <c r="C602" s="51"/>
      <c r="D602" s="52"/>
      <c r="E602" s="52"/>
      <c r="F602" s="53"/>
      <c r="G602" s="50"/>
      <c r="H602" s="50"/>
      <c r="I602" s="50"/>
      <c r="J602" s="38">
        <f t="shared" si="56"/>
        <v>0</v>
      </c>
      <c r="K602" s="38">
        <f t="shared" si="54"/>
        <v>0</v>
      </c>
      <c r="L602" s="38">
        <f t="shared" si="57"/>
        <v>0</v>
      </c>
      <c r="M602" s="38">
        <f t="shared" si="58"/>
        <v>0</v>
      </c>
      <c r="N602" s="38">
        <f t="shared" si="59"/>
        <v>0</v>
      </c>
      <c r="O602" s="38">
        <f>IF($F602=Instellingen!$I$11,ROUND(($J602-($J602/((100%+$F602)/100%))),2),0)</f>
        <v>0</v>
      </c>
      <c r="P602" s="38">
        <f>IF($F602=Instellingen!$I$12,ROUND(($J602-($J602/((100%+$F602)/100%))),2),0)</f>
        <v>0</v>
      </c>
      <c r="Q602" s="38">
        <f>IF($F602=Instellingen!$I$14,0,ROUND(($K602-($K602/((100%+$F602)/100%))),2))</f>
        <v>0</v>
      </c>
    </row>
    <row r="603" spans="1:17" x14ac:dyDescent="0.35">
      <c r="A603" s="20" t="str">
        <f t="shared" si="55"/>
        <v/>
      </c>
      <c r="B603" s="20" t="str">
        <f>IFERROR(VLOOKUP($A603,Instellingen!$K$11:$L$22,2,0),"")</f>
        <v/>
      </c>
      <c r="C603" s="51"/>
      <c r="D603" s="52"/>
      <c r="E603" s="52"/>
      <c r="F603" s="53"/>
      <c r="G603" s="50"/>
      <c r="H603" s="50"/>
      <c r="I603" s="50"/>
      <c r="J603" s="38">
        <f t="shared" si="56"/>
        <v>0</v>
      </c>
      <c r="K603" s="38">
        <f t="shared" si="54"/>
        <v>0</v>
      </c>
      <c r="L603" s="38">
        <f t="shared" si="57"/>
        <v>0</v>
      </c>
      <c r="M603" s="38">
        <f t="shared" si="58"/>
        <v>0</v>
      </c>
      <c r="N603" s="38">
        <f t="shared" si="59"/>
        <v>0</v>
      </c>
      <c r="O603" s="38">
        <f>IF($F603=Instellingen!$I$11,ROUND(($J603-($J603/((100%+$F603)/100%))),2),0)</f>
        <v>0</v>
      </c>
      <c r="P603" s="38">
        <f>IF($F603=Instellingen!$I$12,ROUND(($J603-($J603/((100%+$F603)/100%))),2),0)</f>
        <v>0</v>
      </c>
      <c r="Q603" s="38">
        <f>IF($F603=Instellingen!$I$14,0,ROUND(($K603-($K603/((100%+$F603)/100%))),2))</f>
        <v>0</v>
      </c>
    </row>
    <row r="604" spans="1:17" x14ac:dyDescent="0.35">
      <c r="A604" s="20" t="str">
        <f t="shared" si="55"/>
        <v/>
      </c>
      <c r="B604" s="20" t="str">
        <f>IFERROR(VLOOKUP($A604,Instellingen!$K$11:$L$22,2,0),"")</f>
        <v/>
      </c>
      <c r="C604" s="51"/>
      <c r="D604" s="52"/>
      <c r="E604" s="52"/>
      <c r="F604" s="53"/>
      <c r="G604" s="50"/>
      <c r="H604" s="50"/>
      <c r="I604" s="50"/>
      <c r="J604" s="38">
        <f t="shared" si="56"/>
        <v>0</v>
      </c>
      <c r="K604" s="38">
        <f t="shared" si="54"/>
        <v>0</v>
      </c>
      <c r="L604" s="38">
        <f t="shared" si="57"/>
        <v>0</v>
      </c>
      <c r="M604" s="38">
        <f t="shared" si="58"/>
        <v>0</v>
      </c>
      <c r="N604" s="38">
        <f t="shared" si="59"/>
        <v>0</v>
      </c>
      <c r="O604" s="38">
        <f>IF($F604=Instellingen!$I$11,ROUND(($J604-($J604/((100%+$F604)/100%))),2),0)</f>
        <v>0</v>
      </c>
      <c r="P604" s="38">
        <f>IF($F604=Instellingen!$I$12,ROUND(($J604-($J604/((100%+$F604)/100%))),2),0)</f>
        <v>0</v>
      </c>
      <c r="Q604" s="38">
        <f>IF($F604=Instellingen!$I$14,0,ROUND(($K604-($K604/((100%+$F604)/100%))),2))</f>
        <v>0</v>
      </c>
    </row>
    <row r="605" spans="1:17" x14ac:dyDescent="0.35">
      <c r="A605" s="20" t="str">
        <f t="shared" si="55"/>
        <v/>
      </c>
      <c r="B605" s="20" t="str">
        <f>IFERROR(VLOOKUP($A605,Instellingen!$K$11:$L$22,2,0),"")</f>
        <v/>
      </c>
      <c r="C605" s="51"/>
      <c r="D605" s="52"/>
      <c r="E605" s="52"/>
      <c r="F605" s="53"/>
      <c r="G605" s="50"/>
      <c r="H605" s="50"/>
      <c r="I605" s="50"/>
      <c r="J605" s="38">
        <f t="shared" si="56"/>
        <v>0</v>
      </c>
      <c r="K605" s="38">
        <f t="shared" si="54"/>
        <v>0</v>
      </c>
      <c r="L605" s="38">
        <f t="shared" si="57"/>
        <v>0</v>
      </c>
      <c r="M605" s="38">
        <f t="shared" si="58"/>
        <v>0</v>
      </c>
      <c r="N605" s="38">
        <f t="shared" si="59"/>
        <v>0</v>
      </c>
      <c r="O605" s="38">
        <f>IF($F605=Instellingen!$I$11,ROUND(($J605-($J605/((100%+$F605)/100%))),2),0)</f>
        <v>0</v>
      </c>
      <c r="P605" s="38">
        <f>IF($F605=Instellingen!$I$12,ROUND(($J605-($J605/((100%+$F605)/100%))),2),0)</f>
        <v>0</v>
      </c>
      <c r="Q605" s="38">
        <f>IF($F605=Instellingen!$I$14,0,ROUND(($K605-($K605/((100%+$F605)/100%))),2))</f>
        <v>0</v>
      </c>
    </row>
    <row r="606" spans="1:17" x14ac:dyDescent="0.35">
      <c r="A606" s="20" t="str">
        <f t="shared" si="55"/>
        <v/>
      </c>
      <c r="B606" s="20" t="str">
        <f>IFERROR(VLOOKUP($A606,Instellingen!$K$11:$L$22,2,0),"")</f>
        <v/>
      </c>
      <c r="C606" s="51"/>
      <c r="D606" s="52"/>
      <c r="E606" s="52"/>
      <c r="F606" s="53"/>
      <c r="G606" s="50"/>
      <c r="H606" s="50"/>
      <c r="I606" s="50"/>
      <c r="J606" s="38">
        <f t="shared" si="56"/>
        <v>0</v>
      </c>
      <c r="K606" s="38">
        <f t="shared" si="54"/>
        <v>0</v>
      </c>
      <c r="L606" s="38">
        <f t="shared" si="57"/>
        <v>0</v>
      </c>
      <c r="M606" s="38">
        <f t="shared" si="58"/>
        <v>0</v>
      </c>
      <c r="N606" s="38">
        <f t="shared" si="59"/>
        <v>0</v>
      </c>
      <c r="O606" s="38">
        <f>IF($F606=Instellingen!$I$11,ROUND(($J606-($J606/((100%+$F606)/100%))),2),0)</f>
        <v>0</v>
      </c>
      <c r="P606" s="38">
        <f>IF($F606=Instellingen!$I$12,ROUND(($J606-($J606/((100%+$F606)/100%))),2),0)</f>
        <v>0</v>
      </c>
      <c r="Q606" s="38">
        <f>IF($F606=Instellingen!$I$14,0,ROUND(($K606-($K606/((100%+$F606)/100%))),2))</f>
        <v>0</v>
      </c>
    </row>
    <row r="607" spans="1:17" x14ac:dyDescent="0.35">
      <c r="A607" s="20" t="str">
        <f t="shared" si="55"/>
        <v/>
      </c>
      <c r="B607" s="20" t="str">
        <f>IFERROR(VLOOKUP($A607,Instellingen!$K$11:$L$22,2,0),"")</f>
        <v/>
      </c>
      <c r="C607" s="51"/>
      <c r="D607" s="52"/>
      <c r="E607" s="52"/>
      <c r="F607" s="53"/>
      <c r="G607" s="50"/>
      <c r="H607" s="50"/>
      <c r="I607" s="50"/>
      <c r="J607" s="38">
        <f t="shared" si="56"/>
        <v>0</v>
      </c>
      <c r="K607" s="38">
        <f t="shared" si="54"/>
        <v>0</v>
      </c>
      <c r="L607" s="38">
        <f t="shared" si="57"/>
        <v>0</v>
      </c>
      <c r="M607" s="38">
        <f t="shared" si="58"/>
        <v>0</v>
      </c>
      <c r="N607" s="38">
        <f t="shared" si="59"/>
        <v>0</v>
      </c>
      <c r="O607" s="38">
        <f>IF($F607=Instellingen!$I$11,ROUND(($J607-($J607/((100%+$F607)/100%))),2),0)</f>
        <v>0</v>
      </c>
      <c r="P607" s="38">
        <f>IF($F607=Instellingen!$I$12,ROUND(($J607-($J607/((100%+$F607)/100%))),2),0)</f>
        <v>0</v>
      </c>
      <c r="Q607" s="38">
        <f>IF($F607=Instellingen!$I$14,0,ROUND(($K607-($K607/((100%+$F607)/100%))),2))</f>
        <v>0</v>
      </c>
    </row>
    <row r="608" spans="1:17" x14ac:dyDescent="0.35">
      <c r="A608" s="20" t="str">
        <f t="shared" si="55"/>
        <v/>
      </c>
      <c r="B608" s="20" t="str">
        <f>IFERROR(VLOOKUP($A608,Instellingen!$K$11:$L$22,2,0),"")</f>
        <v/>
      </c>
      <c r="C608" s="51"/>
      <c r="D608" s="52"/>
      <c r="E608" s="52"/>
      <c r="F608" s="53"/>
      <c r="G608" s="50"/>
      <c r="H608" s="50"/>
      <c r="I608" s="50"/>
      <c r="J608" s="38">
        <f t="shared" si="56"/>
        <v>0</v>
      </c>
      <c r="K608" s="38">
        <f t="shared" si="54"/>
        <v>0</v>
      </c>
      <c r="L608" s="38">
        <f t="shared" si="57"/>
        <v>0</v>
      </c>
      <c r="M608" s="38">
        <f t="shared" si="58"/>
        <v>0</v>
      </c>
      <c r="N608" s="38">
        <f t="shared" si="59"/>
        <v>0</v>
      </c>
      <c r="O608" s="38">
        <f>IF($F608=Instellingen!$I$11,ROUND(($J608-($J608/((100%+$F608)/100%))),2),0)</f>
        <v>0</v>
      </c>
      <c r="P608" s="38">
        <f>IF($F608=Instellingen!$I$12,ROUND(($J608-($J608/((100%+$F608)/100%))),2),0)</f>
        <v>0</v>
      </c>
      <c r="Q608" s="38">
        <f>IF($F608=Instellingen!$I$14,0,ROUND(($K608-($K608/((100%+$F608)/100%))),2))</f>
        <v>0</v>
      </c>
    </row>
    <row r="609" spans="1:17" x14ac:dyDescent="0.35">
      <c r="A609" s="20" t="str">
        <f t="shared" si="55"/>
        <v/>
      </c>
      <c r="B609" s="20" t="str">
        <f>IFERROR(VLOOKUP($A609,Instellingen!$K$11:$L$22,2,0),"")</f>
        <v/>
      </c>
      <c r="C609" s="51"/>
      <c r="D609" s="52"/>
      <c r="E609" s="52"/>
      <c r="F609" s="53"/>
      <c r="G609" s="50"/>
      <c r="H609" s="50"/>
      <c r="I609" s="50"/>
      <c r="J609" s="38">
        <f t="shared" si="56"/>
        <v>0</v>
      </c>
      <c r="K609" s="38">
        <f t="shared" si="54"/>
        <v>0</v>
      </c>
      <c r="L609" s="38">
        <f t="shared" si="57"/>
        <v>0</v>
      </c>
      <c r="M609" s="38">
        <f t="shared" si="58"/>
        <v>0</v>
      </c>
      <c r="N609" s="38">
        <f t="shared" si="59"/>
        <v>0</v>
      </c>
      <c r="O609" s="38">
        <f>IF($F609=Instellingen!$I$11,ROUND(($J609-($J609/((100%+$F609)/100%))),2),0)</f>
        <v>0</v>
      </c>
      <c r="P609" s="38">
        <f>IF($F609=Instellingen!$I$12,ROUND(($J609-($J609/((100%+$F609)/100%))),2),0)</f>
        <v>0</v>
      </c>
      <c r="Q609" s="38">
        <f>IF($F609=Instellingen!$I$14,0,ROUND(($K609-($K609/((100%+$F609)/100%))),2))</f>
        <v>0</v>
      </c>
    </row>
    <row r="610" spans="1:17" x14ac:dyDescent="0.35">
      <c r="A610" s="20" t="str">
        <f t="shared" si="55"/>
        <v/>
      </c>
      <c r="B610" s="20" t="str">
        <f>IFERROR(VLOOKUP($A610,Instellingen!$K$11:$L$22,2,0),"")</f>
        <v/>
      </c>
      <c r="C610" s="51"/>
      <c r="D610" s="52"/>
      <c r="E610" s="52"/>
      <c r="F610" s="53"/>
      <c r="G610" s="50"/>
      <c r="H610" s="50"/>
      <c r="I610" s="50"/>
      <c r="J610" s="38">
        <f t="shared" si="56"/>
        <v>0</v>
      </c>
      <c r="K610" s="38">
        <f t="shared" si="54"/>
        <v>0</v>
      </c>
      <c r="L610" s="38">
        <f t="shared" si="57"/>
        <v>0</v>
      </c>
      <c r="M610" s="38">
        <f t="shared" si="58"/>
        <v>0</v>
      </c>
      <c r="N610" s="38">
        <f t="shared" si="59"/>
        <v>0</v>
      </c>
      <c r="O610" s="38">
        <f>IF($F610=Instellingen!$I$11,ROUND(($J610-($J610/((100%+$F610)/100%))),2),0)</f>
        <v>0</v>
      </c>
      <c r="P610" s="38">
        <f>IF($F610=Instellingen!$I$12,ROUND(($J610-($J610/((100%+$F610)/100%))),2),0)</f>
        <v>0</v>
      </c>
      <c r="Q610" s="38">
        <f>IF($F610=Instellingen!$I$14,0,ROUND(($K610-($K610/((100%+$F610)/100%))),2))</f>
        <v>0</v>
      </c>
    </row>
    <row r="611" spans="1:17" x14ac:dyDescent="0.35">
      <c r="A611" s="20" t="str">
        <f t="shared" si="55"/>
        <v/>
      </c>
      <c r="B611" s="20" t="str">
        <f>IFERROR(VLOOKUP($A611,Instellingen!$K$11:$L$22,2,0),"")</f>
        <v/>
      </c>
      <c r="C611" s="51"/>
      <c r="D611" s="52"/>
      <c r="E611" s="52"/>
      <c r="F611" s="53"/>
      <c r="G611" s="50"/>
      <c r="H611" s="50"/>
      <c r="I611" s="50"/>
      <c r="J611" s="38">
        <f t="shared" si="56"/>
        <v>0</v>
      </c>
      <c r="K611" s="38">
        <f t="shared" si="54"/>
        <v>0</v>
      </c>
      <c r="L611" s="38">
        <f t="shared" si="57"/>
        <v>0</v>
      </c>
      <c r="M611" s="38">
        <f t="shared" si="58"/>
        <v>0</v>
      </c>
      <c r="N611" s="38">
        <f t="shared" si="59"/>
        <v>0</v>
      </c>
      <c r="O611" s="38">
        <f>IF($F611=Instellingen!$I$11,ROUND(($J611-($J611/((100%+$F611)/100%))),2),0)</f>
        <v>0</v>
      </c>
      <c r="P611" s="38">
        <f>IF($F611=Instellingen!$I$12,ROUND(($J611-($J611/((100%+$F611)/100%))),2),0)</f>
        <v>0</v>
      </c>
      <c r="Q611" s="38">
        <f>IF($F611=Instellingen!$I$14,0,ROUND(($K611-($K611/((100%+$F611)/100%))),2))</f>
        <v>0</v>
      </c>
    </row>
    <row r="612" spans="1:17" x14ac:dyDescent="0.35">
      <c r="A612" s="20" t="str">
        <f t="shared" si="55"/>
        <v/>
      </c>
      <c r="B612" s="20" t="str">
        <f>IFERROR(VLOOKUP($A612,Instellingen!$K$11:$L$22,2,0),"")</f>
        <v/>
      </c>
      <c r="C612" s="51"/>
      <c r="D612" s="52"/>
      <c r="E612" s="52"/>
      <c r="F612" s="53"/>
      <c r="G612" s="50"/>
      <c r="H612" s="50"/>
      <c r="I612" s="50"/>
      <c r="J612" s="38">
        <f t="shared" si="56"/>
        <v>0</v>
      </c>
      <c r="K612" s="38">
        <f t="shared" si="54"/>
        <v>0</v>
      </c>
      <c r="L612" s="38">
        <f t="shared" si="57"/>
        <v>0</v>
      </c>
      <c r="M612" s="38">
        <f t="shared" si="58"/>
        <v>0</v>
      </c>
      <c r="N612" s="38">
        <f t="shared" si="59"/>
        <v>0</v>
      </c>
      <c r="O612" s="38">
        <f>IF($F612=Instellingen!$I$11,ROUND(($J612-($J612/((100%+$F612)/100%))),2),0)</f>
        <v>0</v>
      </c>
      <c r="P612" s="38">
        <f>IF($F612=Instellingen!$I$12,ROUND(($J612-($J612/((100%+$F612)/100%))),2),0)</f>
        <v>0</v>
      </c>
      <c r="Q612" s="38">
        <f>IF($F612=Instellingen!$I$14,0,ROUND(($K612-($K612/((100%+$F612)/100%))),2))</f>
        <v>0</v>
      </c>
    </row>
    <row r="613" spans="1:17" x14ac:dyDescent="0.35">
      <c r="A613" s="20" t="str">
        <f t="shared" si="55"/>
        <v/>
      </c>
      <c r="B613" s="20" t="str">
        <f>IFERROR(VLOOKUP($A613,Instellingen!$K$11:$L$22,2,0),"")</f>
        <v/>
      </c>
      <c r="C613" s="51"/>
      <c r="D613" s="52"/>
      <c r="E613" s="52"/>
      <c r="F613" s="53"/>
      <c r="G613" s="50"/>
      <c r="H613" s="50"/>
      <c r="I613" s="50"/>
      <c r="J613" s="38">
        <f t="shared" si="56"/>
        <v>0</v>
      </c>
      <c r="K613" s="38">
        <f t="shared" si="54"/>
        <v>0</v>
      </c>
      <c r="L613" s="38">
        <f t="shared" si="57"/>
        <v>0</v>
      </c>
      <c r="M613" s="38">
        <f t="shared" si="58"/>
        <v>0</v>
      </c>
      <c r="N613" s="38">
        <f t="shared" si="59"/>
        <v>0</v>
      </c>
      <c r="O613" s="38">
        <f>IF($F613=Instellingen!$I$11,ROUND(($J613-($J613/((100%+$F613)/100%))),2),0)</f>
        <v>0</v>
      </c>
      <c r="P613" s="38">
        <f>IF($F613=Instellingen!$I$12,ROUND(($J613-($J613/((100%+$F613)/100%))),2),0)</f>
        <v>0</v>
      </c>
      <c r="Q613" s="38">
        <f>IF($F613=Instellingen!$I$14,0,ROUND(($K613-($K613/((100%+$F613)/100%))),2))</f>
        <v>0</v>
      </c>
    </row>
    <row r="614" spans="1:17" x14ac:dyDescent="0.35">
      <c r="A614" s="20" t="str">
        <f t="shared" si="55"/>
        <v/>
      </c>
      <c r="B614" s="20" t="str">
        <f>IFERROR(VLOOKUP($A614,Instellingen!$K$11:$L$22,2,0),"")</f>
        <v/>
      </c>
      <c r="C614" s="51"/>
      <c r="D614" s="52"/>
      <c r="E614" s="52"/>
      <c r="F614" s="53"/>
      <c r="G614" s="50"/>
      <c r="H614" s="50"/>
      <c r="I614" s="50"/>
      <c r="J614" s="38">
        <f t="shared" si="56"/>
        <v>0</v>
      </c>
      <c r="K614" s="38">
        <f t="shared" si="54"/>
        <v>0</v>
      </c>
      <c r="L614" s="38">
        <f t="shared" si="57"/>
        <v>0</v>
      </c>
      <c r="M614" s="38">
        <f t="shared" si="58"/>
        <v>0</v>
      </c>
      <c r="N614" s="38">
        <f t="shared" si="59"/>
        <v>0</v>
      </c>
      <c r="O614" s="38">
        <f>IF($F614=Instellingen!$I$11,ROUND(($J614-($J614/((100%+$F614)/100%))),2),0)</f>
        <v>0</v>
      </c>
      <c r="P614" s="38">
        <f>IF($F614=Instellingen!$I$12,ROUND(($J614-($J614/((100%+$F614)/100%))),2),0)</f>
        <v>0</v>
      </c>
      <c r="Q614" s="38">
        <f>IF($F614=Instellingen!$I$14,0,ROUND(($K614-($K614/((100%+$F614)/100%))),2))</f>
        <v>0</v>
      </c>
    </row>
    <row r="615" spans="1:17" x14ac:dyDescent="0.35">
      <c r="A615" s="20" t="str">
        <f t="shared" si="55"/>
        <v/>
      </c>
      <c r="B615" s="20" t="str">
        <f>IFERROR(VLOOKUP($A615,Instellingen!$K$11:$L$22,2,0),"")</f>
        <v/>
      </c>
      <c r="C615" s="51"/>
      <c r="D615" s="52"/>
      <c r="E615" s="52"/>
      <c r="F615" s="53"/>
      <c r="G615" s="50"/>
      <c r="H615" s="50"/>
      <c r="I615" s="50"/>
      <c r="J615" s="38">
        <f t="shared" si="56"/>
        <v>0</v>
      </c>
      <c r="K615" s="38">
        <f t="shared" si="54"/>
        <v>0</v>
      </c>
      <c r="L615" s="38">
        <f t="shared" si="57"/>
        <v>0</v>
      </c>
      <c r="M615" s="38">
        <f t="shared" si="58"/>
        <v>0</v>
      </c>
      <c r="N615" s="38">
        <f t="shared" si="59"/>
        <v>0</v>
      </c>
      <c r="O615" s="38">
        <f>IF($F615=Instellingen!$I$11,ROUND(($J615-($J615/((100%+$F615)/100%))),2),0)</f>
        <v>0</v>
      </c>
      <c r="P615" s="38">
        <f>IF($F615=Instellingen!$I$12,ROUND(($J615-($J615/((100%+$F615)/100%))),2),0)</f>
        <v>0</v>
      </c>
      <c r="Q615" s="38">
        <f>IF($F615=Instellingen!$I$14,0,ROUND(($K615-($K615/((100%+$F615)/100%))),2))</f>
        <v>0</v>
      </c>
    </row>
    <row r="616" spans="1:17" x14ac:dyDescent="0.35">
      <c r="A616" s="20" t="str">
        <f t="shared" si="55"/>
        <v/>
      </c>
      <c r="B616" s="20" t="str">
        <f>IFERROR(VLOOKUP($A616,Instellingen!$K$11:$L$22,2,0),"")</f>
        <v/>
      </c>
      <c r="C616" s="51"/>
      <c r="D616" s="52"/>
      <c r="E616" s="52"/>
      <c r="F616" s="53"/>
      <c r="G616" s="50"/>
      <c r="H616" s="50"/>
      <c r="I616" s="50"/>
      <c r="J616" s="38">
        <f t="shared" si="56"/>
        <v>0</v>
      </c>
      <c r="K616" s="38">
        <f t="shared" si="54"/>
        <v>0</v>
      </c>
      <c r="L616" s="38">
        <f t="shared" si="57"/>
        <v>0</v>
      </c>
      <c r="M616" s="38">
        <f t="shared" si="58"/>
        <v>0</v>
      </c>
      <c r="N616" s="38">
        <f t="shared" si="59"/>
        <v>0</v>
      </c>
      <c r="O616" s="38">
        <f>IF($F616=Instellingen!$I$11,ROUND(($J616-($J616/((100%+$F616)/100%))),2),0)</f>
        <v>0</v>
      </c>
      <c r="P616" s="38">
        <f>IF($F616=Instellingen!$I$12,ROUND(($J616-($J616/((100%+$F616)/100%))),2),0)</f>
        <v>0</v>
      </c>
      <c r="Q616" s="38">
        <f>IF($F616=Instellingen!$I$14,0,ROUND(($K616-($K616/((100%+$F616)/100%))),2))</f>
        <v>0</v>
      </c>
    </row>
    <row r="617" spans="1:17" x14ac:dyDescent="0.35">
      <c r="A617" s="20" t="str">
        <f t="shared" si="55"/>
        <v/>
      </c>
      <c r="B617" s="20" t="str">
        <f>IFERROR(VLOOKUP($A617,Instellingen!$K$11:$L$22,2,0),"")</f>
        <v/>
      </c>
      <c r="C617" s="51"/>
      <c r="D617" s="52"/>
      <c r="E617" s="52"/>
      <c r="F617" s="53"/>
      <c r="G617" s="50"/>
      <c r="H617" s="50"/>
      <c r="I617" s="50"/>
      <c r="J617" s="38">
        <f t="shared" si="56"/>
        <v>0</v>
      </c>
      <c r="K617" s="38">
        <f t="shared" si="54"/>
        <v>0</v>
      </c>
      <c r="L617" s="38">
        <f t="shared" si="57"/>
        <v>0</v>
      </c>
      <c r="M617" s="38">
        <f t="shared" si="58"/>
        <v>0</v>
      </c>
      <c r="N617" s="38">
        <f t="shared" si="59"/>
        <v>0</v>
      </c>
      <c r="O617" s="38">
        <f>IF($F617=Instellingen!$I$11,ROUND(($J617-($J617/((100%+$F617)/100%))),2),0)</f>
        <v>0</v>
      </c>
      <c r="P617" s="38">
        <f>IF($F617=Instellingen!$I$12,ROUND(($J617-($J617/((100%+$F617)/100%))),2),0)</f>
        <v>0</v>
      </c>
      <c r="Q617" s="38">
        <f>IF($F617=Instellingen!$I$14,0,ROUND(($K617-($K617/((100%+$F617)/100%))),2))</f>
        <v>0</v>
      </c>
    </row>
    <row r="618" spans="1:17" x14ac:dyDescent="0.35">
      <c r="A618" s="20" t="str">
        <f t="shared" si="55"/>
        <v/>
      </c>
      <c r="B618" s="20" t="str">
        <f>IFERROR(VLOOKUP($A618,Instellingen!$K$11:$L$22,2,0),"")</f>
        <v/>
      </c>
      <c r="C618" s="51"/>
      <c r="D618" s="52"/>
      <c r="E618" s="52"/>
      <c r="F618" s="53"/>
      <c r="G618" s="50"/>
      <c r="H618" s="50"/>
      <c r="I618" s="50"/>
      <c r="J618" s="38">
        <f t="shared" si="56"/>
        <v>0</v>
      </c>
      <c r="K618" s="38">
        <f t="shared" si="54"/>
        <v>0</v>
      </c>
      <c r="L618" s="38">
        <f t="shared" si="57"/>
        <v>0</v>
      </c>
      <c r="M618" s="38">
        <f t="shared" si="58"/>
        <v>0</v>
      </c>
      <c r="N618" s="38">
        <f t="shared" si="59"/>
        <v>0</v>
      </c>
      <c r="O618" s="38">
        <f>IF($F618=Instellingen!$I$11,ROUND(($J618-($J618/((100%+$F618)/100%))),2),0)</f>
        <v>0</v>
      </c>
      <c r="P618" s="38">
        <f>IF($F618=Instellingen!$I$12,ROUND(($J618-($J618/((100%+$F618)/100%))),2),0)</f>
        <v>0</v>
      </c>
      <c r="Q618" s="38">
        <f>IF($F618=Instellingen!$I$14,0,ROUND(($K618-($K618/((100%+$F618)/100%))),2))</f>
        <v>0</v>
      </c>
    </row>
    <row r="619" spans="1:17" x14ac:dyDescent="0.35">
      <c r="A619" s="20" t="str">
        <f t="shared" si="55"/>
        <v/>
      </c>
      <c r="B619" s="20" t="str">
        <f>IFERROR(VLOOKUP($A619,Instellingen!$K$11:$L$22,2,0),"")</f>
        <v/>
      </c>
      <c r="C619" s="51"/>
      <c r="D619" s="52"/>
      <c r="E619" s="52"/>
      <c r="F619" s="53"/>
      <c r="G619" s="50"/>
      <c r="H619" s="50"/>
      <c r="I619" s="50"/>
      <c r="J619" s="38">
        <f t="shared" si="56"/>
        <v>0</v>
      </c>
      <c r="K619" s="38">
        <f t="shared" si="54"/>
        <v>0</v>
      </c>
      <c r="L619" s="38">
        <f t="shared" si="57"/>
        <v>0</v>
      </c>
      <c r="M619" s="38">
        <f t="shared" si="58"/>
        <v>0</v>
      </c>
      <c r="N619" s="38">
        <f t="shared" si="59"/>
        <v>0</v>
      </c>
      <c r="O619" s="38">
        <f>IF($F619=Instellingen!$I$11,ROUND(($J619-($J619/((100%+$F619)/100%))),2),0)</f>
        <v>0</v>
      </c>
      <c r="P619" s="38">
        <f>IF($F619=Instellingen!$I$12,ROUND(($J619-($J619/((100%+$F619)/100%))),2),0)</f>
        <v>0</v>
      </c>
      <c r="Q619" s="38">
        <f>IF($F619=Instellingen!$I$14,0,ROUND(($K619-($K619/((100%+$F619)/100%))),2))</f>
        <v>0</v>
      </c>
    </row>
    <row r="620" spans="1:17" x14ac:dyDescent="0.35">
      <c r="A620" s="20" t="str">
        <f t="shared" si="55"/>
        <v/>
      </c>
      <c r="B620" s="20" t="str">
        <f>IFERROR(VLOOKUP($A620,Instellingen!$K$11:$L$22,2,0),"")</f>
        <v/>
      </c>
      <c r="C620" s="51"/>
      <c r="D620" s="52"/>
      <c r="E620" s="52"/>
      <c r="F620" s="53"/>
      <c r="G620" s="50"/>
      <c r="H620" s="50"/>
      <c r="I620" s="50"/>
      <c r="J620" s="38">
        <f t="shared" si="56"/>
        <v>0</v>
      </c>
      <c r="K620" s="38">
        <f t="shared" si="54"/>
        <v>0</v>
      </c>
      <c r="L620" s="38">
        <f t="shared" si="57"/>
        <v>0</v>
      </c>
      <c r="M620" s="38">
        <f t="shared" si="58"/>
        <v>0</v>
      </c>
      <c r="N620" s="38">
        <f t="shared" si="59"/>
        <v>0</v>
      </c>
      <c r="O620" s="38">
        <f>IF($F620=Instellingen!$I$11,ROUND(($J620-($J620/((100%+$F620)/100%))),2),0)</f>
        <v>0</v>
      </c>
      <c r="P620" s="38">
        <f>IF($F620=Instellingen!$I$12,ROUND(($J620-($J620/((100%+$F620)/100%))),2),0)</f>
        <v>0</v>
      </c>
      <c r="Q620" s="38">
        <f>IF($F620=Instellingen!$I$14,0,ROUND(($K620-($K620/((100%+$F620)/100%))),2))</f>
        <v>0</v>
      </c>
    </row>
    <row r="621" spans="1:17" x14ac:dyDescent="0.35">
      <c r="A621" s="20" t="str">
        <f t="shared" si="55"/>
        <v/>
      </c>
      <c r="B621" s="20" t="str">
        <f>IFERROR(VLOOKUP($A621,Instellingen!$K$11:$L$22,2,0),"")</f>
        <v/>
      </c>
      <c r="C621" s="51"/>
      <c r="D621" s="52"/>
      <c r="E621" s="52"/>
      <c r="F621" s="53"/>
      <c r="G621" s="50"/>
      <c r="H621" s="50"/>
      <c r="I621" s="50"/>
      <c r="J621" s="38">
        <f t="shared" si="56"/>
        <v>0</v>
      </c>
      <c r="K621" s="38">
        <f t="shared" si="54"/>
        <v>0</v>
      </c>
      <c r="L621" s="38">
        <f t="shared" si="57"/>
        <v>0</v>
      </c>
      <c r="M621" s="38">
        <f t="shared" si="58"/>
        <v>0</v>
      </c>
      <c r="N621" s="38">
        <f t="shared" si="59"/>
        <v>0</v>
      </c>
      <c r="O621" s="38">
        <f>IF($F621=Instellingen!$I$11,ROUND(($J621-($J621/((100%+$F621)/100%))),2),0)</f>
        <v>0</v>
      </c>
      <c r="P621" s="38">
        <f>IF($F621=Instellingen!$I$12,ROUND(($J621-($J621/((100%+$F621)/100%))),2),0)</f>
        <v>0</v>
      </c>
      <c r="Q621" s="38">
        <f>IF($F621=Instellingen!$I$14,0,ROUND(($K621-($K621/((100%+$F621)/100%))),2))</f>
        <v>0</v>
      </c>
    </row>
    <row r="622" spans="1:17" x14ac:dyDescent="0.35">
      <c r="A622" s="20" t="str">
        <f t="shared" si="55"/>
        <v/>
      </c>
      <c r="B622" s="20" t="str">
        <f>IFERROR(VLOOKUP($A622,Instellingen!$K$11:$L$22,2,0),"")</f>
        <v/>
      </c>
      <c r="C622" s="51"/>
      <c r="D622" s="52"/>
      <c r="E622" s="52"/>
      <c r="F622" s="53"/>
      <c r="G622" s="50"/>
      <c r="H622" s="50"/>
      <c r="I622" s="50"/>
      <c r="J622" s="38">
        <f t="shared" si="56"/>
        <v>0</v>
      </c>
      <c r="K622" s="38">
        <f t="shared" si="54"/>
        <v>0</v>
      </c>
      <c r="L622" s="38">
        <f t="shared" si="57"/>
        <v>0</v>
      </c>
      <c r="M622" s="38">
        <f t="shared" si="58"/>
        <v>0</v>
      </c>
      <c r="N622" s="38">
        <f t="shared" si="59"/>
        <v>0</v>
      </c>
      <c r="O622" s="38">
        <f>IF($F622=Instellingen!$I$11,ROUND(($J622-($J622/((100%+$F622)/100%))),2),0)</f>
        <v>0</v>
      </c>
      <c r="P622" s="38">
        <f>IF($F622=Instellingen!$I$12,ROUND(($J622-($J622/((100%+$F622)/100%))),2),0)</f>
        <v>0</v>
      </c>
      <c r="Q622" s="38">
        <f>IF($F622=Instellingen!$I$14,0,ROUND(($K622-($K622/((100%+$F622)/100%))),2))</f>
        <v>0</v>
      </c>
    </row>
    <row r="623" spans="1:17" x14ac:dyDescent="0.35">
      <c r="A623" s="20" t="str">
        <f t="shared" si="55"/>
        <v/>
      </c>
      <c r="B623" s="20" t="str">
        <f>IFERROR(VLOOKUP($A623,Instellingen!$K$11:$L$22,2,0),"")</f>
        <v/>
      </c>
      <c r="C623" s="51"/>
      <c r="D623" s="52"/>
      <c r="E623" s="52"/>
      <c r="F623" s="53"/>
      <c r="G623" s="50"/>
      <c r="H623" s="50"/>
      <c r="I623" s="50"/>
      <c r="J623" s="38">
        <f t="shared" si="56"/>
        <v>0</v>
      </c>
      <c r="K623" s="38">
        <f t="shared" si="54"/>
        <v>0</v>
      </c>
      <c r="L623" s="38">
        <f t="shared" si="57"/>
        <v>0</v>
      </c>
      <c r="M623" s="38">
        <f t="shared" si="58"/>
        <v>0</v>
      </c>
      <c r="N623" s="38">
        <f t="shared" si="59"/>
        <v>0</v>
      </c>
      <c r="O623" s="38">
        <f>IF($F623=Instellingen!$I$11,ROUND(($J623-($J623/((100%+$F623)/100%))),2),0)</f>
        <v>0</v>
      </c>
      <c r="P623" s="38">
        <f>IF($F623=Instellingen!$I$12,ROUND(($J623-($J623/((100%+$F623)/100%))),2),0)</f>
        <v>0</v>
      </c>
      <c r="Q623" s="38">
        <f>IF($F623=Instellingen!$I$14,0,ROUND(($K623-($K623/((100%+$F623)/100%))),2))</f>
        <v>0</v>
      </c>
    </row>
    <row r="624" spans="1:17" x14ac:dyDescent="0.35">
      <c r="A624" s="20" t="str">
        <f t="shared" si="55"/>
        <v/>
      </c>
      <c r="B624" s="20" t="str">
        <f>IFERROR(VLOOKUP($A624,Instellingen!$K$11:$L$22,2,0),"")</f>
        <v/>
      </c>
      <c r="C624" s="51"/>
      <c r="D624" s="52"/>
      <c r="E624" s="52"/>
      <c r="F624" s="53"/>
      <c r="G624" s="50"/>
      <c r="H624" s="50"/>
      <c r="I624" s="50"/>
      <c r="J624" s="38">
        <f t="shared" si="56"/>
        <v>0</v>
      </c>
      <c r="K624" s="38">
        <f t="shared" si="54"/>
        <v>0</v>
      </c>
      <c r="L624" s="38">
        <f t="shared" si="57"/>
        <v>0</v>
      </c>
      <c r="M624" s="38">
        <f t="shared" si="58"/>
        <v>0</v>
      </c>
      <c r="N624" s="38">
        <f t="shared" si="59"/>
        <v>0</v>
      </c>
      <c r="O624" s="38">
        <f>IF($F624=Instellingen!$I$11,ROUND(($J624-($J624/((100%+$F624)/100%))),2),0)</f>
        <v>0</v>
      </c>
      <c r="P624" s="38">
        <f>IF($F624=Instellingen!$I$12,ROUND(($J624-($J624/((100%+$F624)/100%))),2),0)</f>
        <v>0</v>
      </c>
      <c r="Q624" s="38">
        <f>IF($F624=Instellingen!$I$14,0,ROUND(($K624-($K624/((100%+$F624)/100%))),2))</f>
        <v>0</v>
      </c>
    </row>
    <row r="625" spans="1:17" x14ac:dyDescent="0.35">
      <c r="A625" s="20" t="str">
        <f t="shared" si="55"/>
        <v/>
      </c>
      <c r="B625" s="20" t="str">
        <f>IFERROR(VLOOKUP($A625,Instellingen!$K$11:$L$22,2,0),"")</f>
        <v/>
      </c>
      <c r="C625" s="51"/>
      <c r="D625" s="52"/>
      <c r="E625" s="52"/>
      <c r="F625" s="53"/>
      <c r="G625" s="50"/>
      <c r="H625" s="50"/>
      <c r="I625" s="50"/>
      <c r="J625" s="38">
        <f t="shared" si="56"/>
        <v>0</v>
      </c>
      <c r="K625" s="38">
        <f t="shared" si="54"/>
        <v>0</v>
      </c>
      <c r="L625" s="38">
        <f t="shared" si="57"/>
        <v>0</v>
      </c>
      <c r="M625" s="38">
        <f t="shared" si="58"/>
        <v>0</v>
      </c>
      <c r="N625" s="38">
        <f t="shared" si="59"/>
        <v>0</v>
      </c>
      <c r="O625" s="38">
        <f>IF($F625=Instellingen!$I$11,ROUND(($J625-($J625/((100%+$F625)/100%))),2),0)</f>
        <v>0</v>
      </c>
      <c r="P625" s="38">
        <f>IF($F625=Instellingen!$I$12,ROUND(($J625-($J625/((100%+$F625)/100%))),2),0)</f>
        <v>0</v>
      </c>
      <c r="Q625" s="38">
        <f>IF($F625=Instellingen!$I$14,0,ROUND(($K625-($K625/((100%+$F625)/100%))),2))</f>
        <v>0</v>
      </c>
    </row>
    <row r="626" spans="1:17" x14ac:dyDescent="0.35">
      <c r="A626" s="20" t="str">
        <f t="shared" si="55"/>
        <v/>
      </c>
      <c r="B626" s="20" t="str">
        <f>IFERROR(VLOOKUP($A626,Instellingen!$K$11:$L$22,2,0),"")</f>
        <v/>
      </c>
      <c r="C626" s="51"/>
      <c r="D626" s="52"/>
      <c r="E626" s="52"/>
      <c r="F626" s="53"/>
      <c r="G626" s="50"/>
      <c r="H626" s="50"/>
      <c r="I626" s="50"/>
      <c r="J626" s="38">
        <f t="shared" si="56"/>
        <v>0</v>
      </c>
      <c r="K626" s="38">
        <f t="shared" si="54"/>
        <v>0</v>
      </c>
      <c r="L626" s="38">
        <f t="shared" si="57"/>
        <v>0</v>
      </c>
      <c r="M626" s="38">
        <f t="shared" si="58"/>
        <v>0</v>
      </c>
      <c r="N626" s="38">
        <f t="shared" si="59"/>
        <v>0</v>
      </c>
      <c r="O626" s="38">
        <f>IF($F626=Instellingen!$I$11,ROUND(($J626-($J626/((100%+$F626)/100%))),2),0)</f>
        <v>0</v>
      </c>
      <c r="P626" s="38">
        <f>IF($F626=Instellingen!$I$12,ROUND(($J626-($J626/((100%+$F626)/100%))),2),0)</f>
        <v>0</v>
      </c>
      <c r="Q626" s="38">
        <f>IF($F626=Instellingen!$I$14,0,ROUND(($K626-($K626/((100%+$F626)/100%))),2))</f>
        <v>0</v>
      </c>
    </row>
    <row r="627" spans="1:17" x14ac:dyDescent="0.35">
      <c r="A627" s="20" t="str">
        <f t="shared" si="55"/>
        <v/>
      </c>
      <c r="B627" s="20" t="str">
        <f>IFERROR(VLOOKUP($A627,Instellingen!$K$11:$L$22,2,0),"")</f>
        <v/>
      </c>
      <c r="C627" s="51"/>
      <c r="D627" s="52"/>
      <c r="E627" s="52"/>
      <c r="F627" s="53"/>
      <c r="G627" s="50"/>
      <c r="H627" s="50"/>
      <c r="I627" s="50"/>
      <c r="J627" s="38">
        <f t="shared" si="56"/>
        <v>0</v>
      </c>
      <c r="K627" s="38">
        <f t="shared" si="54"/>
        <v>0</v>
      </c>
      <c r="L627" s="38">
        <f t="shared" si="57"/>
        <v>0</v>
      </c>
      <c r="M627" s="38">
        <f t="shared" si="58"/>
        <v>0</v>
      </c>
      <c r="N627" s="38">
        <f t="shared" si="59"/>
        <v>0</v>
      </c>
      <c r="O627" s="38">
        <f>IF($F627=Instellingen!$I$11,ROUND(($J627-($J627/((100%+$F627)/100%))),2),0)</f>
        <v>0</v>
      </c>
      <c r="P627" s="38">
        <f>IF($F627=Instellingen!$I$12,ROUND(($J627-($J627/((100%+$F627)/100%))),2),0)</f>
        <v>0</v>
      </c>
      <c r="Q627" s="38">
        <f>IF($F627=Instellingen!$I$14,0,ROUND(($K627-($K627/((100%+$F627)/100%))),2))</f>
        <v>0</v>
      </c>
    </row>
    <row r="628" spans="1:17" x14ac:dyDescent="0.35">
      <c r="A628" s="20" t="str">
        <f t="shared" si="55"/>
        <v/>
      </c>
      <c r="B628" s="20" t="str">
        <f>IFERROR(VLOOKUP($A628,Instellingen!$K$11:$L$22,2,0),"")</f>
        <v/>
      </c>
      <c r="C628" s="51"/>
      <c r="D628" s="52"/>
      <c r="E628" s="52"/>
      <c r="F628" s="53"/>
      <c r="G628" s="50"/>
      <c r="H628" s="50"/>
      <c r="I628" s="50"/>
      <c r="J628" s="38">
        <f t="shared" si="56"/>
        <v>0</v>
      </c>
      <c r="K628" s="38">
        <f t="shared" si="54"/>
        <v>0</v>
      </c>
      <c r="L628" s="38">
        <f t="shared" si="57"/>
        <v>0</v>
      </c>
      <c r="M628" s="38">
        <f t="shared" si="58"/>
        <v>0</v>
      </c>
      <c r="N628" s="38">
        <f t="shared" si="59"/>
        <v>0</v>
      </c>
      <c r="O628" s="38">
        <f>IF($F628=Instellingen!$I$11,ROUND(($J628-($J628/((100%+$F628)/100%))),2),0)</f>
        <v>0</v>
      </c>
      <c r="P628" s="38">
        <f>IF($F628=Instellingen!$I$12,ROUND(($J628-($J628/((100%+$F628)/100%))),2),0)</f>
        <v>0</v>
      </c>
      <c r="Q628" s="38">
        <f>IF($F628=Instellingen!$I$14,0,ROUND(($K628-($K628/((100%+$F628)/100%))),2))</f>
        <v>0</v>
      </c>
    </row>
    <row r="629" spans="1:17" x14ac:dyDescent="0.35">
      <c r="A629" s="20" t="str">
        <f t="shared" si="55"/>
        <v/>
      </c>
      <c r="B629" s="20" t="str">
        <f>IFERROR(VLOOKUP($A629,Instellingen!$K$11:$L$22,2,0),"")</f>
        <v/>
      </c>
      <c r="C629" s="51"/>
      <c r="D629" s="52"/>
      <c r="E629" s="52"/>
      <c r="F629" s="53"/>
      <c r="G629" s="50"/>
      <c r="H629" s="50"/>
      <c r="I629" s="50"/>
      <c r="J629" s="38">
        <f t="shared" si="56"/>
        <v>0</v>
      </c>
      <c r="K629" s="38">
        <f t="shared" si="54"/>
        <v>0</v>
      </c>
      <c r="L629" s="38">
        <f t="shared" si="57"/>
        <v>0</v>
      </c>
      <c r="M629" s="38">
        <f t="shared" si="58"/>
        <v>0</v>
      </c>
      <c r="N629" s="38">
        <f t="shared" si="59"/>
        <v>0</v>
      </c>
      <c r="O629" s="38">
        <f>IF($F629=Instellingen!$I$11,ROUND(($J629-($J629/((100%+$F629)/100%))),2),0)</f>
        <v>0</v>
      </c>
      <c r="P629" s="38">
        <f>IF($F629=Instellingen!$I$12,ROUND(($J629-($J629/((100%+$F629)/100%))),2),0)</f>
        <v>0</v>
      </c>
      <c r="Q629" s="38">
        <f>IF($F629=Instellingen!$I$14,0,ROUND(($K629-($K629/((100%+$F629)/100%))),2))</f>
        <v>0</v>
      </c>
    </row>
    <row r="630" spans="1:17" x14ac:dyDescent="0.35">
      <c r="A630" s="20" t="str">
        <f t="shared" si="55"/>
        <v/>
      </c>
      <c r="B630" s="20" t="str">
        <f>IFERROR(VLOOKUP($A630,Instellingen!$K$11:$L$22,2,0),"")</f>
        <v/>
      </c>
      <c r="C630" s="51"/>
      <c r="D630" s="52"/>
      <c r="E630" s="52"/>
      <c r="F630" s="53"/>
      <c r="G630" s="50"/>
      <c r="H630" s="50"/>
      <c r="I630" s="50"/>
      <c r="J630" s="38">
        <f t="shared" si="56"/>
        <v>0</v>
      </c>
      <c r="K630" s="38">
        <f t="shared" si="54"/>
        <v>0</v>
      </c>
      <c r="L630" s="38">
        <f t="shared" si="57"/>
        <v>0</v>
      </c>
      <c r="M630" s="38">
        <f t="shared" si="58"/>
        <v>0</v>
      </c>
      <c r="N630" s="38">
        <f t="shared" si="59"/>
        <v>0</v>
      </c>
      <c r="O630" s="38">
        <f>IF($F630=Instellingen!$I$11,ROUND(($J630-($J630/((100%+$F630)/100%))),2),0)</f>
        <v>0</v>
      </c>
      <c r="P630" s="38">
        <f>IF($F630=Instellingen!$I$12,ROUND(($J630-($J630/((100%+$F630)/100%))),2),0)</f>
        <v>0</v>
      </c>
      <c r="Q630" s="38">
        <f>IF($F630=Instellingen!$I$14,0,ROUND(($K630-($K630/((100%+$F630)/100%))),2))</f>
        <v>0</v>
      </c>
    </row>
    <row r="631" spans="1:17" x14ac:dyDescent="0.35">
      <c r="A631" s="20" t="str">
        <f t="shared" si="55"/>
        <v/>
      </c>
      <c r="B631" s="20" t="str">
        <f>IFERROR(VLOOKUP($A631,Instellingen!$K$11:$L$22,2,0),"")</f>
        <v/>
      </c>
      <c r="C631" s="51"/>
      <c r="D631" s="52"/>
      <c r="E631" s="52"/>
      <c r="F631" s="53"/>
      <c r="G631" s="50"/>
      <c r="H631" s="50"/>
      <c r="I631" s="50"/>
      <c r="J631" s="38">
        <f t="shared" si="56"/>
        <v>0</v>
      </c>
      <c r="K631" s="38">
        <f t="shared" si="54"/>
        <v>0</v>
      </c>
      <c r="L631" s="38">
        <f t="shared" si="57"/>
        <v>0</v>
      </c>
      <c r="M631" s="38">
        <f t="shared" si="58"/>
        <v>0</v>
      </c>
      <c r="N631" s="38">
        <f t="shared" si="59"/>
        <v>0</v>
      </c>
      <c r="O631" s="38">
        <f>IF($F631=Instellingen!$I$11,ROUND(($J631-($J631/((100%+$F631)/100%))),2),0)</f>
        <v>0</v>
      </c>
      <c r="P631" s="38">
        <f>IF($F631=Instellingen!$I$12,ROUND(($J631-($J631/((100%+$F631)/100%))),2),0)</f>
        <v>0</v>
      </c>
      <c r="Q631" s="38">
        <f>IF($F631=Instellingen!$I$14,0,ROUND(($K631-($K631/((100%+$F631)/100%))),2))</f>
        <v>0</v>
      </c>
    </row>
    <row r="632" spans="1:17" x14ac:dyDescent="0.35">
      <c r="A632" s="20" t="str">
        <f t="shared" si="55"/>
        <v/>
      </c>
      <c r="B632" s="20" t="str">
        <f>IFERROR(VLOOKUP($A632,Instellingen!$K$11:$L$22,2,0),"")</f>
        <v/>
      </c>
      <c r="C632" s="51"/>
      <c r="D632" s="52"/>
      <c r="E632" s="52"/>
      <c r="F632" s="53"/>
      <c r="G632" s="50"/>
      <c r="H632" s="50"/>
      <c r="I632" s="50"/>
      <c r="J632" s="38">
        <f t="shared" si="56"/>
        <v>0</v>
      </c>
      <c r="K632" s="38">
        <f t="shared" si="54"/>
        <v>0</v>
      </c>
      <c r="L632" s="38">
        <f t="shared" si="57"/>
        <v>0</v>
      </c>
      <c r="M632" s="38">
        <f t="shared" si="58"/>
        <v>0</v>
      </c>
      <c r="N632" s="38">
        <f t="shared" si="59"/>
        <v>0</v>
      </c>
      <c r="O632" s="38">
        <f>IF($F632=Instellingen!$I$11,ROUND(($J632-($J632/((100%+$F632)/100%))),2),0)</f>
        <v>0</v>
      </c>
      <c r="P632" s="38">
        <f>IF($F632=Instellingen!$I$12,ROUND(($J632-($J632/((100%+$F632)/100%))),2),0)</f>
        <v>0</v>
      </c>
      <c r="Q632" s="38">
        <f>IF($F632=Instellingen!$I$14,0,ROUND(($K632-($K632/((100%+$F632)/100%))),2))</f>
        <v>0</v>
      </c>
    </row>
    <row r="633" spans="1:17" x14ac:dyDescent="0.35">
      <c r="A633" s="20" t="str">
        <f t="shared" si="55"/>
        <v/>
      </c>
      <c r="B633" s="20" t="str">
        <f>IFERROR(VLOOKUP($A633,Instellingen!$K$11:$L$22,2,0),"")</f>
        <v/>
      </c>
      <c r="C633" s="51"/>
      <c r="D633" s="52"/>
      <c r="E633" s="52"/>
      <c r="F633" s="53"/>
      <c r="G633" s="50"/>
      <c r="H633" s="50"/>
      <c r="I633" s="50"/>
      <c r="J633" s="38">
        <f t="shared" si="56"/>
        <v>0</v>
      </c>
      <c r="K633" s="38">
        <f t="shared" si="54"/>
        <v>0</v>
      </c>
      <c r="L633" s="38">
        <f t="shared" si="57"/>
        <v>0</v>
      </c>
      <c r="M633" s="38">
        <f t="shared" si="58"/>
        <v>0</v>
      </c>
      <c r="N633" s="38">
        <f t="shared" si="59"/>
        <v>0</v>
      </c>
      <c r="O633" s="38">
        <f>IF($F633=Instellingen!$I$11,ROUND(($J633-($J633/((100%+$F633)/100%))),2),0)</f>
        <v>0</v>
      </c>
      <c r="P633" s="38">
        <f>IF($F633=Instellingen!$I$12,ROUND(($J633-($J633/((100%+$F633)/100%))),2),0)</f>
        <v>0</v>
      </c>
      <c r="Q633" s="38">
        <f>IF($F633=Instellingen!$I$14,0,ROUND(($K633-($K633/((100%+$F633)/100%))),2))</f>
        <v>0</v>
      </c>
    </row>
    <row r="634" spans="1:17" x14ac:dyDescent="0.35">
      <c r="A634" s="20" t="str">
        <f t="shared" si="55"/>
        <v/>
      </c>
      <c r="B634" s="20" t="str">
        <f>IFERROR(VLOOKUP($A634,Instellingen!$K$11:$L$22,2,0),"")</f>
        <v/>
      </c>
      <c r="C634" s="51"/>
      <c r="D634" s="52"/>
      <c r="E634" s="52"/>
      <c r="F634" s="53"/>
      <c r="G634" s="50"/>
      <c r="H634" s="50"/>
      <c r="I634" s="50"/>
      <c r="J634" s="38">
        <f t="shared" si="56"/>
        <v>0</v>
      </c>
      <c r="K634" s="38">
        <f t="shared" si="54"/>
        <v>0</v>
      </c>
      <c r="L634" s="38">
        <f t="shared" si="57"/>
        <v>0</v>
      </c>
      <c r="M634" s="38">
        <f t="shared" si="58"/>
        <v>0</v>
      </c>
      <c r="N634" s="38">
        <f t="shared" si="59"/>
        <v>0</v>
      </c>
      <c r="O634" s="38">
        <f>IF($F634=Instellingen!$I$11,ROUND(($J634-($J634/((100%+$F634)/100%))),2),0)</f>
        <v>0</v>
      </c>
      <c r="P634" s="38">
        <f>IF($F634=Instellingen!$I$12,ROUND(($J634-($J634/((100%+$F634)/100%))),2),0)</f>
        <v>0</v>
      </c>
      <c r="Q634" s="38">
        <f>IF($F634=Instellingen!$I$14,0,ROUND(($K634-($K634/((100%+$F634)/100%))),2))</f>
        <v>0</v>
      </c>
    </row>
    <row r="635" spans="1:17" x14ac:dyDescent="0.35">
      <c r="A635" s="20" t="str">
        <f t="shared" si="55"/>
        <v/>
      </c>
      <c r="B635" s="20" t="str">
        <f>IFERROR(VLOOKUP($A635,Instellingen!$K$11:$L$22,2,0),"")</f>
        <v/>
      </c>
      <c r="C635" s="51"/>
      <c r="D635" s="52"/>
      <c r="E635" s="52"/>
      <c r="F635" s="53"/>
      <c r="G635" s="50"/>
      <c r="H635" s="50"/>
      <c r="I635" s="50"/>
      <c r="J635" s="38">
        <f t="shared" si="56"/>
        <v>0</v>
      </c>
      <c r="K635" s="38">
        <f t="shared" si="54"/>
        <v>0</v>
      </c>
      <c r="L635" s="38">
        <f t="shared" si="57"/>
        <v>0</v>
      </c>
      <c r="M635" s="38">
        <f t="shared" si="58"/>
        <v>0</v>
      </c>
      <c r="N635" s="38">
        <f t="shared" si="59"/>
        <v>0</v>
      </c>
      <c r="O635" s="38">
        <f>IF($F635=Instellingen!$I$11,ROUND(($J635-($J635/((100%+$F635)/100%))),2),0)</f>
        <v>0</v>
      </c>
      <c r="P635" s="38">
        <f>IF($F635=Instellingen!$I$12,ROUND(($J635-($J635/((100%+$F635)/100%))),2),0)</f>
        <v>0</v>
      </c>
      <c r="Q635" s="38">
        <f>IF($F635=Instellingen!$I$14,0,ROUND(($K635-($K635/((100%+$F635)/100%))),2))</f>
        <v>0</v>
      </c>
    </row>
    <row r="636" spans="1:17" x14ac:dyDescent="0.35">
      <c r="A636" s="20" t="str">
        <f t="shared" si="55"/>
        <v/>
      </c>
      <c r="B636" s="20" t="str">
        <f>IFERROR(VLOOKUP($A636,Instellingen!$K$11:$L$22,2,0),"")</f>
        <v/>
      </c>
      <c r="C636" s="51"/>
      <c r="D636" s="52"/>
      <c r="E636" s="52"/>
      <c r="F636" s="53"/>
      <c r="G636" s="50"/>
      <c r="H636" s="50"/>
      <c r="I636" s="50"/>
      <c r="J636" s="38">
        <f t="shared" si="56"/>
        <v>0</v>
      </c>
      <c r="K636" s="38">
        <f t="shared" si="54"/>
        <v>0</v>
      </c>
      <c r="L636" s="38">
        <f t="shared" si="57"/>
        <v>0</v>
      </c>
      <c r="M636" s="38">
        <f t="shared" si="58"/>
        <v>0</v>
      </c>
      <c r="N636" s="38">
        <f t="shared" si="59"/>
        <v>0</v>
      </c>
      <c r="O636" s="38">
        <f>IF($F636=Instellingen!$I$11,ROUND(($J636-($J636/((100%+$F636)/100%))),2),0)</f>
        <v>0</v>
      </c>
      <c r="P636" s="38">
        <f>IF($F636=Instellingen!$I$12,ROUND(($J636-($J636/((100%+$F636)/100%))),2),0)</f>
        <v>0</v>
      </c>
      <c r="Q636" s="38">
        <f>IF($F636=Instellingen!$I$14,0,ROUND(($K636-($K636/((100%+$F636)/100%))),2))</f>
        <v>0</v>
      </c>
    </row>
    <row r="637" spans="1:17" x14ac:dyDescent="0.35">
      <c r="A637" s="20" t="str">
        <f t="shared" si="55"/>
        <v/>
      </c>
      <c r="B637" s="20" t="str">
        <f>IFERROR(VLOOKUP($A637,Instellingen!$K$11:$L$22,2,0),"")</f>
        <v/>
      </c>
      <c r="C637" s="51"/>
      <c r="D637" s="52"/>
      <c r="E637" s="52"/>
      <c r="F637" s="53"/>
      <c r="G637" s="50"/>
      <c r="H637" s="50"/>
      <c r="I637" s="50"/>
      <c r="J637" s="38">
        <f t="shared" si="56"/>
        <v>0</v>
      </c>
      <c r="K637" s="38">
        <f t="shared" si="54"/>
        <v>0</v>
      </c>
      <c r="L637" s="38">
        <f t="shared" si="57"/>
        <v>0</v>
      </c>
      <c r="M637" s="38">
        <f t="shared" si="58"/>
        <v>0</v>
      </c>
      <c r="N637" s="38">
        <f t="shared" si="59"/>
        <v>0</v>
      </c>
      <c r="O637" s="38">
        <f>IF($F637=Instellingen!$I$11,ROUND(($J637-($J637/((100%+$F637)/100%))),2),0)</f>
        <v>0</v>
      </c>
      <c r="P637" s="38">
        <f>IF($F637=Instellingen!$I$12,ROUND(($J637-($J637/((100%+$F637)/100%))),2),0)</f>
        <v>0</v>
      </c>
      <c r="Q637" s="38">
        <f>IF($F637=Instellingen!$I$14,0,ROUND(($K637-($K637/((100%+$F637)/100%))),2))</f>
        <v>0</v>
      </c>
    </row>
    <row r="638" spans="1:17" x14ac:dyDescent="0.35">
      <c r="A638" s="20" t="str">
        <f t="shared" si="55"/>
        <v/>
      </c>
      <c r="B638" s="20" t="str">
        <f>IFERROR(VLOOKUP($A638,Instellingen!$K$11:$L$22,2,0),"")</f>
        <v/>
      </c>
      <c r="C638" s="51"/>
      <c r="D638" s="52"/>
      <c r="E638" s="52"/>
      <c r="F638" s="53"/>
      <c r="G638" s="50"/>
      <c r="H638" s="50"/>
      <c r="I638" s="50"/>
      <c r="J638" s="38">
        <f t="shared" si="56"/>
        <v>0</v>
      </c>
      <c r="K638" s="38">
        <f t="shared" si="54"/>
        <v>0</v>
      </c>
      <c r="L638" s="38">
        <f t="shared" si="57"/>
        <v>0</v>
      </c>
      <c r="M638" s="38">
        <f t="shared" si="58"/>
        <v>0</v>
      </c>
      <c r="N638" s="38">
        <f t="shared" si="59"/>
        <v>0</v>
      </c>
      <c r="O638" s="38">
        <f>IF($F638=Instellingen!$I$11,ROUND(($J638-($J638/((100%+$F638)/100%))),2),0)</f>
        <v>0</v>
      </c>
      <c r="P638" s="38">
        <f>IF($F638=Instellingen!$I$12,ROUND(($J638-($J638/((100%+$F638)/100%))),2),0)</f>
        <v>0</v>
      </c>
      <c r="Q638" s="38">
        <f>IF($F638=Instellingen!$I$14,0,ROUND(($K638-($K638/((100%+$F638)/100%))),2))</f>
        <v>0</v>
      </c>
    </row>
    <row r="639" spans="1:17" x14ac:dyDescent="0.35">
      <c r="A639" s="20" t="str">
        <f t="shared" si="55"/>
        <v/>
      </c>
      <c r="B639" s="20" t="str">
        <f>IFERROR(VLOOKUP($A639,Instellingen!$K$11:$L$22,2,0),"")</f>
        <v/>
      </c>
      <c r="C639" s="51"/>
      <c r="D639" s="52"/>
      <c r="E639" s="52"/>
      <c r="F639" s="53"/>
      <c r="G639" s="50"/>
      <c r="H639" s="50"/>
      <c r="I639" s="50"/>
      <c r="J639" s="38">
        <f t="shared" si="56"/>
        <v>0</v>
      </c>
      <c r="K639" s="38">
        <f t="shared" si="54"/>
        <v>0</v>
      </c>
      <c r="L639" s="38">
        <f t="shared" si="57"/>
        <v>0</v>
      </c>
      <c r="M639" s="38">
        <f t="shared" si="58"/>
        <v>0</v>
      </c>
      <c r="N639" s="38">
        <f t="shared" si="59"/>
        <v>0</v>
      </c>
      <c r="O639" s="38">
        <f>IF($F639=Instellingen!$I$11,ROUND(($J639-($J639/((100%+$F639)/100%))),2),0)</f>
        <v>0</v>
      </c>
      <c r="P639" s="38">
        <f>IF($F639=Instellingen!$I$12,ROUND(($J639-($J639/((100%+$F639)/100%))),2),0)</f>
        <v>0</v>
      </c>
      <c r="Q639" s="38">
        <f>IF($F639=Instellingen!$I$14,0,ROUND(($K639-($K639/((100%+$F639)/100%))),2))</f>
        <v>0</v>
      </c>
    </row>
    <row r="640" spans="1:17" x14ac:dyDescent="0.35">
      <c r="A640" s="20" t="str">
        <f t="shared" si="55"/>
        <v/>
      </c>
      <c r="B640" s="20" t="str">
        <f>IFERROR(VLOOKUP($A640,Instellingen!$K$11:$L$22,2,0),"")</f>
        <v/>
      </c>
      <c r="C640" s="51"/>
      <c r="D640" s="52"/>
      <c r="E640" s="52"/>
      <c r="F640" s="53"/>
      <c r="G640" s="50"/>
      <c r="H640" s="50"/>
      <c r="I640" s="50"/>
      <c r="J640" s="38">
        <f t="shared" si="56"/>
        <v>0</v>
      </c>
      <c r="K640" s="38">
        <f t="shared" si="54"/>
        <v>0</v>
      </c>
      <c r="L640" s="38">
        <f t="shared" si="57"/>
        <v>0</v>
      </c>
      <c r="M640" s="38">
        <f t="shared" si="58"/>
        <v>0</v>
      </c>
      <c r="N640" s="38">
        <f t="shared" si="59"/>
        <v>0</v>
      </c>
      <c r="O640" s="38">
        <f>IF($F640=Instellingen!$I$11,ROUND(($J640-($J640/((100%+$F640)/100%))),2),0)</f>
        <v>0</v>
      </c>
      <c r="P640" s="38">
        <f>IF($F640=Instellingen!$I$12,ROUND(($J640-($J640/((100%+$F640)/100%))),2),0)</f>
        <v>0</v>
      </c>
      <c r="Q640" s="38">
        <f>IF($F640=Instellingen!$I$14,0,ROUND(($K640-($K640/((100%+$F640)/100%))),2))</f>
        <v>0</v>
      </c>
    </row>
    <row r="641" spans="1:17" x14ac:dyDescent="0.35">
      <c r="A641" s="20" t="str">
        <f t="shared" si="55"/>
        <v/>
      </c>
      <c r="B641" s="20" t="str">
        <f>IFERROR(VLOOKUP($A641,Instellingen!$K$11:$L$22,2,0),"")</f>
        <v/>
      </c>
      <c r="C641" s="51"/>
      <c r="D641" s="52"/>
      <c r="E641" s="52"/>
      <c r="F641" s="53"/>
      <c r="G641" s="50"/>
      <c r="H641" s="50"/>
      <c r="I641" s="50"/>
      <c r="J641" s="38">
        <f t="shared" si="56"/>
        <v>0</v>
      </c>
      <c r="K641" s="38">
        <f t="shared" si="54"/>
        <v>0</v>
      </c>
      <c r="L641" s="38">
        <f t="shared" si="57"/>
        <v>0</v>
      </c>
      <c r="M641" s="38">
        <f t="shared" si="58"/>
        <v>0</v>
      </c>
      <c r="N641" s="38">
        <f t="shared" si="59"/>
        <v>0</v>
      </c>
      <c r="O641" s="38">
        <f>IF($F641=Instellingen!$I$11,ROUND(($J641-($J641/((100%+$F641)/100%))),2),0)</f>
        <v>0</v>
      </c>
      <c r="P641" s="38">
        <f>IF($F641=Instellingen!$I$12,ROUND(($J641-($J641/((100%+$F641)/100%))),2),0)</f>
        <v>0</v>
      </c>
      <c r="Q641" s="38">
        <f>IF($F641=Instellingen!$I$14,0,ROUND(($K641-($K641/((100%+$F641)/100%))),2))</f>
        <v>0</v>
      </c>
    </row>
    <row r="642" spans="1:17" x14ac:dyDescent="0.35">
      <c r="A642" s="20" t="str">
        <f t="shared" si="55"/>
        <v/>
      </c>
      <c r="B642" s="20" t="str">
        <f>IFERROR(VLOOKUP($A642,Instellingen!$K$11:$L$22,2,0),"")</f>
        <v/>
      </c>
      <c r="C642" s="51"/>
      <c r="D642" s="52"/>
      <c r="E642" s="52"/>
      <c r="F642" s="53"/>
      <c r="G642" s="50"/>
      <c r="H642" s="50"/>
      <c r="I642" s="50"/>
      <c r="J642" s="38">
        <f t="shared" si="56"/>
        <v>0</v>
      </c>
      <c r="K642" s="38">
        <f t="shared" si="54"/>
        <v>0</v>
      </c>
      <c r="L642" s="38">
        <f t="shared" si="57"/>
        <v>0</v>
      </c>
      <c r="M642" s="38">
        <f t="shared" si="58"/>
        <v>0</v>
      </c>
      <c r="N642" s="38">
        <f t="shared" si="59"/>
        <v>0</v>
      </c>
      <c r="O642" s="38">
        <f>IF($F642=Instellingen!$I$11,ROUND(($J642-($J642/((100%+$F642)/100%))),2),0)</f>
        <v>0</v>
      </c>
      <c r="P642" s="38">
        <f>IF($F642=Instellingen!$I$12,ROUND(($J642-($J642/((100%+$F642)/100%))),2),0)</f>
        <v>0</v>
      </c>
      <c r="Q642" s="38">
        <f>IF($F642=Instellingen!$I$14,0,ROUND(($K642-($K642/((100%+$F642)/100%))),2))</f>
        <v>0</v>
      </c>
    </row>
    <row r="643" spans="1:17" x14ac:dyDescent="0.35">
      <c r="A643" s="20" t="str">
        <f t="shared" si="55"/>
        <v/>
      </c>
      <c r="B643" s="20" t="str">
        <f>IFERROR(VLOOKUP($A643,Instellingen!$K$11:$L$22,2,0),"")</f>
        <v/>
      </c>
      <c r="C643" s="51"/>
      <c r="D643" s="52"/>
      <c r="E643" s="52"/>
      <c r="F643" s="53"/>
      <c r="G643" s="50"/>
      <c r="H643" s="50"/>
      <c r="I643" s="50"/>
      <c r="J643" s="38">
        <f t="shared" si="56"/>
        <v>0</v>
      </c>
      <c r="K643" s="38">
        <f t="shared" si="54"/>
        <v>0</v>
      </c>
      <c r="L643" s="38">
        <f t="shared" si="57"/>
        <v>0</v>
      </c>
      <c r="M643" s="38">
        <f t="shared" si="58"/>
        <v>0</v>
      </c>
      <c r="N643" s="38">
        <f t="shared" si="59"/>
        <v>0</v>
      </c>
      <c r="O643" s="38">
        <f>IF($F643=Instellingen!$I$11,ROUND(($J643-($J643/((100%+$F643)/100%))),2),0)</f>
        <v>0</v>
      </c>
      <c r="P643" s="38">
        <f>IF($F643=Instellingen!$I$12,ROUND(($J643-($J643/((100%+$F643)/100%))),2),0)</f>
        <v>0</v>
      </c>
      <c r="Q643" s="38">
        <f>IF($F643=Instellingen!$I$14,0,ROUND(($K643-($K643/((100%+$F643)/100%))),2))</f>
        <v>0</v>
      </c>
    </row>
    <row r="644" spans="1:17" x14ac:dyDescent="0.35">
      <c r="A644" s="20" t="str">
        <f t="shared" si="55"/>
        <v/>
      </c>
      <c r="B644" s="20" t="str">
        <f>IFERROR(VLOOKUP($A644,Instellingen!$K$11:$L$22,2,0),"")</f>
        <v/>
      </c>
      <c r="C644" s="51"/>
      <c r="D644" s="52"/>
      <c r="E644" s="52"/>
      <c r="F644" s="53"/>
      <c r="G644" s="50"/>
      <c r="H644" s="50"/>
      <c r="I644" s="50"/>
      <c r="J644" s="38">
        <f t="shared" si="56"/>
        <v>0</v>
      </c>
      <c r="K644" s="38">
        <f t="shared" si="54"/>
        <v>0</v>
      </c>
      <c r="L644" s="38">
        <f t="shared" si="57"/>
        <v>0</v>
      </c>
      <c r="M644" s="38">
        <f t="shared" si="58"/>
        <v>0</v>
      </c>
      <c r="N644" s="38">
        <f t="shared" si="59"/>
        <v>0</v>
      </c>
      <c r="O644" s="38">
        <f>IF($F644=Instellingen!$I$11,ROUND(($J644-($J644/((100%+$F644)/100%))),2),0)</f>
        <v>0</v>
      </c>
      <c r="P644" s="38">
        <f>IF($F644=Instellingen!$I$12,ROUND(($J644-($J644/((100%+$F644)/100%))),2),0)</f>
        <v>0</v>
      </c>
      <c r="Q644" s="38">
        <f>IF($F644=Instellingen!$I$14,0,ROUND(($K644-($K644/((100%+$F644)/100%))),2))</f>
        <v>0</v>
      </c>
    </row>
    <row r="645" spans="1:17" x14ac:dyDescent="0.35">
      <c r="A645" s="20" t="str">
        <f t="shared" si="55"/>
        <v/>
      </c>
      <c r="B645" s="20" t="str">
        <f>IFERROR(VLOOKUP($A645,Instellingen!$K$11:$L$22,2,0),"")</f>
        <v/>
      </c>
      <c r="C645" s="51"/>
      <c r="D645" s="52"/>
      <c r="E645" s="52"/>
      <c r="F645" s="53"/>
      <c r="G645" s="50"/>
      <c r="H645" s="50"/>
      <c r="I645" s="50"/>
      <c r="J645" s="38">
        <f t="shared" si="56"/>
        <v>0</v>
      </c>
      <c r="K645" s="38">
        <f t="shared" si="54"/>
        <v>0</v>
      </c>
      <c r="L645" s="38">
        <f t="shared" si="57"/>
        <v>0</v>
      </c>
      <c r="M645" s="38">
        <f t="shared" si="58"/>
        <v>0</v>
      </c>
      <c r="N645" s="38">
        <f t="shared" si="59"/>
        <v>0</v>
      </c>
      <c r="O645" s="38">
        <f>IF($F645=Instellingen!$I$11,ROUND(($J645-($J645/((100%+$F645)/100%))),2),0)</f>
        <v>0</v>
      </c>
      <c r="P645" s="38">
        <f>IF($F645=Instellingen!$I$12,ROUND(($J645-($J645/((100%+$F645)/100%))),2),0)</f>
        <v>0</v>
      </c>
      <c r="Q645" s="38">
        <f>IF($F645=Instellingen!$I$14,0,ROUND(($K645-($K645/((100%+$F645)/100%))),2))</f>
        <v>0</v>
      </c>
    </row>
    <row r="646" spans="1:17" x14ac:dyDescent="0.35">
      <c r="A646" s="20" t="str">
        <f t="shared" si="55"/>
        <v/>
      </c>
      <c r="B646" s="20" t="str">
        <f>IFERROR(VLOOKUP($A646,Instellingen!$K$11:$L$22,2,0),"")</f>
        <v/>
      </c>
      <c r="C646" s="51"/>
      <c r="D646" s="52"/>
      <c r="E646" s="52"/>
      <c r="F646" s="53"/>
      <c r="G646" s="50"/>
      <c r="H646" s="50"/>
      <c r="I646" s="50"/>
      <c r="J646" s="38">
        <f t="shared" si="56"/>
        <v>0</v>
      </c>
      <c r="K646" s="38">
        <f t="shared" si="54"/>
        <v>0</v>
      </c>
      <c r="L646" s="38">
        <f t="shared" si="57"/>
        <v>0</v>
      </c>
      <c r="M646" s="38">
        <f t="shared" si="58"/>
        <v>0</v>
      </c>
      <c r="N646" s="38">
        <f t="shared" si="59"/>
        <v>0</v>
      </c>
      <c r="O646" s="38">
        <f>IF($F646=Instellingen!$I$11,ROUND(($J646-($J646/((100%+$F646)/100%))),2),0)</f>
        <v>0</v>
      </c>
      <c r="P646" s="38">
        <f>IF($F646=Instellingen!$I$12,ROUND(($J646-($J646/((100%+$F646)/100%))),2),0)</f>
        <v>0</v>
      </c>
      <c r="Q646" s="38">
        <f>IF($F646=Instellingen!$I$14,0,ROUND(($K646-($K646/((100%+$F646)/100%))),2))</f>
        <v>0</v>
      </c>
    </row>
    <row r="647" spans="1:17" x14ac:dyDescent="0.35">
      <c r="A647" s="20" t="str">
        <f t="shared" si="55"/>
        <v/>
      </c>
      <c r="B647" s="20" t="str">
        <f>IFERROR(VLOOKUP($A647,Instellingen!$K$11:$L$22,2,0),"")</f>
        <v/>
      </c>
      <c r="C647" s="51"/>
      <c r="D647" s="52"/>
      <c r="E647" s="52"/>
      <c r="F647" s="53"/>
      <c r="G647" s="50"/>
      <c r="H647" s="50"/>
      <c r="I647" s="50"/>
      <c r="J647" s="38">
        <f t="shared" si="56"/>
        <v>0</v>
      </c>
      <c r="K647" s="38">
        <f t="shared" ref="K647:K710" si="60">IF(OR($G647="Kosten",$G647="Investering"),$E647-$D647,0)</f>
        <v>0</v>
      </c>
      <c r="L647" s="38">
        <f t="shared" si="57"/>
        <v>0</v>
      </c>
      <c r="M647" s="38">
        <f t="shared" si="58"/>
        <v>0</v>
      </c>
      <c r="N647" s="38">
        <f t="shared" si="59"/>
        <v>0</v>
      </c>
      <c r="O647" s="38">
        <f>IF($F647=Instellingen!$I$11,ROUND(($J647-($J647/((100%+$F647)/100%))),2),0)</f>
        <v>0</v>
      </c>
      <c r="P647" s="38">
        <f>IF($F647=Instellingen!$I$12,ROUND(($J647-($J647/((100%+$F647)/100%))),2),0)</f>
        <v>0</v>
      </c>
      <c r="Q647" s="38">
        <f>IF($F647=Instellingen!$I$14,0,ROUND(($K647-($K647/((100%+$F647)/100%))),2))</f>
        <v>0</v>
      </c>
    </row>
    <row r="648" spans="1:17" x14ac:dyDescent="0.35">
      <c r="A648" s="20" t="str">
        <f t="shared" ref="A648:A711" si="61">IF($C648="","",PROPER(TEXT($C648,"mmmm")))</f>
        <v/>
      </c>
      <c r="B648" s="20" t="str">
        <f>IFERROR(VLOOKUP($A648,Instellingen!$K$11:$L$22,2,0),"")</f>
        <v/>
      </c>
      <c r="C648" s="51"/>
      <c r="D648" s="52"/>
      <c r="E648" s="52"/>
      <c r="F648" s="53"/>
      <c r="G648" s="50"/>
      <c r="H648" s="50"/>
      <c r="I648" s="50"/>
      <c r="J648" s="38">
        <f t="shared" ref="J648:J711" si="62">IF($G648="Omzet",$D648-$E648,0)</f>
        <v>0</v>
      </c>
      <c r="K648" s="38">
        <f t="shared" si="60"/>
        <v>0</v>
      </c>
      <c r="L648" s="38">
        <f t="shared" ref="L648:L711" si="63">IF(OR($G648="Omzet",$G648="Kosten",$G648="Investering"),0,$D648-$E648)</f>
        <v>0</v>
      </c>
      <c r="M648" s="38">
        <f t="shared" ref="M648:M711" si="64">J648-O648-P648</f>
        <v>0</v>
      </c>
      <c r="N648" s="38">
        <f t="shared" ref="N648:N711" si="65">K648-Q648</f>
        <v>0</v>
      </c>
      <c r="O648" s="38">
        <f>IF($F648=Instellingen!$I$11,ROUND(($J648-($J648/((100%+$F648)/100%))),2),0)</f>
        <v>0</v>
      </c>
      <c r="P648" s="38">
        <f>IF($F648=Instellingen!$I$12,ROUND(($J648-($J648/((100%+$F648)/100%))),2),0)</f>
        <v>0</v>
      </c>
      <c r="Q648" s="38">
        <f>IF($F648=Instellingen!$I$14,0,ROUND(($K648-($K648/((100%+$F648)/100%))),2))</f>
        <v>0</v>
      </c>
    </row>
    <row r="649" spans="1:17" x14ac:dyDescent="0.35">
      <c r="A649" s="20" t="str">
        <f t="shared" si="61"/>
        <v/>
      </c>
      <c r="B649" s="20" t="str">
        <f>IFERROR(VLOOKUP($A649,Instellingen!$K$11:$L$22,2,0),"")</f>
        <v/>
      </c>
      <c r="C649" s="51"/>
      <c r="D649" s="52"/>
      <c r="E649" s="52"/>
      <c r="F649" s="53"/>
      <c r="G649" s="50"/>
      <c r="H649" s="50"/>
      <c r="I649" s="50"/>
      <c r="J649" s="38">
        <f t="shared" si="62"/>
        <v>0</v>
      </c>
      <c r="K649" s="38">
        <f t="shared" si="60"/>
        <v>0</v>
      </c>
      <c r="L649" s="38">
        <f t="shared" si="63"/>
        <v>0</v>
      </c>
      <c r="M649" s="38">
        <f t="shared" si="64"/>
        <v>0</v>
      </c>
      <c r="N649" s="38">
        <f t="shared" si="65"/>
        <v>0</v>
      </c>
      <c r="O649" s="38">
        <f>IF($F649=Instellingen!$I$11,ROUND(($J649-($J649/((100%+$F649)/100%))),2),0)</f>
        <v>0</v>
      </c>
      <c r="P649" s="38">
        <f>IF($F649=Instellingen!$I$12,ROUND(($J649-($J649/((100%+$F649)/100%))),2),0)</f>
        <v>0</v>
      </c>
      <c r="Q649" s="38">
        <f>IF($F649=Instellingen!$I$14,0,ROUND(($K649-($K649/((100%+$F649)/100%))),2))</f>
        <v>0</v>
      </c>
    </row>
    <row r="650" spans="1:17" x14ac:dyDescent="0.35">
      <c r="A650" s="20" t="str">
        <f t="shared" si="61"/>
        <v/>
      </c>
      <c r="B650" s="20" t="str">
        <f>IFERROR(VLOOKUP($A650,Instellingen!$K$11:$L$22,2,0),"")</f>
        <v/>
      </c>
      <c r="C650" s="51"/>
      <c r="D650" s="52"/>
      <c r="E650" s="52"/>
      <c r="F650" s="53"/>
      <c r="G650" s="50"/>
      <c r="H650" s="50"/>
      <c r="I650" s="50"/>
      <c r="J650" s="38">
        <f t="shared" si="62"/>
        <v>0</v>
      </c>
      <c r="K650" s="38">
        <f t="shared" si="60"/>
        <v>0</v>
      </c>
      <c r="L650" s="38">
        <f t="shared" si="63"/>
        <v>0</v>
      </c>
      <c r="M650" s="38">
        <f t="shared" si="64"/>
        <v>0</v>
      </c>
      <c r="N650" s="38">
        <f t="shared" si="65"/>
        <v>0</v>
      </c>
      <c r="O650" s="38">
        <f>IF($F650=Instellingen!$I$11,ROUND(($J650-($J650/((100%+$F650)/100%))),2),0)</f>
        <v>0</v>
      </c>
      <c r="P650" s="38">
        <f>IF($F650=Instellingen!$I$12,ROUND(($J650-($J650/((100%+$F650)/100%))),2),0)</f>
        <v>0</v>
      </c>
      <c r="Q650" s="38">
        <f>IF($F650=Instellingen!$I$14,0,ROUND(($K650-($K650/((100%+$F650)/100%))),2))</f>
        <v>0</v>
      </c>
    </row>
    <row r="651" spans="1:17" x14ac:dyDescent="0.35">
      <c r="A651" s="20" t="str">
        <f t="shared" si="61"/>
        <v/>
      </c>
      <c r="B651" s="20" t="str">
        <f>IFERROR(VLOOKUP($A651,Instellingen!$K$11:$L$22,2,0),"")</f>
        <v/>
      </c>
      <c r="C651" s="51"/>
      <c r="D651" s="52"/>
      <c r="E651" s="52"/>
      <c r="F651" s="53"/>
      <c r="G651" s="50"/>
      <c r="H651" s="50"/>
      <c r="I651" s="50"/>
      <c r="J651" s="38">
        <f t="shared" si="62"/>
        <v>0</v>
      </c>
      <c r="K651" s="38">
        <f t="shared" si="60"/>
        <v>0</v>
      </c>
      <c r="L651" s="38">
        <f t="shared" si="63"/>
        <v>0</v>
      </c>
      <c r="M651" s="38">
        <f t="shared" si="64"/>
        <v>0</v>
      </c>
      <c r="N651" s="38">
        <f t="shared" si="65"/>
        <v>0</v>
      </c>
      <c r="O651" s="38">
        <f>IF($F651=Instellingen!$I$11,ROUND(($J651-($J651/((100%+$F651)/100%))),2),0)</f>
        <v>0</v>
      </c>
      <c r="P651" s="38">
        <f>IF($F651=Instellingen!$I$12,ROUND(($J651-($J651/((100%+$F651)/100%))),2),0)</f>
        <v>0</v>
      </c>
      <c r="Q651" s="38">
        <f>IF($F651=Instellingen!$I$14,0,ROUND(($K651-($K651/((100%+$F651)/100%))),2))</f>
        <v>0</v>
      </c>
    </row>
    <row r="652" spans="1:17" x14ac:dyDescent="0.35">
      <c r="A652" s="20" t="str">
        <f t="shared" si="61"/>
        <v/>
      </c>
      <c r="B652" s="20" t="str">
        <f>IFERROR(VLOOKUP($A652,Instellingen!$K$11:$L$22,2,0),"")</f>
        <v/>
      </c>
      <c r="C652" s="51"/>
      <c r="D652" s="52"/>
      <c r="E652" s="52"/>
      <c r="F652" s="53"/>
      <c r="G652" s="50"/>
      <c r="H652" s="50"/>
      <c r="I652" s="50"/>
      <c r="J652" s="38">
        <f t="shared" si="62"/>
        <v>0</v>
      </c>
      <c r="K652" s="38">
        <f t="shared" si="60"/>
        <v>0</v>
      </c>
      <c r="L652" s="38">
        <f t="shared" si="63"/>
        <v>0</v>
      </c>
      <c r="M652" s="38">
        <f t="shared" si="64"/>
        <v>0</v>
      </c>
      <c r="N652" s="38">
        <f t="shared" si="65"/>
        <v>0</v>
      </c>
      <c r="O652" s="38">
        <f>IF($F652=Instellingen!$I$11,ROUND(($J652-($J652/((100%+$F652)/100%))),2),0)</f>
        <v>0</v>
      </c>
      <c r="P652" s="38">
        <f>IF($F652=Instellingen!$I$12,ROUND(($J652-($J652/((100%+$F652)/100%))),2),0)</f>
        <v>0</v>
      </c>
      <c r="Q652" s="38">
        <f>IF($F652=Instellingen!$I$14,0,ROUND(($K652-($K652/((100%+$F652)/100%))),2))</f>
        <v>0</v>
      </c>
    </row>
    <row r="653" spans="1:17" x14ac:dyDescent="0.35">
      <c r="A653" s="20" t="str">
        <f t="shared" si="61"/>
        <v/>
      </c>
      <c r="B653" s="20" t="str">
        <f>IFERROR(VLOOKUP($A653,Instellingen!$K$11:$L$22,2,0),"")</f>
        <v/>
      </c>
      <c r="C653" s="51"/>
      <c r="D653" s="52"/>
      <c r="E653" s="52"/>
      <c r="F653" s="53"/>
      <c r="G653" s="50"/>
      <c r="H653" s="50"/>
      <c r="I653" s="50"/>
      <c r="J653" s="38">
        <f t="shared" si="62"/>
        <v>0</v>
      </c>
      <c r="K653" s="38">
        <f t="shared" si="60"/>
        <v>0</v>
      </c>
      <c r="L653" s="38">
        <f t="shared" si="63"/>
        <v>0</v>
      </c>
      <c r="M653" s="38">
        <f t="shared" si="64"/>
        <v>0</v>
      </c>
      <c r="N653" s="38">
        <f t="shared" si="65"/>
        <v>0</v>
      </c>
      <c r="O653" s="38">
        <f>IF($F653=Instellingen!$I$11,ROUND(($J653-($J653/((100%+$F653)/100%))),2),0)</f>
        <v>0</v>
      </c>
      <c r="P653" s="38">
        <f>IF($F653=Instellingen!$I$12,ROUND(($J653-($J653/((100%+$F653)/100%))),2),0)</f>
        <v>0</v>
      </c>
      <c r="Q653" s="38">
        <f>IF($F653=Instellingen!$I$14,0,ROUND(($K653-($K653/((100%+$F653)/100%))),2))</f>
        <v>0</v>
      </c>
    </row>
    <row r="654" spans="1:17" x14ac:dyDescent="0.35">
      <c r="A654" s="20" t="str">
        <f t="shared" si="61"/>
        <v/>
      </c>
      <c r="B654" s="20" t="str">
        <f>IFERROR(VLOOKUP($A654,Instellingen!$K$11:$L$22,2,0),"")</f>
        <v/>
      </c>
      <c r="C654" s="51"/>
      <c r="D654" s="52"/>
      <c r="E654" s="52"/>
      <c r="F654" s="53"/>
      <c r="G654" s="50"/>
      <c r="H654" s="50"/>
      <c r="I654" s="50"/>
      <c r="J654" s="38">
        <f t="shared" si="62"/>
        <v>0</v>
      </c>
      <c r="K654" s="38">
        <f t="shared" si="60"/>
        <v>0</v>
      </c>
      <c r="L654" s="38">
        <f t="shared" si="63"/>
        <v>0</v>
      </c>
      <c r="M654" s="38">
        <f t="shared" si="64"/>
        <v>0</v>
      </c>
      <c r="N654" s="38">
        <f t="shared" si="65"/>
        <v>0</v>
      </c>
      <c r="O654" s="38">
        <f>IF($F654=Instellingen!$I$11,ROUND(($J654-($J654/((100%+$F654)/100%))),2),0)</f>
        <v>0</v>
      </c>
      <c r="P654" s="38">
        <f>IF($F654=Instellingen!$I$12,ROUND(($J654-($J654/((100%+$F654)/100%))),2),0)</f>
        <v>0</v>
      </c>
      <c r="Q654" s="38">
        <f>IF($F654=Instellingen!$I$14,0,ROUND(($K654-($K654/((100%+$F654)/100%))),2))</f>
        <v>0</v>
      </c>
    </row>
    <row r="655" spans="1:17" x14ac:dyDescent="0.35">
      <c r="A655" s="20" t="str">
        <f t="shared" si="61"/>
        <v/>
      </c>
      <c r="B655" s="20" t="str">
        <f>IFERROR(VLOOKUP($A655,Instellingen!$K$11:$L$22,2,0),"")</f>
        <v/>
      </c>
      <c r="C655" s="51"/>
      <c r="D655" s="52"/>
      <c r="E655" s="52"/>
      <c r="F655" s="53"/>
      <c r="G655" s="50"/>
      <c r="H655" s="50"/>
      <c r="I655" s="50"/>
      <c r="J655" s="38">
        <f t="shared" si="62"/>
        <v>0</v>
      </c>
      <c r="K655" s="38">
        <f t="shared" si="60"/>
        <v>0</v>
      </c>
      <c r="L655" s="38">
        <f t="shared" si="63"/>
        <v>0</v>
      </c>
      <c r="M655" s="38">
        <f t="shared" si="64"/>
        <v>0</v>
      </c>
      <c r="N655" s="38">
        <f t="shared" si="65"/>
        <v>0</v>
      </c>
      <c r="O655" s="38">
        <f>IF($F655=Instellingen!$I$11,ROUND(($J655-($J655/((100%+$F655)/100%))),2),0)</f>
        <v>0</v>
      </c>
      <c r="P655" s="38">
        <f>IF($F655=Instellingen!$I$12,ROUND(($J655-($J655/((100%+$F655)/100%))),2),0)</f>
        <v>0</v>
      </c>
      <c r="Q655" s="38">
        <f>IF($F655=Instellingen!$I$14,0,ROUND(($K655-($K655/((100%+$F655)/100%))),2))</f>
        <v>0</v>
      </c>
    </row>
    <row r="656" spans="1:17" x14ac:dyDescent="0.35">
      <c r="A656" s="20" t="str">
        <f t="shared" si="61"/>
        <v/>
      </c>
      <c r="B656" s="20" t="str">
        <f>IFERROR(VLOOKUP($A656,Instellingen!$K$11:$L$22,2,0),"")</f>
        <v/>
      </c>
      <c r="C656" s="51"/>
      <c r="D656" s="52"/>
      <c r="E656" s="52"/>
      <c r="F656" s="53"/>
      <c r="G656" s="50"/>
      <c r="H656" s="50"/>
      <c r="I656" s="50"/>
      <c r="J656" s="38">
        <f t="shared" si="62"/>
        <v>0</v>
      </c>
      <c r="K656" s="38">
        <f t="shared" si="60"/>
        <v>0</v>
      </c>
      <c r="L656" s="38">
        <f t="shared" si="63"/>
        <v>0</v>
      </c>
      <c r="M656" s="38">
        <f t="shared" si="64"/>
        <v>0</v>
      </c>
      <c r="N656" s="38">
        <f t="shared" si="65"/>
        <v>0</v>
      </c>
      <c r="O656" s="38">
        <f>IF($F656=Instellingen!$I$11,ROUND(($J656-($J656/((100%+$F656)/100%))),2),0)</f>
        <v>0</v>
      </c>
      <c r="P656" s="38">
        <f>IF($F656=Instellingen!$I$12,ROUND(($J656-($J656/((100%+$F656)/100%))),2),0)</f>
        <v>0</v>
      </c>
      <c r="Q656" s="38">
        <f>IF($F656=Instellingen!$I$14,0,ROUND(($K656-($K656/((100%+$F656)/100%))),2))</f>
        <v>0</v>
      </c>
    </row>
    <row r="657" spans="1:17" x14ac:dyDescent="0.35">
      <c r="A657" s="20" t="str">
        <f t="shared" si="61"/>
        <v/>
      </c>
      <c r="B657" s="20" t="str">
        <f>IFERROR(VLOOKUP($A657,Instellingen!$K$11:$L$22,2,0),"")</f>
        <v/>
      </c>
      <c r="C657" s="51"/>
      <c r="D657" s="52"/>
      <c r="E657" s="52"/>
      <c r="F657" s="53"/>
      <c r="G657" s="50"/>
      <c r="H657" s="50"/>
      <c r="I657" s="50"/>
      <c r="J657" s="38">
        <f t="shared" si="62"/>
        <v>0</v>
      </c>
      <c r="K657" s="38">
        <f t="shared" si="60"/>
        <v>0</v>
      </c>
      <c r="L657" s="38">
        <f t="shared" si="63"/>
        <v>0</v>
      </c>
      <c r="M657" s="38">
        <f t="shared" si="64"/>
        <v>0</v>
      </c>
      <c r="N657" s="38">
        <f t="shared" si="65"/>
        <v>0</v>
      </c>
      <c r="O657" s="38">
        <f>IF($F657=Instellingen!$I$11,ROUND(($J657-($J657/((100%+$F657)/100%))),2),0)</f>
        <v>0</v>
      </c>
      <c r="P657" s="38">
        <f>IF($F657=Instellingen!$I$12,ROUND(($J657-($J657/((100%+$F657)/100%))),2),0)</f>
        <v>0</v>
      </c>
      <c r="Q657" s="38">
        <f>IF($F657=Instellingen!$I$14,0,ROUND(($K657-($K657/((100%+$F657)/100%))),2))</f>
        <v>0</v>
      </c>
    </row>
    <row r="658" spans="1:17" x14ac:dyDescent="0.35">
      <c r="A658" s="20" t="str">
        <f t="shared" si="61"/>
        <v/>
      </c>
      <c r="B658" s="20" t="str">
        <f>IFERROR(VLOOKUP($A658,Instellingen!$K$11:$L$22,2,0),"")</f>
        <v/>
      </c>
      <c r="C658" s="51"/>
      <c r="D658" s="52"/>
      <c r="E658" s="52"/>
      <c r="F658" s="53"/>
      <c r="G658" s="50"/>
      <c r="H658" s="50"/>
      <c r="I658" s="50"/>
      <c r="J658" s="38">
        <f t="shared" si="62"/>
        <v>0</v>
      </c>
      <c r="K658" s="38">
        <f t="shared" si="60"/>
        <v>0</v>
      </c>
      <c r="L658" s="38">
        <f t="shared" si="63"/>
        <v>0</v>
      </c>
      <c r="M658" s="38">
        <f t="shared" si="64"/>
        <v>0</v>
      </c>
      <c r="N658" s="38">
        <f t="shared" si="65"/>
        <v>0</v>
      </c>
      <c r="O658" s="38">
        <f>IF($F658=Instellingen!$I$11,ROUND(($J658-($J658/((100%+$F658)/100%))),2),0)</f>
        <v>0</v>
      </c>
      <c r="P658" s="38">
        <f>IF($F658=Instellingen!$I$12,ROUND(($J658-($J658/((100%+$F658)/100%))),2),0)</f>
        <v>0</v>
      </c>
      <c r="Q658" s="38">
        <f>IF($F658=Instellingen!$I$14,0,ROUND(($K658-($K658/((100%+$F658)/100%))),2))</f>
        <v>0</v>
      </c>
    </row>
    <row r="659" spans="1:17" x14ac:dyDescent="0.35">
      <c r="A659" s="20" t="str">
        <f t="shared" si="61"/>
        <v/>
      </c>
      <c r="B659" s="20" t="str">
        <f>IFERROR(VLOOKUP($A659,Instellingen!$K$11:$L$22,2,0),"")</f>
        <v/>
      </c>
      <c r="C659" s="51"/>
      <c r="D659" s="52"/>
      <c r="E659" s="52"/>
      <c r="F659" s="53"/>
      <c r="G659" s="50"/>
      <c r="H659" s="50"/>
      <c r="I659" s="50"/>
      <c r="J659" s="38">
        <f t="shared" si="62"/>
        <v>0</v>
      </c>
      <c r="K659" s="38">
        <f t="shared" si="60"/>
        <v>0</v>
      </c>
      <c r="L659" s="38">
        <f t="shared" si="63"/>
        <v>0</v>
      </c>
      <c r="M659" s="38">
        <f t="shared" si="64"/>
        <v>0</v>
      </c>
      <c r="N659" s="38">
        <f t="shared" si="65"/>
        <v>0</v>
      </c>
      <c r="O659" s="38">
        <f>IF($F659=Instellingen!$I$11,ROUND(($J659-($J659/((100%+$F659)/100%))),2),0)</f>
        <v>0</v>
      </c>
      <c r="P659" s="38">
        <f>IF($F659=Instellingen!$I$12,ROUND(($J659-($J659/((100%+$F659)/100%))),2),0)</f>
        <v>0</v>
      </c>
      <c r="Q659" s="38">
        <f>IF($F659=Instellingen!$I$14,0,ROUND(($K659-($K659/((100%+$F659)/100%))),2))</f>
        <v>0</v>
      </c>
    </row>
    <row r="660" spans="1:17" x14ac:dyDescent="0.35">
      <c r="A660" s="20" t="str">
        <f t="shared" si="61"/>
        <v/>
      </c>
      <c r="B660" s="20" t="str">
        <f>IFERROR(VLOOKUP($A660,Instellingen!$K$11:$L$22,2,0),"")</f>
        <v/>
      </c>
      <c r="C660" s="51"/>
      <c r="D660" s="52"/>
      <c r="E660" s="52"/>
      <c r="F660" s="53"/>
      <c r="G660" s="50"/>
      <c r="H660" s="50"/>
      <c r="I660" s="50"/>
      <c r="J660" s="38">
        <f t="shared" si="62"/>
        <v>0</v>
      </c>
      <c r="K660" s="38">
        <f t="shared" si="60"/>
        <v>0</v>
      </c>
      <c r="L660" s="38">
        <f t="shared" si="63"/>
        <v>0</v>
      </c>
      <c r="M660" s="38">
        <f t="shared" si="64"/>
        <v>0</v>
      </c>
      <c r="N660" s="38">
        <f t="shared" si="65"/>
        <v>0</v>
      </c>
      <c r="O660" s="38">
        <f>IF($F660=Instellingen!$I$11,ROUND(($J660-($J660/((100%+$F660)/100%))),2),0)</f>
        <v>0</v>
      </c>
      <c r="P660" s="38">
        <f>IF($F660=Instellingen!$I$12,ROUND(($J660-($J660/((100%+$F660)/100%))),2),0)</f>
        <v>0</v>
      </c>
      <c r="Q660" s="38">
        <f>IF($F660=Instellingen!$I$14,0,ROUND(($K660-($K660/((100%+$F660)/100%))),2))</f>
        <v>0</v>
      </c>
    </row>
    <row r="661" spans="1:17" x14ac:dyDescent="0.35">
      <c r="A661" s="20" t="str">
        <f t="shared" si="61"/>
        <v/>
      </c>
      <c r="B661" s="20" t="str">
        <f>IFERROR(VLOOKUP($A661,Instellingen!$K$11:$L$22,2,0),"")</f>
        <v/>
      </c>
      <c r="C661" s="51"/>
      <c r="D661" s="52"/>
      <c r="E661" s="52"/>
      <c r="F661" s="53"/>
      <c r="G661" s="50"/>
      <c r="H661" s="50"/>
      <c r="I661" s="50"/>
      <c r="J661" s="38">
        <f t="shared" si="62"/>
        <v>0</v>
      </c>
      <c r="K661" s="38">
        <f t="shared" si="60"/>
        <v>0</v>
      </c>
      <c r="L661" s="38">
        <f t="shared" si="63"/>
        <v>0</v>
      </c>
      <c r="M661" s="38">
        <f t="shared" si="64"/>
        <v>0</v>
      </c>
      <c r="N661" s="38">
        <f t="shared" si="65"/>
        <v>0</v>
      </c>
      <c r="O661" s="38">
        <f>IF($F661=Instellingen!$I$11,ROUND(($J661-($J661/((100%+$F661)/100%))),2),0)</f>
        <v>0</v>
      </c>
      <c r="P661" s="38">
        <f>IF($F661=Instellingen!$I$12,ROUND(($J661-($J661/((100%+$F661)/100%))),2),0)</f>
        <v>0</v>
      </c>
      <c r="Q661" s="38">
        <f>IF($F661=Instellingen!$I$14,0,ROUND(($K661-($K661/((100%+$F661)/100%))),2))</f>
        <v>0</v>
      </c>
    </row>
    <row r="662" spans="1:17" x14ac:dyDescent="0.35">
      <c r="A662" s="20" t="str">
        <f t="shared" si="61"/>
        <v/>
      </c>
      <c r="B662" s="20" t="str">
        <f>IFERROR(VLOOKUP($A662,Instellingen!$K$11:$L$22,2,0),"")</f>
        <v/>
      </c>
      <c r="C662" s="51"/>
      <c r="D662" s="52"/>
      <c r="E662" s="52"/>
      <c r="F662" s="53"/>
      <c r="G662" s="50"/>
      <c r="H662" s="50"/>
      <c r="I662" s="50"/>
      <c r="J662" s="38">
        <f t="shared" si="62"/>
        <v>0</v>
      </c>
      <c r="K662" s="38">
        <f t="shared" si="60"/>
        <v>0</v>
      </c>
      <c r="L662" s="38">
        <f t="shared" si="63"/>
        <v>0</v>
      </c>
      <c r="M662" s="38">
        <f t="shared" si="64"/>
        <v>0</v>
      </c>
      <c r="N662" s="38">
        <f t="shared" si="65"/>
        <v>0</v>
      </c>
      <c r="O662" s="38">
        <f>IF($F662=Instellingen!$I$11,ROUND(($J662-($J662/((100%+$F662)/100%))),2),0)</f>
        <v>0</v>
      </c>
      <c r="P662" s="38">
        <f>IF($F662=Instellingen!$I$12,ROUND(($J662-($J662/((100%+$F662)/100%))),2),0)</f>
        <v>0</v>
      </c>
      <c r="Q662" s="38">
        <f>IF($F662=Instellingen!$I$14,0,ROUND(($K662-($K662/((100%+$F662)/100%))),2))</f>
        <v>0</v>
      </c>
    </row>
    <row r="663" spans="1:17" x14ac:dyDescent="0.35">
      <c r="A663" s="20" t="str">
        <f t="shared" si="61"/>
        <v/>
      </c>
      <c r="B663" s="20" t="str">
        <f>IFERROR(VLOOKUP($A663,Instellingen!$K$11:$L$22,2,0),"")</f>
        <v/>
      </c>
      <c r="C663" s="51"/>
      <c r="D663" s="52"/>
      <c r="E663" s="52"/>
      <c r="F663" s="53"/>
      <c r="G663" s="50"/>
      <c r="H663" s="50"/>
      <c r="I663" s="50"/>
      <c r="J663" s="38">
        <f t="shared" si="62"/>
        <v>0</v>
      </c>
      <c r="K663" s="38">
        <f t="shared" si="60"/>
        <v>0</v>
      </c>
      <c r="L663" s="38">
        <f t="shared" si="63"/>
        <v>0</v>
      </c>
      <c r="M663" s="38">
        <f t="shared" si="64"/>
        <v>0</v>
      </c>
      <c r="N663" s="38">
        <f t="shared" si="65"/>
        <v>0</v>
      </c>
      <c r="O663" s="38">
        <f>IF($F663=Instellingen!$I$11,ROUND(($J663-($J663/((100%+$F663)/100%))),2),0)</f>
        <v>0</v>
      </c>
      <c r="P663" s="38">
        <f>IF($F663=Instellingen!$I$12,ROUND(($J663-($J663/((100%+$F663)/100%))),2),0)</f>
        <v>0</v>
      </c>
      <c r="Q663" s="38">
        <f>IF($F663=Instellingen!$I$14,0,ROUND(($K663-($K663/((100%+$F663)/100%))),2))</f>
        <v>0</v>
      </c>
    </row>
    <row r="664" spans="1:17" x14ac:dyDescent="0.35">
      <c r="A664" s="20" t="str">
        <f t="shared" si="61"/>
        <v/>
      </c>
      <c r="B664" s="20" t="str">
        <f>IFERROR(VLOOKUP($A664,Instellingen!$K$11:$L$22,2,0),"")</f>
        <v/>
      </c>
      <c r="C664" s="51"/>
      <c r="D664" s="52"/>
      <c r="E664" s="52"/>
      <c r="F664" s="53"/>
      <c r="G664" s="50"/>
      <c r="H664" s="50"/>
      <c r="I664" s="50"/>
      <c r="J664" s="38">
        <f t="shared" si="62"/>
        <v>0</v>
      </c>
      <c r="K664" s="38">
        <f t="shared" si="60"/>
        <v>0</v>
      </c>
      <c r="L664" s="38">
        <f t="shared" si="63"/>
        <v>0</v>
      </c>
      <c r="M664" s="38">
        <f t="shared" si="64"/>
        <v>0</v>
      </c>
      <c r="N664" s="38">
        <f t="shared" si="65"/>
        <v>0</v>
      </c>
      <c r="O664" s="38">
        <f>IF($F664=Instellingen!$I$11,ROUND(($J664-($J664/((100%+$F664)/100%))),2),0)</f>
        <v>0</v>
      </c>
      <c r="P664" s="38">
        <f>IF($F664=Instellingen!$I$12,ROUND(($J664-($J664/((100%+$F664)/100%))),2),0)</f>
        <v>0</v>
      </c>
      <c r="Q664" s="38">
        <f>IF($F664=Instellingen!$I$14,0,ROUND(($K664-($K664/((100%+$F664)/100%))),2))</f>
        <v>0</v>
      </c>
    </row>
    <row r="665" spans="1:17" x14ac:dyDescent="0.35">
      <c r="A665" s="20" t="str">
        <f t="shared" si="61"/>
        <v/>
      </c>
      <c r="B665" s="20" t="str">
        <f>IFERROR(VLOOKUP($A665,Instellingen!$K$11:$L$22,2,0),"")</f>
        <v/>
      </c>
      <c r="C665" s="51"/>
      <c r="D665" s="52"/>
      <c r="E665" s="52"/>
      <c r="F665" s="53"/>
      <c r="G665" s="50"/>
      <c r="H665" s="50"/>
      <c r="I665" s="50"/>
      <c r="J665" s="38">
        <f t="shared" si="62"/>
        <v>0</v>
      </c>
      <c r="K665" s="38">
        <f t="shared" si="60"/>
        <v>0</v>
      </c>
      <c r="L665" s="38">
        <f t="shared" si="63"/>
        <v>0</v>
      </c>
      <c r="M665" s="38">
        <f t="shared" si="64"/>
        <v>0</v>
      </c>
      <c r="N665" s="38">
        <f t="shared" si="65"/>
        <v>0</v>
      </c>
      <c r="O665" s="38">
        <f>IF($F665=Instellingen!$I$11,ROUND(($J665-($J665/((100%+$F665)/100%))),2),0)</f>
        <v>0</v>
      </c>
      <c r="P665" s="38">
        <f>IF($F665=Instellingen!$I$12,ROUND(($J665-($J665/((100%+$F665)/100%))),2),0)</f>
        <v>0</v>
      </c>
      <c r="Q665" s="38">
        <f>IF($F665=Instellingen!$I$14,0,ROUND(($K665-($K665/((100%+$F665)/100%))),2))</f>
        <v>0</v>
      </c>
    </row>
    <row r="666" spans="1:17" x14ac:dyDescent="0.35">
      <c r="A666" s="20" t="str">
        <f t="shared" si="61"/>
        <v/>
      </c>
      <c r="B666" s="20" t="str">
        <f>IFERROR(VLOOKUP($A666,Instellingen!$K$11:$L$22,2,0),"")</f>
        <v/>
      </c>
      <c r="C666" s="51"/>
      <c r="D666" s="52"/>
      <c r="E666" s="52"/>
      <c r="F666" s="53"/>
      <c r="G666" s="50"/>
      <c r="H666" s="50"/>
      <c r="I666" s="50"/>
      <c r="J666" s="38">
        <f t="shared" si="62"/>
        <v>0</v>
      </c>
      <c r="K666" s="38">
        <f t="shared" si="60"/>
        <v>0</v>
      </c>
      <c r="L666" s="38">
        <f t="shared" si="63"/>
        <v>0</v>
      </c>
      <c r="M666" s="38">
        <f t="shared" si="64"/>
        <v>0</v>
      </c>
      <c r="N666" s="38">
        <f t="shared" si="65"/>
        <v>0</v>
      </c>
      <c r="O666" s="38">
        <f>IF($F666=Instellingen!$I$11,ROUND(($J666-($J666/((100%+$F666)/100%))),2),0)</f>
        <v>0</v>
      </c>
      <c r="P666" s="38">
        <f>IF($F666=Instellingen!$I$12,ROUND(($J666-($J666/((100%+$F666)/100%))),2),0)</f>
        <v>0</v>
      </c>
      <c r="Q666" s="38">
        <f>IF($F666=Instellingen!$I$14,0,ROUND(($K666-($K666/((100%+$F666)/100%))),2))</f>
        <v>0</v>
      </c>
    </row>
    <row r="667" spans="1:17" x14ac:dyDescent="0.35">
      <c r="A667" s="20" t="str">
        <f t="shared" si="61"/>
        <v/>
      </c>
      <c r="B667" s="20" t="str">
        <f>IFERROR(VLOOKUP($A667,Instellingen!$K$11:$L$22,2,0),"")</f>
        <v/>
      </c>
      <c r="C667" s="51"/>
      <c r="D667" s="52"/>
      <c r="E667" s="52"/>
      <c r="F667" s="53"/>
      <c r="G667" s="50"/>
      <c r="H667" s="50"/>
      <c r="I667" s="50"/>
      <c r="J667" s="38">
        <f t="shared" si="62"/>
        <v>0</v>
      </c>
      <c r="K667" s="38">
        <f t="shared" si="60"/>
        <v>0</v>
      </c>
      <c r="L667" s="38">
        <f t="shared" si="63"/>
        <v>0</v>
      </c>
      <c r="M667" s="38">
        <f t="shared" si="64"/>
        <v>0</v>
      </c>
      <c r="N667" s="38">
        <f t="shared" si="65"/>
        <v>0</v>
      </c>
      <c r="O667" s="38">
        <f>IF($F667=Instellingen!$I$11,ROUND(($J667-($J667/((100%+$F667)/100%))),2),0)</f>
        <v>0</v>
      </c>
      <c r="P667" s="38">
        <f>IF($F667=Instellingen!$I$12,ROUND(($J667-($J667/((100%+$F667)/100%))),2),0)</f>
        <v>0</v>
      </c>
      <c r="Q667" s="38">
        <f>IF($F667=Instellingen!$I$14,0,ROUND(($K667-($K667/((100%+$F667)/100%))),2))</f>
        <v>0</v>
      </c>
    </row>
    <row r="668" spans="1:17" x14ac:dyDescent="0.35">
      <c r="A668" s="20" t="str">
        <f t="shared" si="61"/>
        <v/>
      </c>
      <c r="B668" s="20" t="str">
        <f>IFERROR(VLOOKUP($A668,Instellingen!$K$11:$L$22,2,0),"")</f>
        <v/>
      </c>
      <c r="C668" s="51"/>
      <c r="D668" s="52"/>
      <c r="E668" s="52"/>
      <c r="F668" s="53"/>
      <c r="G668" s="50"/>
      <c r="H668" s="50"/>
      <c r="I668" s="50"/>
      <c r="J668" s="38">
        <f t="shared" si="62"/>
        <v>0</v>
      </c>
      <c r="K668" s="38">
        <f t="shared" si="60"/>
        <v>0</v>
      </c>
      <c r="L668" s="38">
        <f t="shared" si="63"/>
        <v>0</v>
      </c>
      <c r="M668" s="38">
        <f t="shared" si="64"/>
        <v>0</v>
      </c>
      <c r="N668" s="38">
        <f t="shared" si="65"/>
        <v>0</v>
      </c>
      <c r="O668" s="38">
        <f>IF($F668=Instellingen!$I$11,ROUND(($J668-($J668/((100%+$F668)/100%))),2),0)</f>
        <v>0</v>
      </c>
      <c r="P668" s="38">
        <f>IF($F668=Instellingen!$I$12,ROUND(($J668-($J668/((100%+$F668)/100%))),2),0)</f>
        <v>0</v>
      </c>
      <c r="Q668" s="38">
        <f>IF($F668=Instellingen!$I$14,0,ROUND(($K668-($K668/((100%+$F668)/100%))),2))</f>
        <v>0</v>
      </c>
    </row>
    <row r="669" spans="1:17" x14ac:dyDescent="0.35">
      <c r="A669" s="20" t="str">
        <f t="shared" si="61"/>
        <v/>
      </c>
      <c r="B669" s="20" t="str">
        <f>IFERROR(VLOOKUP($A669,Instellingen!$K$11:$L$22,2,0),"")</f>
        <v/>
      </c>
      <c r="C669" s="51"/>
      <c r="D669" s="52"/>
      <c r="E669" s="52"/>
      <c r="F669" s="53"/>
      <c r="G669" s="50"/>
      <c r="H669" s="50"/>
      <c r="I669" s="50"/>
      <c r="J669" s="38">
        <f t="shared" si="62"/>
        <v>0</v>
      </c>
      <c r="K669" s="38">
        <f t="shared" si="60"/>
        <v>0</v>
      </c>
      <c r="L669" s="38">
        <f t="shared" si="63"/>
        <v>0</v>
      </c>
      <c r="M669" s="38">
        <f t="shared" si="64"/>
        <v>0</v>
      </c>
      <c r="N669" s="38">
        <f t="shared" si="65"/>
        <v>0</v>
      </c>
      <c r="O669" s="38">
        <f>IF($F669=Instellingen!$I$11,ROUND(($J669-($J669/((100%+$F669)/100%))),2),0)</f>
        <v>0</v>
      </c>
      <c r="P669" s="38">
        <f>IF($F669=Instellingen!$I$12,ROUND(($J669-($J669/((100%+$F669)/100%))),2),0)</f>
        <v>0</v>
      </c>
      <c r="Q669" s="38">
        <f>IF($F669=Instellingen!$I$14,0,ROUND(($K669-($K669/((100%+$F669)/100%))),2))</f>
        <v>0</v>
      </c>
    </row>
    <row r="670" spans="1:17" x14ac:dyDescent="0.35">
      <c r="A670" s="20" t="str">
        <f t="shared" si="61"/>
        <v/>
      </c>
      <c r="B670" s="20" t="str">
        <f>IFERROR(VLOOKUP($A670,Instellingen!$K$11:$L$22,2,0),"")</f>
        <v/>
      </c>
      <c r="C670" s="51"/>
      <c r="D670" s="52"/>
      <c r="E670" s="52"/>
      <c r="F670" s="53"/>
      <c r="G670" s="50"/>
      <c r="H670" s="50"/>
      <c r="I670" s="50"/>
      <c r="J670" s="38">
        <f t="shared" si="62"/>
        <v>0</v>
      </c>
      <c r="K670" s="38">
        <f t="shared" si="60"/>
        <v>0</v>
      </c>
      <c r="L670" s="38">
        <f t="shared" si="63"/>
        <v>0</v>
      </c>
      <c r="M670" s="38">
        <f t="shared" si="64"/>
        <v>0</v>
      </c>
      <c r="N670" s="38">
        <f t="shared" si="65"/>
        <v>0</v>
      </c>
      <c r="O670" s="38">
        <f>IF($F670=Instellingen!$I$11,ROUND(($J670-($J670/((100%+$F670)/100%))),2),0)</f>
        <v>0</v>
      </c>
      <c r="P670" s="38">
        <f>IF($F670=Instellingen!$I$12,ROUND(($J670-($J670/((100%+$F670)/100%))),2),0)</f>
        <v>0</v>
      </c>
      <c r="Q670" s="38">
        <f>IF($F670=Instellingen!$I$14,0,ROUND(($K670-($K670/((100%+$F670)/100%))),2))</f>
        <v>0</v>
      </c>
    </row>
    <row r="671" spans="1:17" x14ac:dyDescent="0.35">
      <c r="A671" s="20" t="str">
        <f t="shared" si="61"/>
        <v/>
      </c>
      <c r="B671" s="20" t="str">
        <f>IFERROR(VLOOKUP($A671,Instellingen!$K$11:$L$22,2,0),"")</f>
        <v/>
      </c>
      <c r="C671" s="51"/>
      <c r="D671" s="52"/>
      <c r="E671" s="52"/>
      <c r="F671" s="53"/>
      <c r="G671" s="50"/>
      <c r="H671" s="50"/>
      <c r="I671" s="50"/>
      <c r="J671" s="38">
        <f t="shared" si="62"/>
        <v>0</v>
      </c>
      <c r="K671" s="38">
        <f t="shared" si="60"/>
        <v>0</v>
      </c>
      <c r="L671" s="38">
        <f t="shared" si="63"/>
        <v>0</v>
      </c>
      <c r="M671" s="38">
        <f t="shared" si="64"/>
        <v>0</v>
      </c>
      <c r="N671" s="38">
        <f t="shared" si="65"/>
        <v>0</v>
      </c>
      <c r="O671" s="38">
        <f>IF($F671=Instellingen!$I$11,ROUND(($J671-($J671/((100%+$F671)/100%))),2),0)</f>
        <v>0</v>
      </c>
      <c r="P671" s="38">
        <f>IF($F671=Instellingen!$I$12,ROUND(($J671-($J671/((100%+$F671)/100%))),2),0)</f>
        <v>0</v>
      </c>
      <c r="Q671" s="38">
        <f>IF($F671=Instellingen!$I$14,0,ROUND(($K671-($K671/((100%+$F671)/100%))),2))</f>
        <v>0</v>
      </c>
    </row>
    <row r="672" spans="1:17" x14ac:dyDescent="0.35">
      <c r="A672" s="20" t="str">
        <f t="shared" si="61"/>
        <v/>
      </c>
      <c r="B672" s="20" t="str">
        <f>IFERROR(VLOOKUP($A672,Instellingen!$K$11:$L$22,2,0),"")</f>
        <v/>
      </c>
      <c r="C672" s="51"/>
      <c r="D672" s="52"/>
      <c r="E672" s="52"/>
      <c r="F672" s="53"/>
      <c r="G672" s="50"/>
      <c r="H672" s="50"/>
      <c r="I672" s="50"/>
      <c r="J672" s="38">
        <f t="shared" si="62"/>
        <v>0</v>
      </c>
      <c r="K672" s="38">
        <f t="shared" si="60"/>
        <v>0</v>
      </c>
      <c r="L672" s="38">
        <f t="shared" si="63"/>
        <v>0</v>
      </c>
      <c r="M672" s="38">
        <f t="shared" si="64"/>
        <v>0</v>
      </c>
      <c r="N672" s="38">
        <f t="shared" si="65"/>
        <v>0</v>
      </c>
      <c r="O672" s="38">
        <f>IF($F672=Instellingen!$I$11,ROUND(($J672-($J672/((100%+$F672)/100%))),2),0)</f>
        <v>0</v>
      </c>
      <c r="P672" s="38">
        <f>IF($F672=Instellingen!$I$12,ROUND(($J672-($J672/((100%+$F672)/100%))),2),0)</f>
        <v>0</v>
      </c>
      <c r="Q672" s="38">
        <f>IF($F672=Instellingen!$I$14,0,ROUND(($K672-($K672/((100%+$F672)/100%))),2))</f>
        <v>0</v>
      </c>
    </row>
    <row r="673" spans="1:17" x14ac:dyDescent="0.35">
      <c r="A673" s="20" t="str">
        <f t="shared" si="61"/>
        <v/>
      </c>
      <c r="B673" s="20" t="str">
        <f>IFERROR(VLOOKUP($A673,Instellingen!$K$11:$L$22,2,0),"")</f>
        <v/>
      </c>
      <c r="C673" s="51"/>
      <c r="D673" s="52"/>
      <c r="E673" s="52"/>
      <c r="F673" s="53"/>
      <c r="G673" s="50"/>
      <c r="H673" s="50"/>
      <c r="I673" s="50"/>
      <c r="J673" s="38">
        <f t="shared" si="62"/>
        <v>0</v>
      </c>
      <c r="K673" s="38">
        <f t="shared" si="60"/>
        <v>0</v>
      </c>
      <c r="L673" s="38">
        <f t="shared" si="63"/>
        <v>0</v>
      </c>
      <c r="M673" s="38">
        <f t="shared" si="64"/>
        <v>0</v>
      </c>
      <c r="N673" s="38">
        <f t="shared" si="65"/>
        <v>0</v>
      </c>
      <c r="O673" s="38">
        <f>IF($F673=Instellingen!$I$11,ROUND(($J673-($J673/((100%+$F673)/100%))),2),0)</f>
        <v>0</v>
      </c>
      <c r="P673" s="38">
        <f>IF($F673=Instellingen!$I$12,ROUND(($J673-($J673/((100%+$F673)/100%))),2),0)</f>
        <v>0</v>
      </c>
      <c r="Q673" s="38">
        <f>IF($F673=Instellingen!$I$14,0,ROUND(($K673-($K673/((100%+$F673)/100%))),2))</f>
        <v>0</v>
      </c>
    </row>
    <row r="674" spans="1:17" x14ac:dyDescent="0.35">
      <c r="A674" s="20" t="str">
        <f t="shared" si="61"/>
        <v/>
      </c>
      <c r="B674" s="20" t="str">
        <f>IFERROR(VLOOKUP($A674,Instellingen!$K$11:$L$22,2,0),"")</f>
        <v/>
      </c>
      <c r="C674" s="51"/>
      <c r="D674" s="52"/>
      <c r="E674" s="52"/>
      <c r="F674" s="53"/>
      <c r="G674" s="50"/>
      <c r="H674" s="50"/>
      <c r="I674" s="50"/>
      <c r="J674" s="38">
        <f t="shared" si="62"/>
        <v>0</v>
      </c>
      <c r="K674" s="38">
        <f t="shared" si="60"/>
        <v>0</v>
      </c>
      <c r="L674" s="38">
        <f t="shared" si="63"/>
        <v>0</v>
      </c>
      <c r="M674" s="38">
        <f t="shared" si="64"/>
        <v>0</v>
      </c>
      <c r="N674" s="38">
        <f t="shared" si="65"/>
        <v>0</v>
      </c>
      <c r="O674" s="38">
        <f>IF($F674=Instellingen!$I$11,ROUND(($J674-($J674/((100%+$F674)/100%))),2),0)</f>
        <v>0</v>
      </c>
      <c r="P674" s="38">
        <f>IF($F674=Instellingen!$I$12,ROUND(($J674-($J674/((100%+$F674)/100%))),2),0)</f>
        <v>0</v>
      </c>
      <c r="Q674" s="38">
        <f>IF($F674=Instellingen!$I$14,0,ROUND(($K674-($K674/((100%+$F674)/100%))),2))</f>
        <v>0</v>
      </c>
    </row>
    <row r="675" spans="1:17" x14ac:dyDescent="0.35">
      <c r="A675" s="20" t="str">
        <f t="shared" si="61"/>
        <v/>
      </c>
      <c r="B675" s="20" t="str">
        <f>IFERROR(VLOOKUP($A675,Instellingen!$K$11:$L$22,2,0),"")</f>
        <v/>
      </c>
      <c r="C675" s="51"/>
      <c r="D675" s="52"/>
      <c r="E675" s="52"/>
      <c r="F675" s="53"/>
      <c r="G675" s="50"/>
      <c r="H675" s="50"/>
      <c r="I675" s="50"/>
      <c r="J675" s="38">
        <f t="shared" si="62"/>
        <v>0</v>
      </c>
      <c r="K675" s="38">
        <f t="shared" si="60"/>
        <v>0</v>
      </c>
      <c r="L675" s="38">
        <f t="shared" si="63"/>
        <v>0</v>
      </c>
      <c r="M675" s="38">
        <f t="shared" si="64"/>
        <v>0</v>
      </c>
      <c r="N675" s="38">
        <f t="shared" si="65"/>
        <v>0</v>
      </c>
      <c r="O675" s="38">
        <f>IF($F675=Instellingen!$I$11,ROUND(($J675-($J675/((100%+$F675)/100%))),2),0)</f>
        <v>0</v>
      </c>
      <c r="P675" s="38">
        <f>IF($F675=Instellingen!$I$12,ROUND(($J675-($J675/((100%+$F675)/100%))),2),0)</f>
        <v>0</v>
      </c>
      <c r="Q675" s="38">
        <f>IF($F675=Instellingen!$I$14,0,ROUND(($K675-($K675/((100%+$F675)/100%))),2))</f>
        <v>0</v>
      </c>
    </row>
    <row r="676" spans="1:17" x14ac:dyDescent="0.35">
      <c r="A676" s="20" t="str">
        <f t="shared" si="61"/>
        <v/>
      </c>
      <c r="B676" s="20" t="str">
        <f>IFERROR(VLOOKUP($A676,Instellingen!$K$11:$L$22,2,0),"")</f>
        <v/>
      </c>
      <c r="C676" s="51"/>
      <c r="D676" s="52"/>
      <c r="E676" s="52"/>
      <c r="F676" s="53"/>
      <c r="G676" s="50"/>
      <c r="H676" s="50"/>
      <c r="I676" s="50"/>
      <c r="J676" s="38">
        <f t="shared" si="62"/>
        <v>0</v>
      </c>
      <c r="K676" s="38">
        <f t="shared" si="60"/>
        <v>0</v>
      </c>
      <c r="L676" s="38">
        <f t="shared" si="63"/>
        <v>0</v>
      </c>
      <c r="M676" s="38">
        <f t="shared" si="64"/>
        <v>0</v>
      </c>
      <c r="N676" s="38">
        <f t="shared" si="65"/>
        <v>0</v>
      </c>
      <c r="O676" s="38">
        <f>IF($F676=Instellingen!$I$11,ROUND(($J676-($J676/((100%+$F676)/100%))),2),0)</f>
        <v>0</v>
      </c>
      <c r="P676" s="38">
        <f>IF($F676=Instellingen!$I$12,ROUND(($J676-($J676/((100%+$F676)/100%))),2),0)</f>
        <v>0</v>
      </c>
      <c r="Q676" s="38">
        <f>IF($F676=Instellingen!$I$14,0,ROUND(($K676-($K676/((100%+$F676)/100%))),2))</f>
        <v>0</v>
      </c>
    </row>
    <row r="677" spans="1:17" x14ac:dyDescent="0.35">
      <c r="A677" s="20" t="str">
        <f t="shared" si="61"/>
        <v/>
      </c>
      <c r="B677" s="20" t="str">
        <f>IFERROR(VLOOKUP($A677,Instellingen!$K$11:$L$22,2,0),"")</f>
        <v/>
      </c>
      <c r="C677" s="51"/>
      <c r="D677" s="52"/>
      <c r="E677" s="52"/>
      <c r="F677" s="53"/>
      <c r="G677" s="50"/>
      <c r="H677" s="50"/>
      <c r="I677" s="50"/>
      <c r="J677" s="38">
        <f t="shared" si="62"/>
        <v>0</v>
      </c>
      <c r="K677" s="38">
        <f t="shared" si="60"/>
        <v>0</v>
      </c>
      <c r="L677" s="38">
        <f t="shared" si="63"/>
        <v>0</v>
      </c>
      <c r="M677" s="38">
        <f t="shared" si="64"/>
        <v>0</v>
      </c>
      <c r="N677" s="38">
        <f t="shared" si="65"/>
        <v>0</v>
      </c>
      <c r="O677" s="38">
        <f>IF($F677=Instellingen!$I$11,ROUND(($J677-($J677/((100%+$F677)/100%))),2),0)</f>
        <v>0</v>
      </c>
      <c r="P677" s="38">
        <f>IF($F677=Instellingen!$I$12,ROUND(($J677-($J677/((100%+$F677)/100%))),2),0)</f>
        <v>0</v>
      </c>
      <c r="Q677" s="38">
        <f>IF($F677=Instellingen!$I$14,0,ROUND(($K677-($K677/((100%+$F677)/100%))),2))</f>
        <v>0</v>
      </c>
    </row>
    <row r="678" spans="1:17" x14ac:dyDescent="0.35">
      <c r="A678" s="20" t="str">
        <f t="shared" si="61"/>
        <v/>
      </c>
      <c r="B678" s="20" t="str">
        <f>IFERROR(VLOOKUP($A678,Instellingen!$K$11:$L$22,2,0),"")</f>
        <v/>
      </c>
      <c r="C678" s="51"/>
      <c r="D678" s="52"/>
      <c r="E678" s="52"/>
      <c r="F678" s="53"/>
      <c r="G678" s="50"/>
      <c r="H678" s="50"/>
      <c r="I678" s="50"/>
      <c r="J678" s="38">
        <f t="shared" si="62"/>
        <v>0</v>
      </c>
      <c r="K678" s="38">
        <f t="shared" si="60"/>
        <v>0</v>
      </c>
      <c r="L678" s="38">
        <f t="shared" si="63"/>
        <v>0</v>
      </c>
      <c r="M678" s="38">
        <f t="shared" si="64"/>
        <v>0</v>
      </c>
      <c r="N678" s="38">
        <f t="shared" si="65"/>
        <v>0</v>
      </c>
      <c r="O678" s="38">
        <f>IF($F678=Instellingen!$I$11,ROUND(($J678-($J678/((100%+$F678)/100%))),2),0)</f>
        <v>0</v>
      </c>
      <c r="P678" s="38">
        <f>IF($F678=Instellingen!$I$12,ROUND(($J678-($J678/((100%+$F678)/100%))),2),0)</f>
        <v>0</v>
      </c>
      <c r="Q678" s="38">
        <f>IF($F678=Instellingen!$I$14,0,ROUND(($K678-($K678/((100%+$F678)/100%))),2))</f>
        <v>0</v>
      </c>
    </row>
    <row r="679" spans="1:17" x14ac:dyDescent="0.35">
      <c r="A679" s="20" t="str">
        <f t="shared" si="61"/>
        <v/>
      </c>
      <c r="B679" s="20" t="str">
        <f>IFERROR(VLOOKUP($A679,Instellingen!$K$11:$L$22,2,0),"")</f>
        <v/>
      </c>
      <c r="C679" s="51"/>
      <c r="D679" s="52"/>
      <c r="E679" s="52"/>
      <c r="F679" s="53"/>
      <c r="G679" s="50"/>
      <c r="H679" s="50"/>
      <c r="I679" s="50"/>
      <c r="J679" s="38">
        <f t="shared" si="62"/>
        <v>0</v>
      </c>
      <c r="K679" s="38">
        <f t="shared" si="60"/>
        <v>0</v>
      </c>
      <c r="L679" s="38">
        <f t="shared" si="63"/>
        <v>0</v>
      </c>
      <c r="M679" s="38">
        <f t="shared" si="64"/>
        <v>0</v>
      </c>
      <c r="N679" s="38">
        <f t="shared" si="65"/>
        <v>0</v>
      </c>
      <c r="O679" s="38">
        <f>IF($F679=Instellingen!$I$11,ROUND(($J679-($J679/((100%+$F679)/100%))),2),0)</f>
        <v>0</v>
      </c>
      <c r="P679" s="38">
        <f>IF($F679=Instellingen!$I$12,ROUND(($J679-($J679/((100%+$F679)/100%))),2),0)</f>
        <v>0</v>
      </c>
      <c r="Q679" s="38">
        <f>IF($F679=Instellingen!$I$14,0,ROUND(($K679-($K679/((100%+$F679)/100%))),2))</f>
        <v>0</v>
      </c>
    </row>
    <row r="680" spans="1:17" x14ac:dyDescent="0.35">
      <c r="A680" s="20" t="str">
        <f t="shared" si="61"/>
        <v/>
      </c>
      <c r="B680" s="20" t="str">
        <f>IFERROR(VLOOKUP($A680,Instellingen!$K$11:$L$22,2,0),"")</f>
        <v/>
      </c>
      <c r="C680" s="51"/>
      <c r="D680" s="52"/>
      <c r="E680" s="52"/>
      <c r="F680" s="53"/>
      <c r="G680" s="50"/>
      <c r="H680" s="50"/>
      <c r="I680" s="50"/>
      <c r="J680" s="38">
        <f t="shared" si="62"/>
        <v>0</v>
      </c>
      <c r="K680" s="38">
        <f t="shared" si="60"/>
        <v>0</v>
      </c>
      <c r="L680" s="38">
        <f t="shared" si="63"/>
        <v>0</v>
      </c>
      <c r="M680" s="38">
        <f t="shared" si="64"/>
        <v>0</v>
      </c>
      <c r="N680" s="38">
        <f t="shared" si="65"/>
        <v>0</v>
      </c>
      <c r="O680" s="38">
        <f>IF($F680=Instellingen!$I$11,ROUND(($J680-($J680/((100%+$F680)/100%))),2),0)</f>
        <v>0</v>
      </c>
      <c r="P680" s="38">
        <f>IF($F680=Instellingen!$I$12,ROUND(($J680-($J680/((100%+$F680)/100%))),2),0)</f>
        <v>0</v>
      </c>
      <c r="Q680" s="38">
        <f>IF($F680=Instellingen!$I$14,0,ROUND(($K680-($K680/((100%+$F680)/100%))),2))</f>
        <v>0</v>
      </c>
    </row>
    <row r="681" spans="1:17" x14ac:dyDescent="0.35">
      <c r="A681" s="20" t="str">
        <f t="shared" si="61"/>
        <v/>
      </c>
      <c r="B681" s="20" t="str">
        <f>IFERROR(VLOOKUP($A681,Instellingen!$K$11:$L$22,2,0),"")</f>
        <v/>
      </c>
      <c r="C681" s="51"/>
      <c r="D681" s="52"/>
      <c r="E681" s="52"/>
      <c r="F681" s="53"/>
      <c r="G681" s="50"/>
      <c r="H681" s="50"/>
      <c r="I681" s="50"/>
      <c r="J681" s="38">
        <f t="shared" si="62"/>
        <v>0</v>
      </c>
      <c r="K681" s="38">
        <f t="shared" si="60"/>
        <v>0</v>
      </c>
      <c r="L681" s="38">
        <f t="shared" si="63"/>
        <v>0</v>
      </c>
      <c r="M681" s="38">
        <f t="shared" si="64"/>
        <v>0</v>
      </c>
      <c r="N681" s="38">
        <f t="shared" si="65"/>
        <v>0</v>
      </c>
      <c r="O681" s="38">
        <f>IF($F681=Instellingen!$I$11,ROUND(($J681-($J681/((100%+$F681)/100%))),2),0)</f>
        <v>0</v>
      </c>
      <c r="P681" s="38">
        <f>IF($F681=Instellingen!$I$12,ROUND(($J681-($J681/((100%+$F681)/100%))),2),0)</f>
        <v>0</v>
      </c>
      <c r="Q681" s="38">
        <f>IF($F681=Instellingen!$I$14,0,ROUND(($K681-($K681/((100%+$F681)/100%))),2))</f>
        <v>0</v>
      </c>
    </row>
    <row r="682" spans="1:17" x14ac:dyDescent="0.35">
      <c r="A682" s="20" t="str">
        <f t="shared" si="61"/>
        <v/>
      </c>
      <c r="B682" s="20" t="str">
        <f>IFERROR(VLOOKUP($A682,Instellingen!$K$11:$L$22,2,0),"")</f>
        <v/>
      </c>
      <c r="C682" s="51"/>
      <c r="D682" s="52"/>
      <c r="E682" s="52"/>
      <c r="F682" s="53"/>
      <c r="G682" s="50"/>
      <c r="H682" s="50"/>
      <c r="I682" s="50"/>
      <c r="J682" s="38">
        <f t="shared" si="62"/>
        <v>0</v>
      </c>
      <c r="K682" s="38">
        <f t="shared" si="60"/>
        <v>0</v>
      </c>
      <c r="L682" s="38">
        <f t="shared" si="63"/>
        <v>0</v>
      </c>
      <c r="M682" s="38">
        <f t="shared" si="64"/>
        <v>0</v>
      </c>
      <c r="N682" s="38">
        <f t="shared" si="65"/>
        <v>0</v>
      </c>
      <c r="O682" s="38">
        <f>IF($F682=Instellingen!$I$11,ROUND(($J682-($J682/((100%+$F682)/100%))),2),0)</f>
        <v>0</v>
      </c>
      <c r="P682" s="38">
        <f>IF($F682=Instellingen!$I$12,ROUND(($J682-($J682/((100%+$F682)/100%))),2),0)</f>
        <v>0</v>
      </c>
      <c r="Q682" s="38">
        <f>IF($F682=Instellingen!$I$14,0,ROUND(($K682-($K682/((100%+$F682)/100%))),2))</f>
        <v>0</v>
      </c>
    </row>
    <row r="683" spans="1:17" x14ac:dyDescent="0.35">
      <c r="A683" s="20" t="str">
        <f t="shared" si="61"/>
        <v/>
      </c>
      <c r="B683" s="20" t="str">
        <f>IFERROR(VLOOKUP($A683,Instellingen!$K$11:$L$22,2,0),"")</f>
        <v/>
      </c>
      <c r="C683" s="51"/>
      <c r="D683" s="52"/>
      <c r="E683" s="52"/>
      <c r="F683" s="53"/>
      <c r="G683" s="50"/>
      <c r="H683" s="50"/>
      <c r="I683" s="50"/>
      <c r="J683" s="38">
        <f t="shared" si="62"/>
        <v>0</v>
      </c>
      <c r="K683" s="38">
        <f t="shared" si="60"/>
        <v>0</v>
      </c>
      <c r="L683" s="38">
        <f t="shared" si="63"/>
        <v>0</v>
      </c>
      <c r="M683" s="38">
        <f t="shared" si="64"/>
        <v>0</v>
      </c>
      <c r="N683" s="38">
        <f t="shared" si="65"/>
        <v>0</v>
      </c>
      <c r="O683" s="38">
        <f>IF($F683=Instellingen!$I$11,ROUND(($J683-($J683/((100%+$F683)/100%))),2),0)</f>
        <v>0</v>
      </c>
      <c r="P683" s="38">
        <f>IF($F683=Instellingen!$I$12,ROUND(($J683-($J683/((100%+$F683)/100%))),2),0)</f>
        <v>0</v>
      </c>
      <c r="Q683" s="38">
        <f>IF($F683=Instellingen!$I$14,0,ROUND(($K683-($K683/((100%+$F683)/100%))),2))</f>
        <v>0</v>
      </c>
    </row>
    <row r="684" spans="1:17" x14ac:dyDescent="0.35">
      <c r="A684" s="20" t="str">
        <f t="shared" si="61"/>
        <v/>
      </c>
      <c r="B684" s="20" t="str">
        <f>IFERROR(VLOOKUP($A684,Instellingen!$K$11:$L$22,2,0),"")</f>
        <v/>
      </c>
      <c r="C684" s="51"/>
      <c r="D684" s="52"/>
      <c r="E684" s="52"/>
      <c r="F684" s="53"/>
      <c r="G684" s="50"/>
      <c r="H684" s="50"/>
      <c r="I684" s="50"/>
      <c r="J684" s="38">
        <f t="shared" si="62"/>
        <v>0</v>
      </c>
      <c r="K684" s="38">
        <f t="shared" si="60"/>
        <v>0</v>
      </c>
      <c r="L684" s="38">
        <f t="shared" si="63"/>
        <v>0</v>
      </c>
      <c r="M684" s="38">
        <f t="shared" si="64"/>
        <v>0</v>
      </c>
      <c r="N684" s="38">
        <f t="shared" si="65"/>
        <v>0</v>
      </c>
      <c r="O684" s="38">
        <f>IF($F684=Instellingen!$I$11,ROUND(($J684-($J684/((100%+$F684)/100%))),2),0)</f>
        <v>0</v>
      </c>
      <c r="P684" s="38">
        <f>IF($F684=Instellingen!$I$12,ROUND(($J684-($J684/((100%+$F684)/100%))),2),0)</f>
        <v>0</v>
      </c>
      <c r="Q684" s="38">
        <f>IF($F684=Instellingen!$I$14,0,ROUND(($K684-($K684/((100%+$F684)/100%))),2))</f>
        <v>0</v>
      </c>
    </row>
    <row r="685" spans="1:17" x14ac:dyDescent="0.35">
      <c r="A685" s="20" t="str">
        <f t="shared" si="61"/>
        <v/>
      </c>
      <c r="B685" s="20" t="str">
        <f>IFERROR(VLOOKUP($A685,Instellingen!$K$11:$L$22,2,0),"")</f>
        <v/>
      </c>
      <c r="C685" s="51"/>
      <c r="D685" s="52"/>
      <c r="E685" s="52"/>
      <c r="F685" s="53"/>
      <c r="G685" s="50"/>
      <c r="H685" s="50"/>
      <c r="I685" s="50"/>
      <c r="J685" s="38">
        <f t="shared" si="62"/>
        <v>0</v>
      </c>
      <c r="K685" s="38">
        <f t="shared" si="60"/>
        <v>0</v>
      </c>
      <c r="L685" s="38">
        <f t="shared" si="63"/>
        <v>0</v>
      </c>
      <c r="M685" s="38">
        <f t="shared" si="64"/>
        <v>0</v>
      </c>
      <c r="N685" s="38">
        <f t="shared" si="65"/>
        <v>0</v>
      </c>
      <c r="O685" s="38">
        <f>IF($F685=Instellingen!$I$11,ROUND(($J685-($J685/((100%+$F685)/100%))),2),0)</f>
        <v>0</v>
      </c>
      <c r="P685" s="38">
        <f>IF($F685=Instellingen!$I$12,ROUND(($J685-($J685/((100%+$F685)/100%))),2),0)</f>
        <v>0</v>
      </c>
      <c r="Q685" s="38">
        <f>IF($F685=Instellingen!$I$14,0,ROUND(($K685-($K685/((100%+$F685)/100%))),2))</f>
        <v>0</v>
      </c>
    </row>
    <row r="686" spans="1:17" x14ac:dyDescent="0.35">
      <c r="A686" s="20" t="str">
        <f t="shared" si="61"/>
        <v/>
      </c>
      <c r="B686" s="20" t="str">
        <f>IFERROR(VLOOKUP($A686,Instellingen!$K$11:$L$22,2,0),"")</f>
        <v/>
      </c>
      <c r="C686" s="51"/>
      <c r="D686" s="52"/>
      <c r="E686" s="52"/>
      <c r="F686" s="53"/>
      <c r="G686" s="50"/>
      <c r="H686" s="50"/>
      <c r="I686" s="50"/>
      <c r="J686" s="38">
        <f t="shared" si="62"/>
        <v>0</v>
      </c>
      <c r="K686" s="38">
        <f t="shared" si="60"/>
        <v>0</v>
      </c>
      <c r="L686" s="38">
        <f t="shared" si="63"/>
        <v>0</v>
      </c>
      <c r="M686" s="38">
        <f t="shared" si="64"/>
        <v>0</v>
      </c>
      <c r="N686" s="38">
        <f t="shared" si="65"/>
        <v>0</v>
      </c>
      <c r="O686" s="38">
        <f>IF($F686=Instellingen!$I$11,ROUND(($J686-($J686/((100%+$F686)/100%))),2),0)</f>
        <v>0</v>
      </c>
      <c r="P686" s="38">
        <f>IF($F686=Instellingen!$I$12,ROUND(($J686-($J686/((100%+$F686)/100%))),2),0)</f>
        <v>0</v>
      </c>
      <c r="Q686" s="38">
        <f>IF($F686=Instellingen!$I$14,0,ROUND(($K686-($K686/((100%+$F686)/100%))),2))</f>
        <v>0</v>
      </c>
    </row>
    <row r="687" spans="1:17" x14ac:dyDescent="0.35">
      <c r="A687" s="20" t="str">
        <f t="shared" si="61"/>
        <v/>
      </c>
      <c r="B687" s="20" t="str">
        <f>IFERROR(VLOOKUP($A687,Instellingen!$K$11:$L$22,2,0),"")</f>
        <v/>
      </c>
      <c r="C687" s="51"/>
      <c r="D687" s="52"/>
      <c r="E687" s="52"/>
      <c r="F687" s="53"/>
      <c r="G687" s="50"/>
      <c r="H687" s="50"/>
      <c r="I687" s="50"/>
      <c r="J687" s="38">
        <f t="shared" si="62"/>
        <v>0</v>
      </c>
      <c r="K687" s="38">
        <f t="shared" si="60"/>
        <v>0</v>
      </c>
      <c r="L687" s="38">
        <f t="shared" si="63"/>
        <v>0</v>
      </c>
      <c r="M687" s="38">
        <f t="shared" si="64"/>
        <v>0</v>
      </c>
      <c r="N687" s="38">
        <f t="shared" si="65"/>
        <v>0</v>
      </c>
      <c r="O687" s="38">
        <f>IF($F687=Instellingen!$I$11,ROUND(($J687-($J687/((100%+$F687)/100%))),2),0)</f>
        <v>0</v>
      </c>
      <c r="P687" s="38">
        <f>IF($F687=Instellingen!$I$12,ROUND(($J687-($J687/((100%+$F687)/100%))),2),0)</f>
        <v>0</v>
      </c>
      <c r="Q687" s="38">
        <f>IF($F687=Instellingen!$I$14,0,ROUND(($K687-($K687/((100%+$F687)/100%))),2))</f>
        <v>0</v>
      </c>
    </row>
    <row r="688" spans="1:17" x14ac:dyDescent="0.35">
      <c r="A688" s="20" t="str">
        <f t="shared" si="61"/>
        <v/>
      </c>
      <c r="B688" s="20" t="str">
        <f>IFERROR(VLOOKUP($A688,Instellingen!$K$11:$L$22,2,0),"")</f>
        <v/>
      </c>
      <c r="C688" s="51"/>
      <c r="D688" s="52"/>
      <c r="E688" s="52"/>
      <c r="F688" s="53"/>
      <c r="G688" s="50"/>
      <c r="H688" s="50"/>
      <c r="I688" s="50"/>
      <c r="J688" s="38">
        <f t="shared" si="62"/>
        <v>0</v>
      </c>
      <c r="K688" s="38">
        <f t="shared" si="60"/>
        <v>0</v>
      </c>
      <c r="L688" s="38">
        <f t="shared" si="63"/>
        <v>0</v>
      </c>
      <c r="M688" s="38">
        <f t="shared" si="64"/>
        <v>0</v>
      </c>
      <c r="N688" s="38">
        <f t="shared" si="65"/>
        <v>0</v>
      </c>
      <c r="O688" s="38">
        <f>IF($F688=Instellingen!$I$11,ROUND(($J688-($J688/((100%+$F688)/100%))),2),0)</f>
        <v>0</v>
      </c>
      <c r="P688" s="38">
        <f>IF($F688=Instellingen!$I$12,ROUND(($J688-($J688/((100%+$F688)/100%))),2),0)</f>
        <v>0</v>
      </c>
      <c r="Q688" s="38">
        <f>IF($F688=Instellingen!$I$14,0,ROUND(($K688-($K688/((100%+$F688)/100%))),2))</f>
        <v>0</v>
      </c>
    </row>
    <row r="689" spans="1:17" x14ac:dyDescent="0.35">
      <c r="A689" s="20" t="str">
        <f t="shared" si="61"/>
        <v/>
      </c>
      <c r="B689" s="20" t="str">
        <f>IFERROR(VLOOKUP($A689,Instellingen!$K$11:$L$22,2,0),"")</f>
        <v/>
      </c>
      <c r="C689" s="51"/>
      <c r="D689" s="52"/>
      <c r="E689" s="52"/>
      <c r="F689" s="53"/>
      <c r="G689" s="50"/>
      <c r="H689" s="50"/>
      <c r="I689" s="50"/>
      <c r="J689" s="38">
        <f t="shared" si="62"/>
        <v>0</v>
      </c>
      <c r="K689" s="38">
        <f t="shared" si="60"/>
        <v>0</v>
      </c>
      <c r="L689" s="38">
        <f t="shared" si="63"/>
        <v>0</v>
      </c>
      <c r="M689" s="38">
        <f t="shared" si="64"/>
        <v>0</v>
      </c>
      <c r="N689" s="38">
        <f t="shared" si="65"/>
        <v>0</v>
      </c>
      <c r="O689" s="38">
        <f>IF($F689=Instellingen!$I$11,ROUND(($J689-($J689/((100%+$F689)/100%))),2),0)</f>
        <v>0</v>
      </c>
      <c r="P689" s="38">
        <f>IF($F689=Instellingen!$I$12,ROUND(($J689-($J689/((100%+$F689)/100%))),2),0)</f>
        <v>0</v>
      </c>
      <c r="Q689" s="38">
        <f>IF($F689=Instellingen!$I$14,0,ROUND(($K689-($K689/((100%+$F689)/100%))),2))</f>
        <v>0</v>
      </c>
    </row>
    <row r="690" spans="1:17" x14ac:dyDescent="0.35">
      <c r="A690" s="20" t="str">
        <f t="shared" si="61"/>
        <v/>
      </c>
      <c r="B690" s="20" t="str">
        <f>IFERROR(VLOOKUP($A690,Instellingen!$K$11:$L$22,2,0),"")</f>
        <v/>
      </c>
      <c r="C690" s="51"/>
      <c r="D690" s="52"/>
      <c r="E690" s="52"/>
      <c r="F690" s="53"/>
      <c r="G690" s="50"/>
      <c r="H690" s="50"/>
      <c r="I690" s="50"/>
      <c r="J690" s="38">
        <f t="shared" si="62"/>
        <v>0</v>
      </c>
      <c r="K690" s="38">
        <f t="shared" si="60"/>
        <v>0</v>
      </c>
      <c r="L690" s="38">
        <f t="shared" si="63"/>
        <v>0</v>
      </c>
      <c r="M690" s="38">
        <f t="shared" si="64"/>
        <v>0</v>
      </c>
      <c r="N690" s="38">
        <f t="shared" si="65"/>
        <v>0</v>
      </c>
      <c r="O690" s="38">
        <f>IF($F690=Instellingen!$I$11,ROUND(($J690-($J690/((100%+$F690)/100%))),2),0)</f>
        <v>0</v>
      </c>
      <c r="P690" s="38">
        <f>IF($F690=Instellingen!$I$12,ROUND(($J690-($J690/((100%+$F690)/100%))),2),0)</f>
        <v>0</v>
      </c>
      <c r="Q690" s="38">
        <f>IF($F690=Instellingen!$I$14,0,ROUND(($K690-($K690/((100%+$F690)/100%))),2))</f>
        <v>0</v>
      </c>
    </row>
    <row r="691" spans="1:17" x14ac:dyDescent="0.35">
      <c r="A691" s="20" t="str">
        <f t="shared" si="61"/>
        <v/>
      </c>
      <c r="B691" s="20" t="str">
        <f>IFERROR(VLOOKUP($A691,Instellingen!$K$11:$L$22,2,0),"")</f>
        <v/>
      </c>
      <c r="C691" s="51"/>
      <c r="D691" s="52"/>
      <c r="E691" s="52"/>
      <c r="F691" s="53"/>
      <c r="G691" s="50"/>
      <c r="H691" s="50"/>
      <c r="I691" s="50"/>
      <c r="J691" s="38">
        <f t="shared" si="62"/>
        <v>0</v>
      </c>
      <c r="K691" s="38">
        <f t="shared" si="60"/>
        <v>0</v>
      </c>
      <c r="L691" s="38">
        <f t="shared" si="63"/>
        <v>0</v>
      </c>
      <c r="M691" s="38">
        <f t="shared" si="64"/>
        <v>0</v>
      </c>
      <c r="N691" s="38">
        <f t="shared" si="65"/>
        <v>0</v>
      </c>
      <c r="O691" s="38">
        <f>IF($F691=Instellingen!$I$11,ROUND(($J691-($J691/((100%+$F691)/100%))),2),0)</f>
        <v>0</v>
      </c>
      <c r="P691" s="38">
        <f>IF($F691=Instellingen!$I$12,ROUND(($J691-($J691/((100%+$F691)/100%))),2),0)</f>
        <v>0</v>
      </c>
      <c r="Q691" s="38">
        <f>IF($F691=Instellingen!$I$14,0,ROUND(($K691-($K691/((100%+$F691)/100%))),2))</f>
        <v>0</v>
      </c>
    </row>
    <row r="692" spans="1:17" x14ac:dyDescent="0.35">
      <c r="A692" s="20" t="str">
        <f t="shared" si="61"/>
        <v/>
      </c>
      <c r="B692" s="20" t="str">
        <f>IFERROR(VLOOKUP($A692,Instellingen!$K$11:$L$22,2,0),"")</f>
        <v/>
      </c>
      <c r="C692" s="51"/>
      <c r="D692" s="52"/>
      <c r="E692" s="52"/>
      <c r="F692" s="53"/>
      <c r="G692" s="50"/>
      <c r="H692" s="50"/>
      <c r="I692" s="50"/>
      <c r="J692" s="38">
        <f t="shared" si="62"/>
        <v>0</v>
      </c>
      <c r="K692" s="38">
        <f t="shared" si="60"/>
        <v>0</v>
      </c>
      <c r="L692" s="38">
        <f t="shared" si="63"/>
        <v>0</v>
      </c>
      <c r="M692" s="38">
        <f t="shared" si="64"/>
        <v>0</v>
      </c>
      <c r="N692" s="38">
        <f t="shared" si="65"/>
        <v>0</v>
      </c>
      <c r="O692" s="38">
        <f>IF($F692=Instellingen!$I$11,ROUND(($J692-($J692/((100%+$F692)/100%))),2),0)</f>
        <v>0</v>
      </c>
      <c r="P692" s="38">
        <f>IF($F692=Instellingen!$I$12,ROUND(($J692-($J692/((100%+$F692)/100%))),2),0)</f>
        <v>0</v>
      </c>
      <c r="Q692" s="38">
        <f>IF($F692=Instellingen!$I$14,0,ROUND(($K692-($K692/((100%+$F692)/100%))),2))</f>
        <v>0</v>
      </c>
    </row>
    <row r="693" spans="1:17" x14ac:dyDescent="0.35">
      <c r="A693" s="20" t="str">
        <f t="shared" si="61"/>
        <v/>
      </c>
      <c r="B693" s="20" t="str">
        <f>IFERROR(VLOOKUP($A693,Instellingen!$K$11:$L$22,2,0),"")</f>
        <v/>
      </c>
      <c r="C693" s="51"/>
      <c r="D693" s="52"/>
      <c r="E693" s="52"/>
      <c r="F693" s="53"/>
      <c r="G693" s="50"/>
      <c r="H693" s="50"/>
      <c r="I693" s="50"/>
      <c r="J693" s="38">
        <f t="shared" si="62"/>
        <v>0</v>
      </c>
      <c r="K693" s="38">
        <f t="shared" si="60"/>
        <v>0</v>
      </c>
      <c r="L693" s="38">
        <f t="shared" si="63"/>
        <v>0</v>
      </c>
      <c r="M693" s="38">
        <f t="shared" si="64"/>
        <v>0</v>
      </c>
      <c r="N693" s="38">
        <f t="shared" si="65"/>
        <v>0</v>
      </c>
      <c r="O693" s="38">
        <f>IF($F693=Instellingen!$I$11,ROUND(($J693-($J693/((100%+$F693)/100%))),2),0)</f>
        <v>0</v>
      </c>
      <c r="P693" s="38">
        <f>IF($F693=Instellingen!$I$12,ROUND(($J693-($J693/((100%+$F693)/100%))),2),0)</f>
        <v>0</v>
      </c>
      <c r="Q693" s="38">
        <f>IF($F693=Instellingen!$I$14,0,ROUND(($K693-($K693/((100%+$F693)/100%))),2))</f>
        <v>0</v>
      </c>
    </row>
    <row r="694" spans="1:17" x14ac:dyDescent="0.35">
      <c r="A694" s="20" t="str">
        <f t="shared" si="61"/>
        <v/>
      </c>
      <c r="B694" s="20" t="str">
        <f>IFERROR(VLOOKUP($A694,Instellingen!$K$11:$L$22,2,0),"")</f>
        <v/>
      </c>
      <c r="C694" s="51"/>
      <c r="D694" s="52"/>
      <c r="E694" s="52"/>
      <c r="F694" s="53"/>
      <c r="G694" s="50"/>
      <c r="H694" s="50"/>
      <c r="I694" s="50"/>
      <c r="J694" s="38">
        <f t="shared" si="62"/>
        <v>0</v>
      </c>
      <c r="K694" s="38">
        <f t="shared" si="60"/>
        <v>0</v>
      </c>
      <c r="L694" s="38">
        <f t="shared" si="63"/>
        <v>0</v>
      </c>
      <c r="M694" s="38">
        <f t="shared" si="64"/>
        <v>0</v>
      </c>
      <c r="N694" s="38">
        <f t="shared" si="65"/>
        <v>0</v>
      </c>
      <c r="O694" s="38">
        <f>IF($F694=Instellingen!$I$11,ROUND(($J694-($J694/((100%+$F694)/100%))),2),0)</f>
        <v>0</v>
      </c>
      <c r="P694" s="38">
        <f>IF($F694=Instellingen!$I$12,ROUND(($J694-($J694/((100%+$F694)/100%))),2),0)</f>
        <v>0</v>
      </c>
      <c r="Q694" s="38">
        <f>IF($F694=Instellingen!$I$14,0,ROUND(($K694-($K694/((100%+$F694)/100%))),2))</f>
        <v>0</v>
      </c>
    </row>
    <row r="695" spans="1:17" x14ac:dyDescent="0.35">
      <c r="A695" s="20" t="str">
        <f t="shared" si="61"/>
        <v/>
      </c>
      <c r="B695" s="20" t="str">
        <f>IFERROR(VLOOKUP($A695,Instellingen!$K$11:$L$22,2,0),"")</f>
        <v/>
      </c>
      <c r="C695" s="51"/>
      <c r="D695" s="52"/>
      <c r="E695" s="52"/>
      <c r="F695" s="53"/>
      <c r="G695" s="50"/>
      <c r="H695" s="50"/>
      <c r="I695" s="50"/>
      <c r="J695" s="38">
        <f t="shared" si="62"/>
        <v>0</v>
      </c>
      <c r="K695" s="38">
        <f t="shared" si="60"/>
        <v>0</v>
      </c>
      <c r="L695" s="38">
        <f t="shared" si="63"/>
        <v>0</v>
      </c>
      <c r="M695" s="38">
        <f t="shared" si="64"/>
        <v>0</v>
      </c>
      <c r="N695" s="38">
        <f t="shared" si="65"/>
        <v>0</v>
      </c>
      <c r="O695" s="38">
        <f>IF($F695=Instellingen!$I$11,ROUND(($J695-($J695/((100%+$F695)/100%))),2),0)</f>
        <v>0</v>
      </c>
      <c r="P695" s="38">
        <f>IF($F695=Instellingen!$I$12,ROUND(($J695-($J695/((100%+$F695)/100%))),2),0)</f>
        <v>0</v>
      </c>
      <c r="Q695" s="38">
        <f>IF($F695=Instellingen!$I$14,0,ROUND(($K695-($K695/((100%+$F695)/100%))),2))</f>
        <v>0</v>
      </c>
    </row>
    <row r="696" spans="1:17" x14ac:dyDescent="0.35">
      <c r="A696" s="20" t="str">
        <f t="shared" si="61"/>
        <v/>
      </c>
      <c r="B696" s="20" t="str">
        <f>IFERROR(VLOOKUP($A696,Instellingen!$K$11:$L$22,2,0),"")</f>
        <v/>
      </c>
      <c r="C696" s="51"/>
      <c r="D696" s="52"/>
      <c r="E696" s="52"/>
      <c r="F696" s="53"/>
      <c r="G696" s="50"/>
      <c r="H696" s="50"/>
      <c r="I696" s="50"/>
      <c r="J696" s="38">
        <f t="shared" si="62"/>
        <v>0</v>
      </c>
      <c r="K696" s="38">
        <f t="shared" si="60"/>
        <v>0</v>
      </c>
      <c r="L696" s="38">
        <f t="shared" si="63"/>
        <v>0</v>
      </c>
      <c r="M696" s="38">
        <f t="shared" si="64"/>
        <v>0</v>
      </c>
      <c r="N696" s="38">
        <f t="shared" si="65"/>
        <v>0</v>
      </c>
      <c r="O696" s="38">
        <f>IF($F696=Instellingen!$I$11,ROUND(($J696-($J696/((100%+$F696)/100%))),2),0)</f>
        <v>0</v>
      </c>
      <c r="P696" s="38">
        <f>IF($F696=Instellingen!$I$12,ROUND(($J696-($J696/((100%+$F696)/100%))),2),0)</f>
        <v>0</v>
      </c>
      <c r="Q696" s="38">
        <f>IF($F696=Instellingen!$I$14,0,ROUND(($K696-($K696/((100%+$F696)/100%))),2))</f>
        <v>0</v>
      </c>
    </row>
    <row r="697" spans="1:17" x14ac:dyDescent="0.35">
      <c r="A697" s="20" t="str">
        <f t="shared" si="61"/>
        <v/>
      </c>
      <c r="B697" s="20" t="str">
        <f>IFERROR(VLOOKUP($A697,Instellingen!$K$11:$L$22,2,0),"")</f>
        <v/>
      </c>
      <c r="C697" s="51"/>
      <c r="D697" s="52"/>
      <c r="E697" s="52"/>
      <c r="F697" s="53"/>
      <c r="G697" s="50"/>
      <c r="H697" s="50"/>
      <c r="I697" s="50"/>
      <c r="J697" s="38">
        <f t="shared" si="62"/>
        <v>0</v>
      </c>
      <c r="K697" s="38">
        <f t="shared" si="60"/>
        <v>0</v>
      </c>
      <c r="L697" s="38">
        <f t="shared" si="63"/>
        <v>0</v>
      </c>
      <c r="M697" s="38">
        <f t="shared" si="64"/>
        <v>0</v>
      </c>
      <c r="N697" s="38">
        <f t="shared" si="65"/>
        <v>0</v>
      </c>
      <c r="O697" s="38">
        <f>IF($F697=Instellingen!$I$11,ROUND(($J697-($J697/((100%+$F697)/100%))),2),0)</f>
        <v>0</v>
      </c>
      <c r="P697" s="38">
        <f>IF($F697=Instellingen!$I$12,ROUND(($J697-($J697/((100%+$F697)/100%))),2),0)</f>
        <v>0</v>
      </c>
      <c r="Q697" s="38">
        <f>IF($F697=Instellingen!$I$14,0,ROUND(($K697-($K697/((100%+$F697)/100%))),2))</f>
        <v>0</v>
      </c>
    </row>
    <row r="698" spans="1:17" x14ac:dyDescent="0.35">
      <c r="A698" s="20" t="str">
        <f t="shared" si="61"/>
        <v/>
      </c>
      <c r="B698" s="20" t="str">
        <f>IFERROR(VLOOKUP($A698,Instellingen!$K$11:$L$22,2,0),"")</f>
        <v/>
      </c>
      <c r="C698" s="51"/>
      <c r="D698" s="52"/>
      <c r="E698" s="52"/>
      <c r="F698" s="53"/>
      <c r="G698" s="50"/>
      <c r="H698" s="50"/>
      <c r="I698" s="50"/>
      <c r="J698" s="38">
        <f t="shared" si="62"/>
        <v>0</v>
      </c>
      <c r="K698" s="38">
        <f t="shared" si="60"/>
        <v>0</v>
      </c>
      <c r="L698" s="38">
        <f t="shared" si="63"/>
        <v>0</v>
      </c>
      <c r="M698" s="38">
        <f t="shared" si="64"/>
        <v>0</v>
      </c>
      <c r="N698" s="38">
        <f t="shared" si="65"/>
        <v>0</v>
      </c>
      <c r="O698" s="38">
        <f>IF($F698=Instellingen!$I$11,ROUND(($J698-($J698/((100%+$F698)/100%))),2),0)</f>
        <v>0</v>
      </c>
      <c r="P698" s="38">
        <f>IF($F698=Instellingen!$I$12,ROUND(($J698-($J698/((100%+$F698)/100%))),2),0)</f>
        <v>0</v>
      </c>
      <c r="Q698" s="38">
        <f>IF($F698=Instellingen!$I$14,0,ROUND(($K698-($K698/((100%+$F698)/100%))),2))</f>
        <v>0</v>
      </c>
    </row>
    <row r="699" spans="1:17" x14ac:dyDescent="0.35">
      <c r="A699" s="20" t="str">
        <f t="shared" si="61"/>
        <v/>
      </c>
      <c r="B699" s="20" t="str">
        <f>IFERROR(VLOOKUP($A699,Instellingen!$K$11:$L$22,2,0),"")</f>
        <v/>
      </c>
      <c r="C699" s="51"/>
      <c r="D699" s="52"/>
      <c r="E699" s="52"/>
      <c r="F699" s="53"/>
      <c r="G699" s="50"/>
      <c r="H699" s="50"/>
      <c r="I699" s="50"/>
      <c r="J699" s="38">
        <f t="shared" si="62"/>
        <v>0</v>
      </c>
      <c r="K699" s="38">
        <f t="shared" si="60"/>
        <v>0</v>
      </c>
      <c r="L699" s="38">
        <f t="shared" si="63"/>
        <v>0</v>
      </c>
      <c r="M699" s="38">
        <f t="shared" si="64"/>
        <v>0</v>
      </c>
      <c r="N699" s="38">
        <f t="shared" si="65"/>
        <v>0</v>
      </c>
      <c r="O699" s="38">
        <f>IF($F699=Instellingen!$I$11,ROUND(($J699-($J699/((100%+$F699)/100%))),2),0)</f>
        <v>0</v>
      </c>
      <c r="P699" s="38">
        <f>IF($F699=Instellingen!$I$12,ROUND(($J699-($J699/((100%+$F699)/100%))),2),0)</f>
        <v>0</v>
      </c>
      <c r="Q699" s="38">
        <f>IF($F699=Instellingen!$I$14,0,ROUND(($K699-($K699/((100%+$F699)/100%))),2))</f>
        <v>0</v>
      </c>
    </row>
    <row r="700" spans="1:17" x14ac:dyDescent="0.35">
      <c r="A700" s="20" t="str">
        <f t="shared" si="61"/>
        <v/>
      </c>
      <c r="B700" s="20" t="str">
        <f>IFERROR(VLOOKUP($A700,Instellingen!$K$11:$L$22,2,0),"")</f>
        <v/>
      </c>
      <c r="C700" s="51"/>
      <c r="D700" s="52"/>
      <c r="E700" s="52"/>
      <c r="F700" s="53"/>
      <c r="G700" s="50"/>
      <c r="H700" s="50"/>
      <c r="I700" s="50"/>
      <c r="J700" s="38">
        <f t="shared" si="62"/>
        <v>0</v>
      </c>
      <c r="K700" s="38">
        <f t="shared" si="60"/>
        <v>0</v>
      </c>
      <c r="L700" s="38">
        <f t="shared" si="63"/>
        <v>0</v>
      </c>
      <c r="M700" s="38">
        <f t="shared" si="64"/>
        <v>0</v>
      </c>
      <c r="N700" s="38">
        <f t="shared" si="65"/>
        <v>0</v>
      </c>
      <c r="O700" s="38">
        <f>IF($F700=Instellingen!$I$11,ROUND(($J700-($J700/((100%+$F700)/100%))),2),0)</f>
        <v>0</v>
      </c>
      <c r="P700" s="38">
        <f>IF($F700=Instellingen!$I$12,ROUND(($J700-($J700/((100%+$F700)/100%))),2),0)</f>
        <v>0</v>
      </c>
      <c r="Q700" s="38">
        <f>IF($F700=Instellingen!$I$14,0,ROUND(($K700-($K700/((100%+$F700)/100%))),2))</f>
        <v>0</v>
      </c>
    </row>
    <row r="701" spans="1:17" x14ac:dyDescent="0.35">
      <c r="A701" s="20" t="str">
        <f t="shared" si="61"/>
        <v/>
      </c>
      <c r="B701" s="20" t="str">
        <f>IFERROR(VLOOKUP($A701,Instellingen!$K$11:$L$22,2,0),"")</f>
        <v/>
      </c>
      <c r="C701" s="51"/>
      <c r="D701" s="52"/>
      <c r="E701" s="52"/>
      <c r="F701" s="53"/>
      <c r="G701" s="50"/>
      <c r="H701" s="50"/>
      <c r="I701" s="50"/>
      <c r="J701" s="38">
        <f t="shared" si="62"/>
        <v>0</v>
      </c>
      <c r="K701" s="38">
        <f t="shared" si="60"/>
        <v>0</v>
      </c>
      <c r="L701" s="38">
        <f t="shared" si="63"/>
        <v>0</v>
      </c>
      <c r="M701" s="38">
        <f t="shared" si="64"/>
        <v>0</v>
      </c>
      <c r="N701" s="38">
        <f t="shared" si="65"/>
        <v>0</v>
      </c>
      <c r="O701" s="38">
        <f>IF($F701=Instellingen!$I$11,ROUND(($J701-($J701/((100%+$F701)/100%))),2),0)</f>
        <v>0</v>
      </c>
      <c r="P701" s="38">
        <f>IF($F701=Instellingen!$I$12,ROUND(($J701-($J701/((100%+$F701)/100%))),2),0)</f>
        <v>0</v>
      </c>
      <c r="Q701" s="38">
        <f>IF($F701=Instellingen!$I$14,0,ROUND(($K701-($K701/((100%+$F701)/100%))),2))</f>
        <v>0</v>
      </c>
    </row>
    <row r="702" spans="1:17" x14ac:dyDescent="0.35">
      <c r="A702" s="20" t="str">
        <f t="shared" si="61"/>
        <v/>
      </c>
      <c r="B702" s="20" t="str">
        <f>IFERROR(VLOOKUP($A702,Instellingen!$K$11:$L$22,2,0),"")</f>
        <v/>
      </c>
      <c r="C702" s="51"/>
      <c r="D702" s="52"/>
      <c r="E702" s="52"/>
      <c r="F702" s="53"/>
      <c r="G702" s="50"/>
      <c r="H702" s="50"/>
      <c r="I702" s="50"/>
      <c r="J702" s="38">
        <f t="shared" si="62"/>
        <v>0</v>
      </c>
      <c r="K702" s="38">
        <f t="shared" si="60"/>
        <v>0</v>
      </c>
      <c r="L702" s="38">
        <f t="shared" si="63"/>
        <v>0</v>
      </c>
      <c r="M702" s="38">
        <f t="shared" si="64"/>
        <v>0</v>
      </c>
      <c r="N702" s="38">
        <f t="shared" si="65"/>
        <v>0</v>
      </c>
      <c r="O702" s="38">
        <f>IF($F702=Instellingen!$I$11,ROUND(($J702-($J702/((100%+$F702)/100%))),2),0)</f>
        <v>0</v>
      </c>
      <c r="P702" s="38">
        <f>IF($F702=Instellingen!$I$12,ROUND(($J702-($J702/((100%+$F702)/100%))),2),0)</f>
        <v>0</v>
      </c>
      <c r="Q702" s="38">
        <f>IF($F702=Instellingen!$I$14,0,ROUND(($K702-($K702/((100%+$F702)/100%))),2))</f>
        <v>0</v>
      </c>
    </row>
    <row r="703" spans="1:17" x14ac:dyDescent="0.35">
      <c r="A703" s="20" t="str">
        <f t="shared" si="61"/>
        <v/>
      </c>
      <c r="B703" s="20" t="str">
        <f>IFERROR(VLOOKUP($A703,Instellingen!$K$11:$L$22,2,0),"")</f>
        <v/>
      </c>
      <c r="C703" s="51"/>
      <c r="D703" s="52"/>
      <c r="E703" s="52"/>
      <c r="F703" s="53"/>
      <c r="G703" s="50"/>
      <c r="H703" s="50"/>
      <c r="I703" s="50"/>
      <c r="J703" s="38">
        <f t="shared" si="62"/>
        <v>0</v>
      </c>
      <c r="K703" s="38">
        <f t="shared" si="60"/>
        <v>0</v>
      </c>
      <c r="L703" s="38">
        <f t="shared" si="63"/>
        <v>0</v>
      </c>
      <c r="M703" s="38">
        <f t="shared" si="64"/>
        <v>0</v>
      </c>
      <c r="N703" s="38">
        <f t="shared" si="65"/>
        <v>0</v>
      </c>
      <c r="O703" s="38">
        <f>IF($F703=Instellingen!$I$11,ROUND(($J703-($J703/((100%+$F703)/100%))),2),0)</f>
        <v>0</v>
      </c>
      <c r="P703" s="38">
        <f>IF($F703=Instellingen!$I$12,ROUND(($J703-($J703/((100%+$F703)/100%))),2),0)</f>
        <v>0</v>
      </c>
      <c r="Q703" s="38">
        <f>IF($F703=Instellingen!$I$14,0,ROUND(($K703-($K703/((100%+$F703)/100%))),2))</f>
        <v>0</v>
      </c>
    </row>
    <row r="704" spans="1:17" x14ac:dyDescent="0.35">
      <c r="A704" s="20" t="str">
        <f t="shared" si="61"/>
        <v/>
      </c>
      <c r="B704" s="20" t="str">
        <f>IFERROR(VLOOKUP($A704,Instellingen!$K$11:$L$22,2,0),"")</f>
        <v/>
      </c>
      <c r="C704" s="51"/>
      <c r="D704" s="52"/>
      <c r="E704" s="52"/>
      <c r="F704" s="53"/>
      <c r="G704" s="50"/>
      <c r="H704" s="50"/>
      <c r="I704" s="50"/>
      <c r="J704" s="38">
        <f t="shared" si="62"/>
        <v>0</v>
      </c>
      <c r="K704" s="38">
        <f t="shared" si="60"/>
        <v>0</v>
      </c>
      <c r="L704" s="38">
        <f t="shared" si="63"/>
        <v>0</v>
      </c>
      <c r="M704" s="38">
        <f t="shared" si="64"/>
        <v>0</v>
      </c>
      <c r="N704" s="38">
        <f t="shared" si="65"/>
        <v>0</v>
      </c>
      <c r="O704" s="38">
        <f>IF($F704=Instellingen!$I$11,ROUND(($J704-($J704/((100%+$F704)/100%))),2),0)</f>
        <v>0</v>
      </c>
      <c r="P704" s="38">
        <f>IF($F704=Instellingen!$I$12,ROUND(($J704-($J704/((100%+$F704)/100%))),2),0)</f>
        <v>0</v>
      </c>
      <c r="Q704" s="38">
        <f>IF($F704=Instellingen!$I$14,0,ROUND(($K704-($K704/((100%+$F704)/100%))),2))</f>
        <v>0</v>
      </c>
    </row>
    <row r="705" spans="1:17" x14ac:dyDescent="0.35">
      <c r="A705" s="20" t="str">
        <f t="shared" si="61"/>
        <v/>
      </c>
      <c r="B705" s="20" t="str">
        <f>IFERROR(VLOOKUP($A705,Instellingen!$K$11:$L$22,2,0),"")</f>
        <v/>
      </c>
      <c r="C705" s="51"/>
      <c r="D705" s="52"/>
      <c r="E705" s="52"/>
      <c r="F705" s="53"/>
      <c r="G705" s="50"/>
      <c r="H705" s="50"/>
      <c r="I705" s="50"/>
      <c r="J705" s="38">
        <f t="shared" si="62"/>
        <v>0</v>
      </c>
      <c r="K705" s="38">
        <f t="shared" si="60"/>
        <v>0</v>
      </c>
      <c r="L705" s="38">
        <f t="shared" si="63"/>
        <v>0</v>
      </c>
      <c r="M705" s="38">
        <f t="shared" si="64"/>
        <v>0</v>
      </c>
      <c r="N705" s="38">
        <f t="shared" si="65"/>
        <v>0</v>
      </c>
      <c r="O705" s="38">
        <f>IF($F705=Instellingen!$I$11,ROUND(($J705-($J705/((100%+$F705)/100%))),2),0)</f>
        <v>0</v>
      </c>
      <c r="P705" s="38">
        <f>IF($F705=Instellingen!$I$12,ROUND(($J705-($J705/((100%+$F705)/100%))),2),0)</f>
        <v>0</v>
      </c>
      <c r="Q705" s="38">
        <f>IF($F705=Instellingen!$I$14,0,ROUND(($K705-($K705/((100%+$F705)/100%))),2))</f>
        <v>0</v>
      </c>
    </row>
    <row r="706" spans="1:17" x14ac:dyDescent="0.35">
      <c r="A706" s="20" t="str">
        <f t="shared" si="61"/>
        <v/>
      </c>
      <c r="B706" s="20" t="str">
        <f>IFERROR(VLOOKUP($A706,Instellingen!$K$11:$L$22,2,0),"")</f>
        <v/>
      </c>
      <c r="C706" s="51"/>
      <c r="D706" s="52"/>
      <c r="E706" s="52"/>
      <c r="F706" s="53"/>
      <c r="G706" s="50"/>
      <c r="H706" s="50"/>
      <c r="I706" s="50"/>
      <c r="J706" s="38">
        <f t="shared" si="62"/>
        <v>0</v>
      </c>
      <c r="K706" s="38">
        <f t="shared" si="60"/>
        <v>0</v>
      </c>
      <c r="L706" s="38">
        <f t="shared" si="63"/>
        <v>0</v>
      </c>
      <c r="M706" s="38">
        <f t="shared" si="64"/>
        <v>0</v>
      </c>
      <c r="N706" s="38">
        <f t="shared" si="65"/>
        <v>0</v>
      </c>
      <c r="O706" s="38">
        <f>IF($F706=Instellingen!$I$11,ROUND(($J706-($J706/((100%+$F706)/100%))),2),0)</f>
        <v>0</v>
      </c>
      <c r="P706" s="38">
        <f>IF($F706=Instellingen!$I$12,ROUND(($J706-($J706/((100%+$F706)/100%))),2),0)</f>
        <v>0</v>
      </c>
      <c r="Q706" s="38">
        <f>IF($F706=Instellingen!$I$14,0,ROUND(($K706-($K706/((100%+$F706)/100%))),2))</f>
        <v>0</v>
      </c>
    </row>
    <row r="707" spans="1:17" x14ac:dyDescent="0.35">
      <c r="A707" s="20" t="str">
        <f t="shared" si="61"/>
        <v/>
      </c>
      <c r="B707" s="20" t="str">
        <f>IFERROR(VLOOKUP($A707,Instellingen!$K$11:$L$22,2,0),"")</f>
        <v/>
      </c>
      <c r="C707" s="51"/>
      <c r="D707" s="52"/>
      <c r="E707" s="52"/>
      <c r="F707" s="53"/>
      <c r="G707" s="50"/>
      <c r="H707" s="50"/>
      <c r="I707" s="50"/>
      <c r="J707" s="38">
        <f t="shared" si="62"/>
        <v>0</v>
      </c>
      <c r="K707" s="38">
        <f t="shared" si="60"/>
        <v>0</v>
      </c>
      <c r="L707" s="38">
        <f t="shared" si="63"/>
        <v>0</v>
      </c>
      <c r="M707" s="38">
        <f t="shared" si="64"/>
        <v>0</v>
      </c>
      <c r="N707" s="38">
        <f t="shared" si="65"/>
        <v>0</v>
      </c>
      <c r="O707" s="38">
        <f>IF($F707=Instellingen!$I$11,ROUND(($J707-($J707/((100%+$F707)/100%))),2),0)</f>
        <v>0</v>
      </c>
      <c r="P707" s="38">
        <f>IF($F707=Instellingen!$I$12,ROUND(($J707-($J707/((100%+$F707)/100%))),2),0)</f>
        <v>0</v>
      </c>
      <c r="Q707" s="38">
        <f>IF($F707=Instellingen!$I$14,0,ROUND(($K707-($K707/((100%+$F707)/100%))),2))</f>
        <v>0</v>
      </c>
    </row>
    <row r="708" spans="1:17" x14ac:dyDescent="0.35">
      <c r="A708" s="20" t="str">
        <f t="shared" si="61"/>
        <v/>
      </c>
      <c r="B708" s="20" t="str">
        <f>IFERROR(VLOOKUP($A708,Instellingen!$K$11:$L$22,2,0),"")</f>
        <v/>
      </c>
      <c r="C708" s="51"/>
      <c r="D708" s="52"/>
      <c r="E708" s="52"/>
      <c r="F708" s="53"/>
      <c r="G708" s="50"/>
      <c r="H708" s="50"/>
      <c r="I708" s="50"/>
      <c r="J708" s="38">
        <f t="shared" si="62"/>
        <v>0</v>
      </c>
      <c r="K708" s="38">
        <f t="shared" si="60"/>
        <v>0</v>
      </c>
      <c r="L708" s="38">
        <f t="shared" si="63"/>
        <v>0</v>
      </c>
      <c r="M708" s="38">
        <f t="shared" si="64"/>
        <v>0</v>
      </c>
      <c r="N708" s="38">
        <f t="shared" si="65"/>
        <v>0</v>
      </c>
      <c r="O708" s="38">
        <f>IF($F708=Instellingen!$I$11,ROUND(($J708-($J708/((100%+$F708)/100%))),2),0)</f>
        <v>0</v>
      </c>
      <c r="P708" s="38">
        <f>IF($F708=Instellingen!$I$12,ROUND(($J708-($J708/((100%+$F708)/100%))),2),0)</f>
        <v>0</v>
      </c>
      <c r="Q708" s="38">
        <f>IF($F708=Instellingen!$I$14,0,ROUND(($K708-($K708/((100%+$F708)/100%))),2))</f>
        <v>0</v>
      </c>
    </row>
    <row r="709" spans="1:17" x14ac:dyDescent="0.35">
      <c r="A709" s="20" t="str">
        <f t="shared" si="61"/>
        <v/>
      </c>
      <c r="B709" s="20" t="str">
        <f>IFERROR(VLOOKUP($A709,Instellingen!$K$11:$L$22,2,0),"")</f>
        <v/>
      </c>
      <c r="C709" s="51"/>
      <c r="D709" s="52"/>
      <c r="E709" s="52"/>
      <c r="F709" s="53"/>
      <c r="G709" s="50"/>
      <c r="H709" s="50"/>
      <c r="I709" s="50"/>
      <c r="J709" s="38">
        <f t="shared" si="62"/>
        <v>0</v>
      </c>
      <c r="K709" s="38">
        <f t="shared" si="60"/>
        <v>0</v>
      </c>
      <c r="L709" s="38">
        <f t="shared" si="63"/>
        <v>0</v>
      </c>
      <c r="M709" s="38">
        <f t="shared" si="64"/>
        <v>0</v>
      </c>
      <c r="N709" s="38">
        <f t="shared" si="65"/>
        <v>0</v>
      </c>
      <c r="O709" s="38">
        <f>IF($F709=Instellingen!$I$11,ROUND(($J709-($J709/((100%+$F709)/100%))),2),0)</f>
        <v>0</v>
      </c>
      <c r="P709" s="38">
        <f>IF($F709=Instellingen!$I$12,ROUND(($J709-($J709/((100%+$F709)/100%))),2),0)</f>
        <v>0</v>
      </c>
      <c r="Q709" s="38">
        <f>IF($F709=Instellingen!$I$14,0,ROUND(($K709-($K709/((100%+$F709)/100%))),2))</f>
        <v>0</v>
      </c>
    </row>
    <row r="710" spans="1:17" x14ac:dyDescent="0.35">
      <c r="A710" s="20" t="str">
        <f t="shared" si="61"/>
        <v/>
      </c>
      <c r="B710" s="20" t="str">
        <f>IFERROR(VLOOKUP($A710,Instellingen!$K$11:$L$22,2,0),"")</f>
        <v/>
      </c>
      <c r="C710" s="51"/>
      <c r="D710" s="52"/>
      <c r="E710" s="52"/>
      <c r="F710" s="53"/>
      <c r="G710" s="50"/>
      <c r="H710" s="50"/>
      <c r="I710" s="50"/>
      <c r="J710" s="38">
        <f t="shared" si="62"/>
        <v>0</v>
      </c>
      <c r="K710" s="38">
        <f t="shared" si="60"/>
        <v>0</v>
      </c>
      <c r="L710" s="38">
        <f t="shared" si="63"/>
        <v>0</v>
      </c>
      <c r="M710" s="38">
        <f t="shared" si="64"/>
        <v>0</v>
      </c>
      <c r="N710" s="38">
        <f t="shared" si="65"/>
        <v>0</v>
      </c>
      <c r="O710" s="38">
        <f>IF($F710=Instellingen!$I$11,ROUND(($J710-($J710/((100%+$F710)/100%))),2),0)</f>
        <v>0</v>
      </c>
      <c r="P710" s="38">
        <f>IF($F710=Instellingen!$I$12,ROUND(($J710-($J710/((100%+$F710)/100%))),2),0)</f>
        <v>0</v>
      </c>
      <c r="Q710" s="38">
        <f>IF($F710=Instellingen!$I$14,0,ROUND(($K710-($K710/((100%+$F710)/100%))),2))</f>
        <v>0</v>
      </c>
    </row>
    <row r="711" spans="1:17" x14ac:dyDescent="0.35">
      <c r="A711" s="20" t="str">
        <f t="shared" si="61"/>
        <v/>
      </c>
      <c r="B711" s="20" t="str">
        <f>IFERROR(VLOOKUP($A711,Instellingen!$K$11:$L$22,2,0),"")</f>
        <v/>
      </c>
      <c r="C711" s="51"/>
      <c r="D711" s="52"/>
      <c r="E711" s="52"/>
      <c r="F711" s="53"/>
      <c r="G711" s="50"/>
      <c r="H711" s="50"/>
      <c r="I711" s="50"/>
      <c r="J711" s="38">
        <f t="shared" si="62"/>
        <v>0</v>
      </c>
      <c r="K711" s="38">
        <f t="shared" ref="K711:K774" si="66">IF(OR($G711="Kosten",$G711="Investering"),$E711-$D711,0)</f>
        <v>0</v>
      </c>
      <c r="L711" s="38">
        <f t="shared" si="63"/>
        <v>0</v>
      </c>
      <c r="M711" s="38">
        <f t="shared" si="64"/>
        <v>0</v>
      </c>
      <c r="N711" s="38">
        <f t="shared" si="65"/>
        <v>0</v>
      </c>
      <c r="O711" s="38">
        <f>IF($F711=Instellingen!$I$11,ROUND(($J711-($J711/((100%+$F711)/100%))),2),0)</f>
        <v>0</v>
      </c>
      <c r="P711" s="38">
        <f>IF($F711=Instellingen!$I$12,ROUND(($J711-($J711/((100%+$F711)/100%))),2),0)</f>
        <v>0</v>
      </c>
      <c r="Q711" s="38">
        <f>IF($F711=Instellingen!$I$14,0,ROUND(($K711-($K711/((100%+$F711)/100%))),2))</f>
        <v>0</v>
      </c>
    </row>
    <row r="712" spans="1:17" x14ac:dyDescent="0.35">
      <c r="A712" s="20" t="str">
        <f t="shared" ref="A712:A775" si="67">IF($C712="","",PROPER(TEXT($C712,"mmmm")))</f>
        <v/>
      </c>
      <c r="B712" s="20" t="str">
        <f>IFERROR(VLOOKUP($A712,Instellingen!$K$11:$L$22,2,0),"")</f>
        <v/>
      </c>
      <c r="C712" s="51"/>
      <c r="D712" s="52"/>
      <c r="E712" s="52"/>
      <c r="F712" s="53"/>
      <c r="G712" s="50"/>
      <c r="H712" s="50"/>
      <c r="I712" s="50"/>
      <c r="J712" s="38">
        <f t="shared" ref="J712:J775" si="68">IF($G712="Omzet",$D712-$E712,0)</f>
        <v>0</v>
      </c>
      <c r="K712" s="38">
        <f t="shared" si="66"/>
        <v>0</v>
      </c>
      <c r="L712" s="38">
        <f t="shared" ref="L712:L775" si="69">IF(OR($G712="Omzet",$G712="Kosten",$G712="Investering"),0,$D712-$E712)</f>
        <v>0</v>
      </c>
      <c r="M712" s="38">
        <f t="shared" ref="M712:M775" si="70">J712-O712-P712</f>
        <v>0</v>
      </c>
      <c r="N712" s="38">
        <f t="shared" ref="N712:N775" si="71">K712-Q712</f>
        <v>0</v>
      </c>
      <c r="O712" s="38">
        <f>IF($F712=Instellingen!$I$11,ROUND(($J712-($J712/((100%+$F712)/100%))),2),0)</f>
        <v>0</v>
      </c>
      <c r="P712" s="38">
        <f>IF($F712=Instellingen!$I$12,ROUND(($J712-($J712/((100%+$F712)/100%))),2),0)</f>
        <v>0</v>
      </c>
      <c r="Q712" s="38">
        <f>IF($F712=Instellingen!$I$14,0,ROUND(($K712-($K712/((100%+$F712)/100%))),2))</f>
        <v>0</v>
      </c>
    </row>
    <row r="713" spans="1:17" x14ac:dyDescent="0.35">
      <c r="A713" s="20" t="str">
        <f t="shared" si="67"/>
        <v/>
      </c>
      <c r="B713" s="20" t="str">
        <f>IFERROR(VLOOKUP($A713,Instellingen!$K$11:$L$22,2,0),"")</f>
        <v/>
      </c>
      <c r="C713" s="51"/>
      <c r="D713" s="52"/>
      <c r="E713" s="52"/>
      <c r="F713" s="53"/>
      <c r="G713" s="50"/>
      <c r="H713" s="50"/>
      <c r="I713" s="50"/>
      <c r="J713" s="38">
        <f t="shared" si="68"/>
        <v>0</v>
      </c>
      <c r="K713" s="38">
        <f t="shared" si="66"/>
        <v>0</v>
      </c>
      <c r="L713" s="38">
        <f t="shared" si="69"/>
        <v>0</v>
      </c>
      <c r="M713" s="38">
        <f t="shared" si="70"/>
        <v>0</v>
      </c>
      <c r="N713" s="38">
        <f t="shared" si="71"/>
        <v>0</v>
      </c>
      <c r="O713" s="38">
        <f>IF($F713=Instellingen!$I$11,ROUND(($J713-($J713/((100%+$F713)/100%))),2),0)</f>
        <v>0</v>
      </c>
      <c r="P713" s="38">
        <f>IF($F713=Instellingen!$I$12,ROUND(($J713-($J713/((100%+$F713)/100%))),2),0)</f>
        <v>0</v>
      </c>
      <c r="Q713" s="38">
        <f>IF($F713=Instellingen!$I$14,0,ROUND(($K713-($K713/((100%+$F713)/100%))),2))</f>
        <v>0</v>
      </c>
    </row>
    <row r="714" spans="1:17" x14ac:dyDescent="0.35">
      <c r="A714" s="20" t="str">
        <f t="shared" si="67"/>
        <v/>
      </c>
      <c r="B714" s="20" t="str">
        <f>IFERROR(VLOOKUP($A714,Instellingen!$K$11:$L$22,2,0),"")</f>
        <v/>
      </c>
      <c r="C714" s="51"/>
      <c r="D714" s="52"/>
      <c r="E714" s="52"/>
      <c r="F714" s="53"/>
      <c r="G714" s="50"/>
      <c r="H714" s="50"/>
      <c r="I714" s="50"/>
      <c r="J714" s="38">
        <f t="shared" si="68"/>
        <v>0</v>
      </c>
      <c r="K714" s="38">
        <f t="shared" si="66"/>
        <v>0</v>
      </c>
      <c r="L714" s="38">
        <f t="shared" si="69"/>
        <v>0</v>
      </c>
      <c r="M714" s="38">
        <f t="shared" si="70"/>
        <v>0</v>
      </c>
      <c r="N714" s="38">
        <f t="shared" si="71"/>
        <v>0</v>
      </c>
      <c r="O714" s="38">
        <f>IF($F714=Instellingen!$I$11,ROUND(($J714-($J714/((100%+$F714)/100%))),2),0)</f>
        <v>0</v>
      </c>
      <c r="P714" s="38">
        <f>IF($F714=Instellingen!$I$12,ROUND(($J714-($J714/((100%+$F714)/100%))),2),0)</f>
        <v>0</v>
      </c>
      <c r="Q714" s="38">
        <f>IF($F714=Instellingen!$I$14,0,ROUND(($K714-($K714/((100%+$F714)/100%))),2))</f>
        <v>0</v>
      </c>
    </row>
    <row r="715" spans="1:17" x14ac:dyDescent="0.35">
      <c r="A715" s="20" t="str">
        <f t="shared" si="67"/>
        <v/>
      </c>
      <c r="B715" s="20" t="str">
        <f>IFERROR(VLOOKUP($A715,Instellingen!$K$11:$L$22,2,0),"")</f>
        <v/>
      </c>
      <c r="C715" s="51"/>
      <c r="D715" s="52"/>
      <c r="E715" s="52"/>
      <c r="F715" s="53"/>
      <c r="G715" s="50"/>
      <c r="H715" s="50"/>
      <c r="I715" s="50"/>
      <c r="J715" s="38">
        <f t="shared" si="68"/>
        <v>0</v>
      </c>
      <c r="K715" s="38">
        <f t="shared" si="66"/>
        <v>0</v>
      </c>
      <c r="L715" s="38">
        <f t="shared" si="69"/>
        <v>0</v>
      </c>
      <c r="M715" s="38">
        <f t="shared" si="70"/>
        <v>0</v>
      </c>
      <c r="N715" s="38">
        <f t="shared" si="71"/>
        <v>0</v>
      </c>
      <c r="O715" s="38">
        <f>IF($F715=Instellingen!$I$11,ROUND(($J715-($J715/((100%+$F715)/100%))),2),0)</f>
        <v>0</v>
      </c>
      <c r="P715" s="38">
        <f>IF($F715=Instellingen!$I$12,ROUND(($J715-($J715/((100%+$F715)/100%))),2),0)</f>
        <v>0</v>
      </c>
      <c r="Q715" s="38">
        <f>IF($F715=Instellingen!$I$14,0,ROUND(($K715-($K715/((100%+$F715)/100%))),2))</f>
        <v>0</v>
      </c>
    </row>
    <row r="716" spans="1:17" x14ac:dyDescent="0.35">
      <c r="A716" s="20" t="str">
        <f t="shared" si="67"/>
        <v/>
      </c>
      <c r="B716" s="20" t="str">
        <f>IFERROR(VLOOKUP($A716,Instellingen!$K$11:$L$22,2,0),"")</f>
        <v/>
      </c>
      <c r="C716" s="51"/>
      <c r="D716" s="52"/>
      <c r="E716" s="52"/>
      <c r="F716" s="53"/>
      <c r="G716" s="50"/>
      <c r="H716" s="50"/>
      <c r="I716" s="50"/>
      <c r="J716" s="38">
        <f t="shared" si="68"/>
        <v>0</v>
      </c>
      <c r="K716" s="38">
        <f t="shared" si="66"/>
        <v>0</v>
      </c>
      <c r="L716" s="38">
        <f t="shared" si="69"/>
        <v>0</v>
      </c>
      <c r="M716" s="38">
        <f t="shared" si="70"/>
        <v>0</v>
      </c>
      <c r="N716" s="38">
        <f t="shared" si="71"/>
        <v>0</v>
      </c>
      <c r="O716" s="38">
        <f>IF($F716=Instellingen!$I$11,ROUND(($J716-($J716/((100%+$F716)/100%))),2),0)</f>
        <v>0</v>
      </c>
      <c r="P716" s="38">
        <f>IF($F716=Instellingen!$I$12,ROUND(($J716-($J716/((100%+$F716)/100%))),2),0)</f>
        <v>0</v>
      </c>
      <c r="Q716" s="38">
        <f>IF($F716=Instellingen!$I$14,0,ROUND(($K716-($K716/((100%+$F716)/100%))),2))</f>
        <v>0</v>
      </c>
    </row>
    <row r="717" spans="1:17" x14ac:dyDescent="0.35">
      <c r="A717" s="20" t="str">
        <f t="shared" si="67"/>
        <v/>
      </c>
      <c r="B717" s="20" t="str">
        <f>IFERROR(VLOOKUP($A717,Instellingen!$K$11:$L$22,2,0),"")</f>
        <v/>
      </c>
      <c r="C717" s="51"/>
      <c r="D717" s="52"/>
      <c r="E717" s="52"/>
      <c r="F717" s="53"/>
      <c r="G717" s="50"/>
      <c r="H717" s="50"/>
      <c r="I717" s="50"/>
      <c r="J717" s="38">
        <f t="shared" si="68"/>
        <v>0</v>
      </c>
      <c r="K717" s="38">
        <f t="shared" si="66"/>
        <v>0</v>
      </c>
      <c r="L717" s="38">
        <f t="shared" si="69"/>
        <v>0</v>
      </c>
      <c r="M717" s="38">
        <f t="shared" si="70"/>
        <v>0</v>
      </c>
      <c r="N717" s="38">
        <f t="shared" si="71"/>
        <v>0</v>
      </c>
      <c r="O717" s="38">
        <f>IF($F717=Instellingen!$I$11,ROUND(($J717-($J717/((100%+$F717)/100%))),2),0)</f>
        <v>0</v>
      </c>
      <c r="P717" s="38">
        <f>IF($F717=Instellingen!$I$12,ROUND(($J717-($J717/((100%+$F717)/100%))),2),0)</f>
        <v>0</v>
      </c>
      <c r="Q717" s="38">
        <f>IF($F717=Instellingen!$I$14,0,ROUND(($K717-($K717/((100%+$F717)/100%))),2))</f>
        <v>0</v>
      </c>
    </row>
    <row r="718" spans="1:17" x14ac:dyDescent="0.35">
      <c r="A718" s="20" t="str">
        <f t="shared" si="67"/>
        <v/>
      </c>
      <c r="B718" s="20" t="str">
        <f>IFERROR(VLOOKUP($A718,Instellingen!$K$11:$L$22,2,0),"")</f>
        <v/>
      </c>
      <c r="C718" s="51"/>
      <c r="D718" s="52"/>
      <c r="E718" s="52"/>
      <c r="F718" s="53"/>
      <c r="G718" s="50"/>
      <c r="H718" s="50"/>
      <c r="I718" s="50"/>
      <c r="J718" s="38">
        <f t="shared" si="68"/>
        <v>0</v>
      </c>
      <c r="K718" s="38">
        <f t="shared" si="66"/>
        <v>0</v>
      </c>
      <c r="L718" s="38">
        <f t="shared" si="69"/>
        <v>0</v>
      </c>
      <c r="M718" s="38">
        <f t="shared" si="70"/>
        <v>0</v>
      </c>
      <c r="N718" s="38">
        <f t="shared" si="71"/>
        <v>0</v>
      </c>
      <c r="O718" s="38">
        <f>IF($F718=Instellingen!$I$11,ROUND(($J718-($J718/((100%+$F718)/100%))),2),0)</f>
        <v>0</v>
      </c>
      <c r="P718" s="38">
        <f>IF($F718=Instellingen!$I$12,ROUND(($J718-($J718/((100%+$F718)/100%))),2),0)</f>
        <v>0</v>
      </c>
      <c r="Q718" s="38">
        <f>IF($F718=Instellingen!$I$14,0,ROUND(($K718-($K718/((100%+$F718)/100%))),2))</f>
        <v>0</v>
      </c>
    </row>
    <row r="719" spans="1:17" x14ac:dyDescent="0.35">
      <c r="A719" s="20" t="str">
        <f t="shared" si="67"/>
        <v/>
      </c>
      <c r="B719" s="20" t="str">
        <f>IFERROR(VLOOKUP($A719,Instellingen!$K$11:$L$22,2,0),"")</f>
        <v/>
      </c>
      <c r="C719" s="51"/>
      <c r="D719" s="52"/>
      <c r="E719" s="52"/>
      <c r="F719" s="53"/>
      <c r="G719" s="50"/>
      <c r="H719" s="50"/>
      <c r="I719" s="50"/>
      <c r="J719" s="38">
        <f t="shared" si="68"/>
        <v>0</v>
      </c>
      <c r="K719" s="38">
        <f t="shared" si="66"/>
        <v>0</v>
      </c>
      <c r="L719" s="38">
        <f t="shared" si="69"/>
        <v>0</v>
      </c>
      <c r="M719" s="38">
        <f t="shared" si="70"/>
        <v>0</v>
      </c>
      <c r="N719" s="38">
        <f t="shared" si="71"/>
        <v>0</v>
      </c>
      <c r="O719" s="38">
        <f>IF($F719=Instellingen!$I$11,ROUND(($J719-($J719/((100%+$F719)/100%))),2),0)</f>
        <v>0</v>
      </c>
      <c r="P719" s="38">
        <f>IF($F719=Instellingen!$I$12,ROUND(($J719-($J719/((100%+$F719)/100%))),2),0)</f>
        <v>0</v>
      </c>
      <c r="Q719" s="38">
        <f>IF($F719=Instellingen!$I$14,0,ROUND(($K719-($K719/((100%+$F719)/100%))),2))</f>
        <v>0</v>
      </c>
    </row>
    <row r="720" spans="1:17" x14ac:dyDescent="0.35">
      <c r="A720" s="20" t="str">
        <f t="shared" si="67"/>
        <v/>
      </c>
      <c r="B720" s="20" t="str">
        <f>IFERROR(VLOOKUP($A720,Instellingen!$K$11:$L$22,2,0),"")</f>
        <v/>
      </c>
      <c r="C720" s="51"/>
      <c r="D720" s="52"/>
      <c r="E720" s="52"/>
      <c r="F720" s="53"/>
      <c r="G720" s="50"/>
      <c r="H720" s="50"/>
      <c r="I720" s="50"/>
      <c r="J720" s="38">
        <f t="shared" si="68"/>
        <v>0</v>
      </c>
      <c r="K720" s="38">
        <f t="shared" si="66"/>
        <v>0</v>
      </c>
      <c r="L720" s="38">
        <f t="shared" si="69"/>
        <v>0</v>
      </c>
      <c r="M720" s="38">
        <f t="shared" si="70"/>
        <v>0</v>
      </c>
      <c r="N720" s="38">
        <f t="shared" si="71"/>
        <v>0</v>
      </c>
      <c r="O720" s="38">
        <f>IF($F720=Instellingen!$I$11,ROUND(($J720-($J720/((100%+$F720)/100%))),2),0)</f>
        <v>0</v>
      </c>
      <c r="P720" s="38">
        <f>IF($F720=Instellingen!$I$12,ROUND(($J720-($J720/((100%+$F720)/100%))),2),0)</f>
        <v>0</v>
      </c>
      <c r="Q720" s="38">
        <f>IF($F720=Instellingen!$I$14,0,ROUND(($K720-($K720/((100%+$F720)/100%))),2))</f>
        <v>0</v>
      </c>
    </row>
    <row r="721" spans="1:17" x14ac:dyDescent="0.35">
      <c r="A721" s="20" t="str">
        <f t="shared" si="67"/>
        <v/>
      </c>
      <c r="B721" s="20" t="str">
        <f>IFERROR(VLOOKUP($A721,Instellingen!$K$11:$L$22,2,0),"")</f>
        <v/>
      </c>
      <c r="C721" s="51"/>
      <c r="D721" s="52"/>
      <c r="E721" s="52"/>
      <c r="F721" s="53"/>
      <c r="G721" s="50"/>
      <c r="H721" s="50"/>
      <c r="I721" s="50"/>
      <c r="J721" s="38">
        <f t="shared" si="68"/>
        <v>0</v>
      </c>
      <c r="K721" s="38">
        <f t="shared" si="66"/>
        <v>0</v>
      </c>
      <c r="L721" s="38">
        <f t="shared" si="69"/>
        <v>0</v>
      </c>
      <c r="M721" s="38">
        <f t="shared" si="70"/>
        <v>0</v>
      </c>
      <c r="N721" s="38">
        <f t="shared" si="71"/>
        <v>0</v>
      </c>
      <c r="O721" s="38">
        <f>IF($F721=Instellingen!$I$11,ROUND(($J721-($J721/((100%+$F721)/100%))),2),0)</f>
        <v>0</v>
      </c>
      <c r="P721" s="38">
        <f>IF($F721=Instellingen!$I$12,ROUND(($J721-($J721/((100%+$F721)/100%))),2),0)</f>
        <v>0</v>
      </c>
      <c r="Q721" s="38">
        <f>IF($F721=Instellingen!$I$14,0,ROUND(($K721-($K721/((100%+$F721)/100%))),2))</f>
        <v>0</v>
      </c>
    </row>
    <row r="722" spans="1:17" x14ac:dyDescent="0.35">
      <c r="A722" s="20" t="str">
        <f t="shared" si="67"/>
        <v/>
      </c>
      <c r="B722" s="20" t="str">
        <f>IFERROR(VLOOKUP($A722,Instellingen!$K$11:$L$22,2,0),"")</f>
        <v/>
      </c>
      <c r="C722" s="51"/>
      <c r="D722" s="52"/>
      <c r="E722" s="52"/>
      <c r="F722" s="53"/>
      <c r="G722" s="50"/>
      <c r="H722" s="50"/>
      <c r="I722" s="50"/>
      <c r="J722" s="38">
        <f t="shared" si="68"/>
        <v>0</v>
      </c>
      <c r="K722" s="38">
        <f t="shared" si="66"/>
        <v>0</v>
      </c>
      <c r="L722" s="38">
        <f t="shared" si="69"/>
        <v>0</v>
      </c>
      <c r="M722" s="38">
        <f t="shared" si="70"/>
        <v>0</v>
      </c>
      <c r="N722" s="38">
        <f t="shared" si="71"/>
        <v>0</v>
      </c>
      <c r="O722" s="38">
        <f>IF($F722=Instellingen!$I$11,ROUND(($J722-($J722/((100%+$F722)/100%))),2),0)</f>
        <v>0</v>
      </c>
      <c r="P722" s="38">
        <f>IF($F722=Instellingen!$I$12,ROUND(($J722-($J722/((100%+$F722)/100%))),2),0)</f>
        <v>0</v>
      </c>
      <c r="Q722" s="38">
        <f>IF($F722=Instellingen!$I$14,0,ROUND(($K722-($K722/((100%+$F722)/100%))),2))</f>
        <v>0</v>
      </c>
    </row>
    <row r="723" spans="1:17" x14ac:dyDescent="0.35">
      <c r="A723" s="20" t="str">
        <f t="shared" si="67"/>
        <v/>
      </c>
      <c r="B723" s="20" t="str">
        <f>IFERROR(VLOOKUP($A723,Instellingen!$K$11:$L$22,2,0),"")</f>
        <v/>
      </c>
      <c r="C723" s="51"/>
      <c r="D723" s="52"/>
      <c r="E723" s="52"/>
      <c r="F723" s="53"/>
      <c r="G723" s="50"/>
      <c r="H723" s="50"/>
      <c r="I723" s="50"/>
      <c r="J723" s="38">
        <f t="shared" si="68"/>
        <v>0</v>
      </c>
      <c r="K723" s="38">
        <f t="shared" si="66"/>
        <v>0</v>
      </c>
      <c r="L723" s="38">
        <f t="shared" si="69"/>
        <v>0</v>
      </c>
      <c r="M723" s="38">
        <f t="shared" si="70"/>
        <v>0</v>
      </c>
      <c r="N723" s="38">
        <f t="shared" si="71"/>
        <v>0</v>
      </c>
      <c r="O723" s="38">
        <f>IF($F723=Instellingen!$I$11,ROUND(($J723-($J723/((100%+$F723)/100%))),2),0)</f>
        <v>0</v>
      </c>
      <c r="P723" s="38">
        <f>IF($F723=Instellingen!$I$12,ROUND(($J723-($J723/((100%+$F723)/100%))),2),0)</f>
        <v>0</v>
      </c>
      <c r="Q723" s="38">
        <f>IF($F723=Instellingen!$I$14,0,ROUND(($K723-($K723/((100%+$F723)/100%))),2))</f>
        <v>0</v>
      </c>
    </row>
    <row r="724" spans="1:17" x14ac:dyDescent="0.35">
      <c r="A724" s="20" t="str">
        <f t="shared" si="67"/>
        <v/>
      </c>
      <c r="B724" s="20" t="str">
        <f>IFERROR(VLOOKUP($A724,Instellingen!$K$11:$L$22,2,0),"")</f>
        <v/>
      </c>
      <c r="C724" s="51"/>
      <c r="D724" s="52"/>
      <c r="E724" s="52"/>
      <c r="F724" s="53"/>
      <c r="G724" s="50"/>
      <c r="H724" s="50"/>
      <c r="I724" s="50"/>
      <c r="J724" s="38">
        <f t="shared" si="68"/>
        <v>0</v>
      </c>
      <c r="K724" s="38">
        <f t="shared" si="66"/>
        <v>0</v>
      </c>
      <c r="L724" s="38">
        <f t="shared" si="69"/>
        <v>0</v>
      </c>
      <c r="M724" s="38">
        <f t="shared" si="70"/>
        <v>0</v>
      </c>
      <c r="N724" s="38">
        <f t="shared" si="71"/>
        <v>0</v>
      </c>
      <c r="O724" s="38">
        <f>IF($F724=Instellingen!$I$11,ROUND(($J724-($J724/((100%+$F724)/100%))),2),0)</f>
        <v>0</v>
      </c>
      <c r="P724" s="38">
        <f>IF($F724=Instellingen!$I$12,ROUND(($J724-($J724/((100%+$F724)/100%))),2),0)</f>
        <v>0</v>
      </c>
      <c r="Q724" s="38">
        <f>IF($F724=Instellingen!$I$14,0,ROUND(($K724-($K724/((100%+$F724)/100%))),2))</f>
        <v>0</v>
      </c>
    </row>
    <row r="725" spans="1:17" x14ac:dyDescent="0.35">
      <c r="A725" s="20" t="str">
        <f t="shared" si="67"/>
        <v/>
      </c>
      <c r="B725" s="20" t="str">
        <f>IFERROR(VLOOKUP($A725,Instellingen!$K$11:$L$22,2,0),"")</f>
        <v/>
      </c>
      <c r="C725" s="51"/>
      <c r="D725" s="52"/>
      <c r="E725" s="52"/>
      <c r="F725" s="53"/>
      <c r="G725" s="50"/>
      <c r="H725" s="50"/>
      <c r="I725" s="50"/>
      <c r="J725" s="38">
        <f t="shared" si="68"/>
        <v>0</v>
      </c>
      <c r="K725" s="38">
        <f t="shared" si="66"/>
        <v>0</v>
      </c>
      <c r="L725" s="38">
        <f t="shared" si="69"/>
        <v>0</v>
      </c>
      <c r="M725" s="38">
        <f t="shared" si="70"/>
        <v>0</v>
      </c>
      <c r="N725" s="38">
        <f t="shared" si="71"/>
        <v>0</v>
      </c>
      <c r="O725" s="38">
        <f>IF($F725=Instellingen!$I$11,ROUND(($J725-($J725/((100%+$F725)/100%))),2),0)</f>
        <v>0</v>
      </c>
      <c r="P725" s="38">
        <f>IF($F725=Instellingen!$I$12,ROUND(($J725-($J725/((100%+$F725)/100%))),2),0)</f>
        <v>0</v>
      </c>
      <c r="Q725" s="38">
        <f>IF($F725=Instellingen!$I$14,0,ROUND(($K725-($K725/((100%+$F725)/100%))),2))</f>
        <v>0</v>
      </c>
    </row>
    <row r="726" spans="1:17" x14ac:dyDescent="0.35">
      <c r="A726" s="20" t="str">
        <f t="shared" si="67"/>
        <v/>
      </c>
      <c r="B726" s="20" t="str">
        <f>IFERROR(VLOOKUP($A726,Instellingen!$K$11:$L$22,2,0),"")</f>
        <v/>
      </c>
      <c r="C726" s="51"/>
      <c r="D726" s="52"/>
      <c r="E726" s="52"/>
      <c r="F726" s="53"/>
      <c r="G726" s="50"/>
      <c r="H726" s="50"/>
      <c r="I726" s="50"/>
      <c r="J726" s="38">
        <f t="shared" si="68"/>
        <v>0</v>
      </c>
      <c r="K726" s="38">
        <f t="shared" si="66"/>
        <v>0</v>
      </c>
      <c r="L726" s="38">
        <f t="shared" si="69"/>
        <v>0</v>
      </c>
      <c r="M726" s="38">
        <f t="shared" si="70"/>
        <v>0</v>
      </c>
      <c r="N726" s="38">
        <f t="shared" si="71"/>
        <v>0</v>
      </c>
      <c r="O726" s="38">
        <f>IF($F726=Instellingen!$I$11,ROUND(($J726-($J726/((100%+$F726)/100%))),2),0)</f>
        <v>0</v>
      </c>
      <c r="P726" s="38">
        <f>IF($F726=Instellingen!$I$12,ROUND(($J726-($J726/((100%+$F726)/100%))),2),0)</f>
        <v>0</v>
      </c>
      <c r="Q726" s="38">
        <f>IF($F726=Instellingen!$I$14,0,ROUND(($K726-($K726/((100%+$F726)/100%))),2))</f>
        <v>0</v>
      </c>
    </row>
    <row r="727" spans="1:17" x14ac:dyDescent="0.35">
      <c r="A727" s="20" t="str">
        <f t="shared" si="67"/>
        <v/>
      </c>
      <c r="B727" s="20" t="str">
        <f>IFERROR(VLOOKUP($A727,Instellingen!$K$11:$L$22,2,0),"")</f>
        <v/>
      </c>
      <c r="C727" s="51"/>
      <c r="D727" s="52"/>
      <c r="E727" s="52"/>
      <c r="F727" s="53"/>
      <c r="G727" s="50"/>
      <c r="H727" s="50"/>
      <c r="I727" s="50"/>
      <c r="J727" s="38">
        <f t="shared" si="68"/>
        <v>0</v>
      </c>
      <c r="K727" s="38">
        <f t="shared" si="66"/>
        <v>0</v>
      </c>
      <c r="L727" s="38">
        <f t="shared" si="69"/>
        <v>0</v>
      </c>
      <c r="M727" s="38">
        <f t="shared" si="70"/>
        <v>0</v>
      </c>
      <c r="N727" s="38">
        <f t="shared" si="71"/>
        <v>0</v>
      </c>
      <c r="O727" s="38">
        <f>IF($F727=Instellingen!$I$11,ROUND(($J727-($J727/((100%+$F727)/100%))),2),0)</f>
        <v>0</v>
      </c>
      <c r="P727" s="38">
        <f>IF($F727=Instellingen!$I$12,ROUND(($J727-($J727/((100%+$F727)/100%))),2),0)</f>
        <v>0</v>
      </c>
      <c r="Q727" s="38">
        <f>IF($F727=Instellingen!$I$14,0,ROUND(($K727-($K727/((100%+$F727)/100%))),2))</f>
        <v>0</v>
      </c>
    </row>
    <row r="728" spans="1:17" x14ac:dyDescent="0.35">
      <c r="A728" s="20" t="str">
        <f t="shared" si="67"/>
        <v/>
      </c>
      <c r="B728" s="20" t="str">
        <f>IFERROR(VLOOKUP($A728,Instellingen!$K$11:$L$22,2,0),"")</f>
        <v/>
      </c>
      <c r="C728" s="51"/>
      <c r="D728" s="52"/>
      <c r="E728" s="52"/>
      <c r="F728" s="53"/>
      <c r="G728" s="50"/>
      <c r="H728" s="50"/>
      <c r="I728" s="50"/>
      <c r="J728" s="38">
        <f t="shared" si="68"/>
        <v>0</v>
      </c>
      <c r="K728" s="38">
        <f t="shared" si="66"/>
        <v>0</v>
      </c>
      <c r="L728" s="38">
        <f t="shared" si="69"/>
        <v>0</v>
      </c>
      <c r="M728" s="38">
        <f t="shared" si="70"/>
        <v>0</v>
      </c>
      <c r="N728" s="38">
        <f t="shared" si="71"/>
        <v>0</v>
      </c>
      <c r="O728" s="38">
        <f>IF($F728=Instellingen!$I$11,ROUND(($J728-($J728/((100%+$F728)/100%))),2),0)</f>
        <v>0</v>
      </c>
      <c r="P728" s="38">
        <f>IF($F728=Instellingen!$I$12,ROUND(($J728-($J728/((100%+$F728)/100%))),2),0)</f>
        <v>0</v>
      </c>
      <c r="Q728" s="38">
        <f>IF($F728=Instellingen!$I$14,0,ROUND(($K728-($K728/((100%+$F728)/100%))),2))</f>
        <v>0</v>
      </c>
    </row>
    <row r="729" spans="1:17" x14ac:dyDescent="0.35">
      <c r="A729" s="20" t="str">
        <f t="shared" si="67"/>
        <v/>
      </c>
      <c r="B729" s="20" t="str">
        <f>IFERROR(VLOOKUP($A729,Instellingen!$K$11:$L$22,2,0),"")</f>
        <v/>
      </c>
      <c r="C729" s="51"/>
      <c r="D729" s="52"/>
      <c r="E729" s="52"/>
      <c r="F729" s="53"/>
      <c r="G729" s="50"/>
      <c r="H729" s="50"/>
      <c r="I729" s="50"/>
      <c r="J729" s="38">
        <f t="shared" si="68"/>
        <v>0</v>
      </c>
      <c r="K729" s="38">
        <f t="shared" si="66"/>
        <v>0</v>
      </c>
      <c r="L729" s="38">
        <f t="shared" si="69"/>
        <v>0</v>
      </c>
      <c r="M729" s="38">
        <f t="shared" si="70"/>
        <v>0</v>
      </c>
      <c r="N729" s="38">
        <f t="shared" si="71"/>
        <v>0</v>
      </c>
      <c r="O729" s="38">
        <f>IF($F729=Instellingen!$I$11,ROUND(($J729-($J729/((100%+$F729)/100%))),2),0)</f>
        <v>0</v>
      </c>
      <c r="P729" s="38">
        <f>IF($F729=Instellingen!$I$12,ROUND(($J729-($J729/((100%+$F729)/100%))),2),0)</f>
        <v>0</v>
      </c>
      <c r="Q729" s="38">
        <f>IF($F729=Instellingen!$I$14,0,ROUND(($K729-($K729/((100%+$F729)/100%))),2))</f>
        <v>0</v>
      </c>
    </row>
    <row r="730" spans="1:17" x14ac:dyDescent="0.35">
      <c r="A730" s="20" t="str">
        <f t="shared" si="67"/>
        <v/>
      </c>
      <c r="B730" s="20" t="str">
        <f>IFERROR(VLOOKUP($A730,Instellingen!$K$11:$L$22,2,0),"")</f>
        <v/>
      </c>
      <c r="C730" s="51"/>
      <c r="D730" s="52"/>
      <c r="E730" s="52"/>
      <c r="F730" s="53"/>
      <c r="G730" s="50"/>
      <c r="H730" s="50"/>
      <c r="I730" s="50"/>
      <c r="J730" s="38">
        <f t="shared" si="68"/>
        <v>0</v>
      </c>
      <c r="K730" s="38">
        <f t="shared" si="66"/>
        <v>0</v>
      </c>
      <c r="L730" s="38">
        <f t="shared" si="69"/>
        <v>0</v>
      </c>
      <c r="M730" s="38">
        <f t="shared" si="70"/>
        <v>0</v>
      </c>
      <c r="N730" s="38">
        <f t="shared" si="71"/>
        <v>0</v>
      </c>
      <c r="O730" s="38">
        <f>IF($F730=Instellingen!$I$11,ROUND(($J730-($J730/((100%+$F730)/100%))),2),0)</f>
        <v>0</v>
      </c>
      <c r="P730" s="38">
        <f>IF($F730=Instellingen!$I$12,ROUND(($J730-($J730/((100%+$F730)/100%))),2),0)</f>
        <v>0</v>
      </c>
      <c r="Q730" s="38">
        <f>IF($F730=Instellingen!$I$14,0,ROUND(($K730-($K730/((100%+$F730)/100%))),2))</f>
        <v>0</v>
      </c>
    </row>
    <row r="731" spans="1:17" x14ac:dyDescent="0.35">
      <c r="A731" s="20" t="str">
        <f t="shared" si="67"/>
        <v/>
      </c>
      <c r="B731" s="20" t="str">
        <f>IFERROR(VLOOKUP($A731,Instellingen!$K$11:$L$22,2,0),"")</f>
        <v/>
      </c>
      <c r="C731" s="51"/>
      <c r="D731" s="52"/>
      <c r="E731" s="52"/>
      <c r="F731" s="53"/>
      <c r="G731" s="50"/>
      <c r="H731" s="50"/>
      <c r="I731" s="50"/>
      <c r="J731" s="38">
        <f t="shared" si="68"/>
        <v>0</v>
      </c>
      <c r="K731" s="38">
        <f t="shared" si="66"/>
        <v>0</v>
      </c>
      <c r="L731" s="38">
        <f t="shared" si="69"/>
        <v>0</v>
      </c>
      <c r="M731" s="38">
        <f t="shared" si="70"/>
        <v>0</v>
      </c>
      <c r="N731" s="38">
        <f t="shared" si="71"/>
        <v>0</v>
      </c>
      <c r="O731" s="38">
        <f>IF($F731=Instellingen!$I$11,ROUND(($J731-($J731/((100%+$F731)/100%))),2),0)</f>
        <v>0</v>
      </c>
      <c r="P731" s="38">
        <f>IF($F731=Instellingen!$I$12,ROUND(($J731-($J731/((100%+$F731)/100%))),2),0)</f>
        <v>0</v>
      </c>
      <c r="Q731" s="38">
        <f>IF($F731=Instellingen!$I$14,0,ROUND(($K731-($K731/((100%+$F731)/100%))),2))</f>
        <v>0</v>
      </c>
    </row>
    <row r="732" spans="1:17" x14ac:dyDescent="0.35">
      <c r="A732" s="20" t="str">
        <f t="shared" si="67"/>
        <v/>
      </c>
      <c r="B732" s="20" t="str">
        <f>IFERROR(VLOOKUP($A732,Instellingen!$K$11:$L$22,2,0),"")</f>
        <v/>
      </c>
      <c r="C732" s="51"/>
      <c r="D732" s="52"/>
      <c r="E732" s="52"/>
      <c r="F732" s="53"/>
      <c r="G732" s="50"/>
      <c r="H732" s="50"/>
      <c r="I732" s="50"/>
      <c r="J732" s="38">
        <f t="shared" si="68"/>
        <v>0</v>
      </c>
      <c r="K732" s="38">
        <f t="shared" si="66"/>
        <v>0</v>
      </c>
      <c r="L732" s="38">
        <f t="shared" si="69"/>
        <v>0</v>
      </c>
      <c r="M732" s="38">
        <f t="shared" si="70"/>
        <v>0</v>
      </c>
      <c r="N732" s="38">
        <f t="shared" si="71"/>
        <v>0</v>
      </c>
      <c r="O732" s="38">
        <f>IF($F732=Instellingen!$I$11,ROUND(($J732-($J732/((100%+$F732)/100%))),2),0)</f>
        <v>0</v>
      </c>
      <c r="P732" s="38">
        <f>IF($F732=Instellingen!$I$12,ROUND(($J732-($J732/((100%+$F732)/100%))),2),0)</f>
        <v>0</v>
      </c>
      <c r="Q732" s="38">
        <f>IF($F732=Instellingen!$I$14,0,ROUND(($K732-($K732/((100%+$F732)/100%))),2))</f>
        <v>0</v>
      </c>
    </row>
    <row r="733" spans="1:17" x14ac:dyDescent="0.35">
      <c r="A733" s="20" t="str">
        <f t="shared" si="67"/>
        <v/>
      </c>
      <c r="B733" s="20" t="str">
        <f>IFERROR(VLOOKUP($A733,Instellingen!$K$11:$L$22,2,0),"")</f>
        <v/>
      </c>
      <c r="C733" s="51"/>
      <c r="D733" s="52"/>
      <c r="E733" s="52"/>
      <c r="F733" s="53"/>
      <c r="G733" s="50"/>
      <c r="H733" s="50"/>
      <c r="I733" s="50"/>
      <c r="J733" s="38">
        <f t="shared" si="68"/>
        <v>0</v>
      </c>
      <c r="K733" s="38">
        <f t="shared" si="66"/>
        <v>0</v>
      </c>
      <c r="L733" s="38">
        <f t="shared" si="69"/>
        <v>0</v>
      </c>
      <c r="M733" s="38">
        <f t="shared" si="70"/>
        <v>0</v>
      </c>
      <c r="N733" s="38">
        <f t="shared" si="71"/>
        <v>0</v>
      </c>
      <c r="O733" s="38">
        <f>IF($F733=Instellingen!$I$11,ROUND(($J733-($J733/((100%+$F733)/100%))),2),0)</f>
        <v>0</v>
      </c>
      <c r="P733" s="38">
        <f>IF($F733=Instellingen!$I$12,ROUND(($J733-($J733/((100%+$F733)/100%))),2),0)</f>
        <v>0</v>
      </c>
      <c r="Q733" s="38">
        <f>IF($F733=Instellingen!$I$14,0,ROUND(($K733-($K733/((100%+$F733)/100%))),2))</f>
        <v>0</v>
      </c>
    </row>
    <row r="734" spans="1:17" x14ac:dyDescent="0.35">
      <c r="A734" s="20" t="str">
        <f t="shared" si="67"/>
        <v/>
      </c>
      <c r="B734" s="20" t="str">
        <f>IFERROR(VLOOKUP($A734,Instellingen!$K$11:$L$22,2,0),"")</f>
        <v/>
      </c>
      <c r="C734" s="51"/>
      <c r="D734" s="52"/>
      <c r="E734" s="52"/>
      <c r="F734" s="53"/>
      <c r="G734" s="50"/>
      <c r="H734" s="50"/>
      <c r="I734" s="50"/>
      <c r="J734" s="38">
        <f t="shared" si="68"/>
        <v>0</v>
      </c>
      <c r="K734" s="38">
        <f t="shared" si="66"/>
        <v>0</v>
      </c>
      <c r="L734" s="38">
        <f t="shared" si="69"/>
        <v>0</v>
      </c>
      <c r="M734" s="38">
        <f t="shared" si="70"/>
        <v>0</v>
      </c>
      <c r="N734" s="38">
        <f t="shared" si="71"/>
        <v>0</v>
      </c>
      <c r="O734" s="38">
        <f>IF($F734=Instellingen!$I$11,ROUND(($J734-($J734/((100%+$F734)/100%))),2),0)</f>
        <v>0</v>
      </c>
      <c r="P734" s="38">
        <f>IF($F734=Instellingen!$I$12,ROUND(($J734-($J734/((100%+$F734)/100%))),2),0)</f>
        <v>0</v>
      </c>
      <c r="Q734" s="38">
        <f>IF($F734=Instellingen!$I$14,0,ROUND(($K734-($K734/((100%+$F734)/100%))),2))</f>
        <v>0</v>
      </c>
    </row>
    <row r="735" spans="1:17" x14ac:dyDescent="0.35">
      <c r="A735" s="20" t="str">
        <f t="shared" si="67"/>
        <v/>
      </c>
      <c r="B735" s="20" t="str">
        <f>IFERROR(VLOOKUP($A735,Instellingen!$K$11:$L$22,2,0),"")</f>
        <v/>
      </c>
      <c r="C735" s="51"/>
      <c r="D735" s="52"/>
      <c r="E735" s="52"/>
      <c r="F735" s="53"/>
      <c r="G735" s="50"/>
      <c r="H735" s="50"/>
      <c r="I735" s="50"/>
      <c r="J735" s="38">
        <f t="shared" si="68"/>
        <v>0</v>
      </c>
      <c r="K735" s="38">
        <f t="shared" si="66"/>
        <v>0</v>
      </c>
      <c r="L735" s="38">
        <f t="shared" si="69"/>
        <v>0</v>
      </c>
      <c r="M735" s="38">
        <f t="shared" si="70"/>
        <v>0</v>
      </c>
      <c r="N735" s="38">
        <f t="shared" si="71"/>
        <v>0</v>
      </c>
      <c r="O735" s="38">
        <f>IF($F735=Instellingen!$I$11,ROUND(($J735-($J735/((100%+$F735)/100%))),2),0)</f>
        <v>0</v>
      </c>
      <c r="P735" s="38">
        <f>IF($F735=Instellingen!$I$12,ROUND(($J735-($J735/((100%+$F735)/100%))),2),0)</f>
        <v>0</v>
      </c>
      <c r="Q735" s="38">
        <f>IF($F735=Instellingen!$I$14,0,ROUND(($K735-($K735/((100%+$F735)/100%))),2))</f>
        <v>0</v>
      </c>
    </row>
    <row r="736" spans="1:17" x14ac:dyDescent="0.35">
      <c r="A736" s="20" t="str">
        <f t="shared" si="67"/>
        <v/>
      </c>
      <c r="B736" s="20" t="str">
        <f>IFERROR(VLOOKUP($A736,Instellingen!$K$11:$L$22,2,0),"")</f>
        <v/>
      </c>
      <c r="C736" s="51"/>
      <c r="D736" s="52"/>
      <c r="E736" s="52"/>
      <c r="F736" s="53"/>
      <c r="G736" s="50"/>
      <c r="H736" s="50"/>
      <c r="I736" s="50"/>
      <c r="J736" s="38">
        <f t="shared" si="68"/>
        <v>0</v>
      </c>
      <c r="K736" s="38">
        <f t="shared" si="66"/>
        <v>0</v>
      </c>
      <c r="L736" s="38">
        <f t="shared" si="69"/>
        <v>0</v>
      </c>
      <c r="M736" s="38">
        <f t="shared" si="70"/>
        <v>0</v>
      </c>
      <c r="N736" s="38">
        <f t="shared" si="71"/>
        <v>0</v>
      </c>
      <c r="O736" s="38">
        <f>IF($F736=Instellingen!$I$11,ROUND(($J736-($J736/((100%+$F736)/100%))),2),0)</f>
        <v>0</v>
      </c>
      <c r="P736" s="38">
        <f>IF($F736=Instellingen!$I$12,ROUND(($J736-($J736/((100%+$F736)/100%))),2),0)</f>
        <v>0</v>
      </c>
      <c r="Q736" s="38">
        <f>IF($F736=Instellingen!$I$14,0,ROUND(($K736-($K736/((100%+$F736)/100%))),2))</f>
        <v>0</v>
      </c>
    </row>
    <row r="737" spans="1:17" x14ac:dyDescent="0.35">
      <c r="A737" s="20" t="str">
        <f t="shared" si="67"/>
        <v/>
      </c>
      <c r="B737" s="20" t="str">
        <f>IFERROR(VLOOKUP($A737,Instellingen!$K$11:$L$22,2,0),"")</f>
        <v/>
      </c>
      <c r="C737" s="51"/>
      <c r="D737" s="52"/>
      <c r="E737" s="52"/>
      <c r="F737" s="53"/>
      <c r="G737" s="50"/>
      <c r="H737" s="50"/>
      <c r="I737" s="50"/>
      <c r="J737" s="38">
        <f t="shared" si="68"/>
        <v>0</v>
      </c>
      <c r="K737" s="38">
        <f t="shared" si="66"/>
        <v>0</v>
      </c>
      <c r="L737" s="38">
        <f t="shared" si="69"/>
        <v>0</v>
      </c>
      <c r="M737" s="38">
        <f t="shared" si="70"/>
        <v>0</v>
      </c>
      <c r="N737" s="38">
        <f t="shared" si="71"/>
        <v>0</v>
      </c>
      <c r="O737" s="38">
        <f>IF($F737=Instellingen!$I$11,ROUND(($J737-($J737/((100%+$F737)/100%))),2),0)</f>
        <v>0</v>
      </c>
      <c r="P737" s="38">
        <f>IF($F737=Instellingen!$I$12,ROUND(($J737-($J737/((100%+$F737)/100%))),2),0)</f>
        <v>0</v>
      </c>
      <c r="Q737" s="38">
        <f>IF($F737=Instellingen!$I$14,0,ROUND(($K737-($K737/((100%+$F737)/100%))),2))</f>
        <v>0</v>
      </c>
    </row>
    <row r="738" spans="1:17" x14ac:dyDescent="0.35">
      <c r="A738" s="20" t="str">
        <f t="shared" si="67"/>
        <v/>
      </c>
      <c r="B738" s="20" t="str">
        <f>IFERROR(VLOOKUP($A738,Instellingen!$K$11:$L$22,2,0),"")</f>
        <v/>
      </c>
      <c r="C738" s="51"/>
      <c r="D738" s="52"/>
      <c r="E738" s="52"/>
      <c r="F738" s="53"/>
      <c r="G738" s="50"/>
      <c r="H738" s="50"/>
      <c r="I738" s="50"/>
      <c r="J738" s="38">
        <f t="shared" si="68"/>
        <v>0</v>
      </c>
      <c r="K738" s="38">
        <f t="shared" si="66"/>
        <v>0</v>
      </c>
      <c r="L738" s="38">
        <f t="shared" si="69"/>
        <v>0</v>
      </c>
      <c r="M738" s="38">
        <f t="shared" si="70"/>
        <v>0</v>
      </c>
      <c r="N738" s="38">
        <f t="shared" si="71"/>
        <v>0</v>
      </c>
      <c r="O738" s="38">
        <f>IF($F738=Instellingen!$I$11,ROUND(($J738-($J738/((100%+$F738)/100%))),2),0)</f>
        <v>0</v>
      </c>
      <c r="P738" s="38">
        <f>IF($F738=Instellingen!$I$12,ROUND(($J738-($J738/((100%+$F738)/100%))),2),0)</f>
        <v>0</v>
      </c>
      <c r="Q738" s="38">
        <f>IF($F738=Instellingen!$I$14,0,ROUND(($K738-($K738/((100%+$F738)/100%))),2))</f>
        <v>0</v>
      </c>
    </row>
    <row r="739" spans="1:17" x14ac:dyDescent="0.35">
      <c r="A739" s="20" t="str">
        <f t="shared" si="67"/>
        <v/>
      </c>
      <c r="B739" s="20" t="str">
        <f>IFERROR(VLOOKUP($A739,Instellingen!$K$11:$L$22,2,0),"")</f>
        <v/>
      </c>
      <c r="C739" s="51"/>
      <c r="D739" s="52"/>
      <c r="E739" s="52"/>
      <c r="F739" s="53"/>
      <c r="G739" s="50"/>
      <c r="H739" s="50"/>
      <c r="I739" s="50"/>
      <c r="J739" s="38">
        <f t="shared" si="68"/>
        <v>0</v>
      </c>
      <c r="K739" s="38">
        <f t="shared" si="66"/>
        <v>0</v>
      </c>
      <c r="L739" s="38">
        <f t="shared" si="69"/>
        <v>0</v>
      </c>
      <c r="M739" s="38">
        <f t="shared" si="70"/>
        <v>0</v>
      </c>
      <c r="N739" s="38">
        <f t="shared" si="71"/>
        <v>0</v>
      </c>
      <c r="O739" s="38">
        <f>IF($F739=Instellingen!$I$11,ROUND(($J739-($J739/((100%+$F739)/100%))),2),0)</f>
        <v>0</v>
      </c>
      <c r="P739" s="38">
        <f>IF($F739=Instellingen!$I$12,ROUND(($J739-($J739/((100%+$F739)/100%))),2),0)</f>
        <v>0</v>
      </c>
      <c r="Q739" s="38">
        <f>IF($F739=Instellingen!$I$14,0,ROUND(($K739-($K739/((100%+$F739)/100%))),2))</f>
        <v>0</v>
      </c>
    </row>
    <row r="740" spans="1:17" x14ac:dyDescent="0.35">
      <c r="A740" s="20" t="str">
        <f t="shared" si="67"/>
        <v/>
      </c>
      <c r="B740" s="20" t="str">
        <f>IFERROR(VLOOKUP($A740,Instellingen!$K$11:$L$22,2,0),"")</f>
        <v/>
      </c>
      <c r="C740" s="51"/>
      <c r="D740" s="52"/>
      <c r="E740" s="52"/>
      <c r="F740" s="53"/>
      <c r="G740" s="50"/>
      <c r="H740" s="50"/>
      <c r="I740" s="50"/>
      <c r="J740" s="38">
        <f t="shared" si="68"/>
        <v>0</v>
      </c>
      <c r="K740" s="38">
        <f t="shared" si="66"/>
        <v>0</v>
      </c>
      <c r="L740" s="38">
        <f t="shared" si="69"/>
        <v>0</v>
      </c>
      <c r="M740" s="38">
        <f t="shared" si="70"/>
        <v>0</v>
      </c>
      <c r="N740" s="38">
        <f t="shared" si="71"/>
        <v>0</v>
      </c>
      <c r="O740" s="38">
        <f>IF($F740=Instellingen!$I$11,ROUND(($J740-($J740/((100%+$F740)/100%))),2),0)</f>
        <v>0</v>
      </c>
      <c r="P740" s="38">
        <f>IF($F740=Instellingen!$I$12,ROUND(($J740-($J740/((100%+$F740)/100%))),2),0)</f>
        <v>0</v>
      </c>
      <c r="Q740" s="38">
        <f>IF($F740=Instellingen!$I$14,0,ROUND(($K740-($K740/((100%+$F740)/100%))),2))</f>
        <v>0</v>
      </c>
    </row>
    <row r="741" spans="1:17" x14ac:dyDescent="0.35">
      <c r="A741" s="20" t="str">
        <f t="shared" si="67"/>
        <v/>
      </c>
      <c r="B741" s="20" t="str">
        <f>IFERROR(VLOOKUP($A741,Instellingen!$K$11:$L$22,2,0),"")</f>
        <v/>
      </c>
      <c r="C741" s="51"/>
      <c r="D741" s="52"/>
      <c r="E741" s="52"/>
      <c r="F741" s="53"/>
      <c r="G741" s="50"/>
      <c r="H741" s="50"/>
      <c r="I741" s="50"/>
      <c r="J741" s="38">
        <f t="shared" si="68"/>
        <v>0</v>
      </c>
      <c r="K741" s="38">
        <f t="shared" si="66"/>
        <v>0</v>
      </c>
      <c r="L741" s="38">
        <f t="shared" si="69"/>
        <v>0</v>
      </c>
      <c r="M741" s="38">
        <f t="shared" si="70"/>
        <v>0</v>
      </c>
      <c r="N741" s="38">
        <f t="shared" si="71"/>
        <v>0</v>
      </c>
      <c r="O741" s="38">
        <f>IF($F741=Instellingen!$I$11,ROUND(($J741-($J741/((100%+$F741)/100%))),2),0)</f>
        <v>0</v>
      </c>
      <c r="P741" s="38">
        <f>IF($F741=Instellingen!$I$12,ROUND(($J741-($J741/((100%+$F741)/100%))),2),0)</f>
        <v>0</v>
      </c>
      <c r="Q741" s="38">
        <f>IF($F741=Instellingen!$I$14,0,ROUND(($K741-($K741/((100%+$F741)/100%))),2))</f>
        <v>0</v>
      </c>
    </row>
    <row r="742" spans="1:17" x14ac:dyDescent="0.35">
      <c r="A742" s="20" t="str">
        <f t="shared" si="67"/>
        <v/>
      </c>
      <c r="B742" s="20" t="str">
        <f>IFERROR(VLOOKUP($A742,Instellingen!$K$11:$L$22,2,0),"")</f>
        <v/>
      </c>
      <c r="C742" s="51"/>
      <c r="D742" s="52"/>
      <c r="E742" s="52"/>
      <c r="F742" s="53"/>
      <c r="G742" s="50"/>
      <c r="H742" s="50"/>
      <c r="I742" s="50"/>
      <c r="J742" s="38">
        <f t="shared" si="68"/>
        <v>0</v>
      </c>
      <c r="K742" s="38">
        <f t="shared" si="66"/>
        <v>0</v>
      </c>
      <c r="L742" s="38">
        <f t="shared" si="69"/>
        <v>0</v>
      </c>
      <c r="M742" s="38">
        <f t="shared" si="70"/>
        <v>0</v>
      </c>
      <c r="N742" s="38">
        <f t="shared" si="71"/>
        <v>0</v>
      </c>
      <c r="O742" s="38">
        <f>IF($F742=Instellingen!$I$11,ROUND(($J742-($J742/((100%+$F742)/100%))),2),0)</f>
        <v>0</v>
      </c>
      <c r="P742" s="38">
        <f>IF($F742=Instellingen!$I$12,ROUND(($J742-($J742/((100%+$F742)/100%))),2),0)</f>
        <v>0</v>
      </c>
      <c r="Q742" s="38">
        <f>IF($F742=Instellingen!$I$14,0,ROUND(($K742-($K742/((100%+$F742)/100%))),2))</f>
        <v>0</v>
      </c>
    </row>
    <row r="743" spans="1:17" x14ac:dyDescent="0.35">
      <c r="A743" s="20" t="str">
        <f t="shared" si="67"/>
        <v/>
      </c>
      <c r="B743" s="20" t="str">
        <f>IFERROR(VLOOKUP($A743,Instellingen!$K$11:$L$22,2,0),"")</f>
        <v/>
      </c>
      <c r="C743" s="51"/>
      <c r="D743" s="52"/>
      <c r="E743" s="52"/>
      <c r="F743" s="53"/>
      <c r="G743" s="50"/>
      <c r="H743" s="50"/>
      <c r="I743" s="50"/>
      <c r="J743" s="38">
        <f t="shared" si="68"/>
        <v>0</v>
      </c>
      <c r="K743" s="38">
        <f t="shared" si="66"/>
        <v>0</v>
      </c>
      <c r="L743" s="38">
        <f t="shared" si="69"/>
        <v>0</v>
      </c>
      <c r="M743" s="38">
        <f t="shared" si="70"/>
        <v>0</v>
      </c>
      <c r="N743" s="38">
        <f t="shared" si="71"/>
        <v>0</v>
      </c>
      <c r="O743" s="38">
        <f>IF($F743=Instellingen!$I$11,ROUND(($J743-($J743/((100%+$F743)/100%))),2),0)</f>
        <v>0</v>
      </c>
      <c r="P743" s="38">
        <f>IF($F743=Instellingen!$I$12,ROUND(($J743-($J743/((100%+$F743)/100%))),2),0)</f>
        <v>0</v>
      </c>
      <c r="Q743" s="38">
        <f>IF($F743=Instellingen!$I$14,0,ROUND(($K743-($K743/((100%+$F743)/100%))),2))</f>
        <v>0</v>
      </c>
    </row>
    <row r="744" spans="1:17" x14ac:dyDescent="0.35">
      <c r="A744" s="20" t="str">
        <f t="shared" si="67"/>
        <v/>
      </c>
      <c r="B744" s="20" t="str">
        <f>IFERROR(VLOOKUP($A744,Instellingen!$K$11:$L$22,2,0),"")</f>
        <v/>
      </c>
      <c r="C744" s="51"/>
      <c r="D744" s="52"/>
      <c r="E744" s="52"/>
      <c r="F744" s="53"/>
      <c r="G744" s="50"/>
      <c r="H744" s="50"/>
      <c r="I744" s="50"/>
      <c r="J744" s="38">
        <f t="shared" si="68"/>
        <v>0</v>
      </c>
      <c r="K744" s="38">
        <f t="shared" si="66"/>
        <v>0</v>
      </c>
      <c r="L744" s="38">
        <f t="shared" si="69"/>
        <v>0</v>
      </c>
      <c r="M744" s="38">
        <f t="shared" si="70"/>
        <v>0</v>
      </c>
      <c r="N744" s="38">
        <f t="shared" si="71"/>
        <v>0</v>
      </c>
      <c r="O744" s="38">
        <f>IF($F744=Instellingen!$I$11,ROUND(($J744-($J744/((100%+$F744)/100%))),2),0)</f>
        <v>0</v>
      </c>
      <c r="P744" s="38">
        <f>IF($F744=Instellingen!$I$12,ROUND(($J744-($J744/((100%+$F744)/100%))),2),0)</f>
        <v>0</v>
      </c>
      <c r="Q744" s="38">
        <f>IF($F744=Instellingen!$I$14,0,ROUND(($K744-($K744/((100%+$F744)/100%))),2))</f>
        <v>0</v>
      </c>
    </row>
    <row r="745" spans="1:17" x14ac:dyDescent="0.35">
      <c r="A745" s="20" t="str">
        <f t="shared" si="67"/>
        <v/>
      </c>
      <c r="B745" s="20" t="str">
        <f>IFERROR(VLOOKUP($A745,Instellingen!$K$11:$L$22,2,0),"")</f>
        <v/>
      </c>
      <c r="C745" s="51"/>
      <c r="D745" s="52"/>
      <c r="E745" s="52"/>
      <c r="F745" s="53"/>
      <c r="G745" s="50"/>
      <c r="H745" s="50"/>
      <c r="I745" s="50"/>
      <c r="J745" s="38">
        <f t="shared" si="68"/>
        <v>0</v>
      </c>
      <c r="K745" s="38">
        <f t="shared" si="66"/>
        <v>0</v>
      </c>
      <c r="L745" s="38">
        <f t="shared" si="69"/>
        <v>0</v>
      </c>
      <c r="M745" s="38">
        <f t="shared" si="70"/>
        <v>0</v>
      </c>
      <c r="N745" s="38">
        <f t="shared" si="71"/>
        <v>0</v>
      </c>
      <c r="O745" s="38">
        <f>IF($F745=Instellingen!$I$11,ROUND(($J745-($J745/((100%+$F745)/100%))),2),0)</f>
        <v>0</v>
      </c>
      <c r="P745" s="38">
        <f>IF($F745=Instellingen!$I$12,ROUND(($J745-($J745/((100%+$F745)/100%))),2),0)</f>
        <v>0</v>
      </c>
      <c r="Q745" s="38">
        <f>IF($F745=Instellingen!$I$14,0,ROUND(($K745-($K745/((100%+$F745)/100%))),2))</f>
        <v>0</v>
      </c>
    </row>
    <row r="746" spans="1:17" x14ac:dyDescent="0.35">
      <c r="A746" s="20" t="str">
        <f t="shared" si="67"/>
        <v/>
      </c>
      <c r="B746" s="20" t="str">
        <f>IFERROR(VLOOKUP($A746,Instellingen!$K$11:$L$22,2,0),"")</f>
        <v/>
      </c>
      <c r="C746" s="51"/>
      <c r="D746" s="52"/>
      <c r="E746" s="52"/>
      <c r="F746" s="53"/>
      <c r="G746" s="50"/>
      <c r="H746" s="50"/>
      <c r="I746" s="50"/>
      <c r="J746" s="38">
        <f t="shared" si="68"/>
        <v>0</v>
      </c>
      <c r="K746" s="38">
        <f t="shared" si="66"/>
        <v>0</v>
      </c>
      <c r="L746" s="38">
        <f t="shared" si="69"/>
        <v>0</v>
      </c>
      <c r="M746" s="38">
        <f t="shared" si="70"/>
        <v>0</v>
      </c>
      <c r="N746" s="38">
        <f t="shared" si="71"/>
        <v>0</v>
      </c>
      <c r="O746" s="38">
        <f>IF($F746=Instellingen!$I$11,ROUND(($J746-($J746/((100%+$F746)/100%))),2),0)</f>
        <v>0</v>
      </c>
      <c r="P746" s="38">
        <f>IF($F746=Instellingen!$I$12,ROUND(($J746-($J746/((100%+$F746)/100%))),2),0)</f>
        <v>0</v>
      </c>
      <c r="Q746" s="38">
        <f>IF($F746=Instellingen!$I$14,0,ROUND(($K746-($K746/((100%+$F746)/100%))),2))</f>
        <v>0</v>
      </c>
    </row>
    <row r="747" spans="1:17" x14ac:dyDescent="0.35">
      <c r="A747" s="20" t="str">
        <f t="shared" si="67"/>
        <v/>
      </c>
      <c r="B747" s="20" t="str">
        <f>IFERROR(VLOOKUP($A747,Instellingen!$K$11:$L$22,2,0),"")</f>
        <v/>
      </c>
      <c r="C747" s="51"/>
      <c r="D747" s="52"/>
      <c r="E747" s="52"/>
      <c r="F747" s="53"/>
      <c r="G747" s="50"/>
      <c r="H747" s="50"/>
      <c r="I747" s="50"/>
      <c r="J747" s="38">
        <f t="shared" si="68"/>
        <v>0</v>
      </c>
      <c r="K747" s="38">
        <f t="shared" si="66"/>
        <v>0</v>
      </c>
      <c r="L747" s="38">
        <f t="shared" si="69"/>
        <v>0</v>
      </c>
      <c r="M747" s="38">
        <f t="shared" si="70"/>
        <v>0</v>
      </c>
      <c r="N747" s="38">
        <f t="shared" si="71"/>
        <v>0</v>
      </c>
      <c r="O747" s="38">
        <f>IF($F747=Instellingen!$I$11,ROUND(($J747-($J747/((100%+$F747)/100%))),2),0)</f>
        <v>0</v>
      </c>
      <c r="P747" s="38">
        <f>IF($F747=Instellingen!$I$12,ROUND(($J747-($J747/((100%+$F747)/100%))),2),0)</f>
        <v>0</v>
      </c>
      <c r="Q747" s="38">
        <f>IF($F747=Instellingen!$I$14,0,ROUND(($K747-($K747/((100%+$F747)/100%))),2))</f>
        <v>0</v>
      </c>
    </row>
    <row r="748" spans="1:17" x14ac:dyDescent="0.35">
      <c r="A748" s="20" t="str">
        <f t="shared" si="67"/>
        <v/>
      </c>
      <c r="B748" s="20" t="str">
        <f>IFERROR(VLOOKUP($A748,Instellingen!$K$11:$L$22,2,0),"")</f>
        <v/>
      </c>
      <c r="C748" s="51"/>
      <c r="D748" s="52"/>
      <c r="E748" s="52"/>
      <c r="F748" s="53"/>
      <c r="G748" s="50"/>
      <c r="H748" s="50"/>
      <c r="I748" s="50"/>
      <c r="J748" s="38">
        <f t="shared" si="68"/>
        <v>0</v>
      </c>
      <c r="K748" s="38">
        <f t="shared" si="66"/>
        <v>0</v>
      </c>
      <c r="L748" s="38">
        <f t="shared" si="69"/>
        <v>0</v>
      </c>
      <c r="M748" s="38">
        <f t="shared" si="70"/>
        <v>0</v>
      </c>
      <c r="N748" s="38">
        <f t="shared" si="71"/>
        <v>0</v>
      </c>
      <c r="O748" s="38">
        <f>IF($F748=Instellingen!$I$11,ROUND(($J748-($J748/((100%+$F748)/100%))),2),0)</f>
        <v>0</v>
      </c>
      <c r="P748" s="38">
        <f>IF($F748=Instellingen!$I$12,ROUND(($J748-($J748/((100%+$F748)/100%))),2),0)</f>
        <v>0</v>
      </c>
      <c r="Q748" s="38">
        <f>IF($F748=Instellingen!$I$14,0,ROUND(($K748-($K748/((100%+$F748)/100%))),2))</f>
        <v>0</v>
      </c>
    </row>
    <row r="749" spans="1:17" x14ac:dyDescent="0.35">
      <c r="A749" s="20" t="str">
        <f t="shared" si="67"/>
        <v/>
      </c>
      <c r="B749" s="20" t="str">
        <f>IFERROR(VLOOKUP($A749,Instellingen!$K$11:$L$22,2,0),"")</f>
        <v/>
      </c>
      <c r="C749" s="51"/>
      <c r="D749" s="52"/>
      <c r="E749" s="52"/>
      <c r="F749" s="53"/>
      <c r="G749" s="50"/>
      <c r="H749" s="50"/>
      <c r="I749" s="50"/>
      <c r="J749" s="38">
        <f t="shared" si="68"/>
        <v>0</v>
      </c>
      <c r="K749" s="38">
        <f t="shared" si="66"/>
        <v>0</v>
      </c>
      <c r="L749" s="38">
        <f t="shared" si="69"/>
        <v>0</v>
      </c>
      <c r="M749" s="38">
        <f t="shared" si="70"/>
        <v>0</v>
      </c>
      <c r="N749" s="38">
        <f t="shared" si="71"/>
        <v>0</v>
      </c>
      <c r="O749" s="38">
        <f>IF($F749=Instellingen!$I$11,ROUND(($J749-($J749/((100%+$F749)/100%))),2),0)</f>
        <v>0</v>
      </c>
      <c r="P749" s="38">
        <f>IF($F749=Instellingen!$I$12,ROUND(($J749-($J749/((100%+$F749)/100%))),2),0)</f>
        <v>0</v>
      </c>
      <c r="Q749" s="38">
        <f>IF($F749=Instellingen!$I$14,0,ROUND(($K749-($K749/((100%+$F749)/100%))),2))</f>
        <v>0</v>
      </c>
    </row>
    <row r="750" spans="1:17" x14ac:dyDescent="0.35">
      <c r="A750" s="20" t="str">
        <f t="shared" si="67"/>
        <v/>
      </c>
      <c r="B750" s="20" t="str">
        <f>IFERROR(VLOOKUP($A750,Instellingen!$K$11:$L$22,2,0),"")</f>
        <v/>
      </c>
      <c r="C750" s="51"/>
      <c r="D750" s="52"/>
      <c r="E750" s="52"/>
      <c r="F750" s="53"/>
      <c r="G750" s="50"/>
      <c r="H750" s="50"/>
      <c r="I750" s="50"/>
      <c r="J750" s="38">
        <f t="shared" si="68"/>
        <v>0</v>
      </c>
      <c r="K750" s="38">
        <f t="shared" si="66"/>
        <v>0</v>
      </c>
      <c r="L750" s="38">
        <f t="shared" si="69"/>
        <v>0</v>
      </c>
      <c r="M750" s="38">
        <f t="shared" si="70"/>
        <v>0</v>
      </c>
      <c r="N750" s="38">
        <f t="shared" si="71"/>
        <v>0</v>
      </c>
      <c r="O750" s="38">
        <f>IF($F750=Instellingen!$I$11,ROUND(($J750-($J750/((100%+$F750)/100%))),2),0)</f>
        <v>0</v>
      </c>
      <c r="P750" s="38">
        <f>IF($F750=Instellingen!$I$12,ROUND(($J750-($J750/((100%+$F750)/100%))),2),0)</f>
        <v>0</v>
      </c>
      <c r="Q750" s="38">
        <f>IF($F750=Instellingen!$I$14,0,ROUND(($K750-($K750/((100%+$F750)/100%))),2))</f>
        <v>0</v>
      </c>
    </row>
    <row r="751" spans="1:17" x14ac:dyDescent="0.35">
      <c r="A751" s="20" t="str">
        <f t="shared" si="67"/>
        <v/>
      </c>
      <c r="B751" s="20" t="str">
        <f>IFERROR(VLOOKUP($A751,Instellingen!$K$11:$L$22,2,0),"")</f>
        <v/>
      </c>
      <c r="C751" s="51"/>
      <c r="D751" s="52"/>
      <c r="E751" s="52"/>
      <c r="F751" s="53"/>
      <c r="G751" s="50"/>
      <c r="H751" s="50"/>
      <c r="I751" s="50"/>
      <c r="J751" s="38">
        <f t="shared" si="68"/>
        <v>0</v>
      </c>
      <c r="K751" s="38">
        <f t="shared" si="66"/>
        <v>0</v>
      </c>
      <c r="L751" s="38">
        <f t="shared" si="69"/>
        <v>0</v>
      </c>
      <c r="M751" s="38">
        <f t="shared" si="70"/>
        <v>0</v>
      </c>
      <c r="N751" s="38">
        <f t="shared" si="71"/>
        <v>0</v>
      </c>
      <c r="O751" s="38">
        <f>IF($F751=Instellingen!$I$11,ROUND(($J751-($J751/((100%+$F751)/100%))),2),0)</f>
        <v>0</v>
      </c>
      <c r="P751" s="38">
        <f>IF($F751=Instellingen!$I$12,ROUND(($J751-($J751/((100%+$F751)/100%))),2),0)</f>
        <v>0</v>
      </c>
      <c r="Q751" s="38">
        <f>IF($F751=Instellingen!$I$14,0,ROUND(($K751-($K751/((100%+$F751)/100%))),2))</f>
        <v>0</v>
      </c>
    </row>
    <row r="752" spans="1:17" x14ac:dyDescent="0.35">
      <c r="A752" s="20" t="str">
        <f t="shared" si="67"/>
        <v/>
      </c>
      <c r="B752" s="20" t="str">
        <f>IFERROR(VLOOKUP($A752,Instellingen!$K$11:$L$22,2,0),"")</f>
        <v/>
      </c>
      <c r="C752" s="51"/>
      <c r="D752" s="52"/>
      <c r="E752" s="52"/>
      <c r="F752" s="53"/>
      <c r="G752" s="50"/>
      <c r="H752" s="50"/>
      <c r="I752" s="50"/>
      <c r="J752" s="38">
        <f t="shared" si="68"/>
        <v>0</v>
      </c>
      <c r="K752" s="38">
        <f t="shared" si="66"/>
        <v>0</v>
      </c>
      <c r="L752" s="38">
        <f t="shared" si="69"/>
        <v>0</v>
      </c>
      <c r="M752" s="38">
        <f t="shared" si="70"/>
        <v>0</v>
      </c>
      <c r="N752" s="38">
        <f t="shared" si="71"/>
        <v>0</v>
      </c>
      <c r="O752" s="38">
        <f>IF($F752=Instellingen!$I$11,ROUND(($J752-($J752/((100%+$F752)/100%))),2),0)</f>
        <v>0</v>
      </c>
      <c r="P752" s="38">
        <f>IF($F752=Instellingen!$I$12,ROUND(($J752-($J752/((100%+$F752)/100%))),2),0)</f>
        <v>0</v>
      </c>
      <c r="Q752" s="38">
        <f>IF($F752=Instellingen!$I$14,0,ROUND(($K752-($K752/((100%+$F752)/100%))),2))</f>
        <v>0</v>
      </c>
    </row>
    <row r="753" spans="1:17" x14ac:dyDescent="0.35">
      <c r="A753" s="20" t="str">
        <f t="shared" si="67"/>
        <v/>
      </c>
      <c r="B753" s="20" t="str">
        <f>IFERROR(VLOOKUP($A753,Instellingen!$K$11:$L$22,2,0),"")</f>
        <v/>
      </c>
      <c r="C753" s="51"/>
      <c r="D753" s="52"/>
      <c r="E753" s="52"/>
      <c r="F753" s="53"/>
      <c r="G753" s="50"/>
      <c r="H753" s="50"/>
      <c r="I753" s="50"/>
      <c r="J753" s="38">
        <f t="shared" si="68"/>
        <v>0</v>
      </c>
      <c r="K753" s="38">
        <f t="shared" si="66"/>
        <v>0</v>
      </c>
      <c r="L753" s="38">
        <f t="shared" si="69"/>
        <v>0</v>
      </c>
      <c r="M753" s="38">
        <f t="shared" si="70"/>
        <v>0</v>
      </c>
      <c r="N753" s="38">
        <f t="shared" si="71"/>
        <v>0</v>
      </c>
      <c r="O753" s="38">
        <f>IF($F753=Instellingen!$I$11,ROUND(($J753-($J753/((100%+$F753)/100%))),2),0)</f>
        <v>0</v>
      </c>
      <c r="P753" s="38">
        <f>IF($F753=Instellingen!$I$12,ROUND(($J753-($J753/((100%+$F753)/100%))),2),0)</f>
        <v>0</v>
      </c>
      <c r="Q753" s="38">
        <f>IF($F753=Instellingen!$I$14,0,ROUND(($K753-($K753/((100%+$F753)/100%))),2))</f>
        <v>0</v>
      </c>
    </row>
    <row r="754" spans="1:17" x14ac:dyDescent="0.35">
      <c r="A754" s="20" t="str">
        <f t="shared" si="67"/>
        <v/>
      </c>
      <c r="B754" s="20" t="str">
        <f>IFERROR(VLOOKUP($A754,Instellingen!$K$11:$L$22,2,0),"")</f>
        <v/>
      </c>
      <c r="C754" s="51"/>
      <c r="D754" s="52"/>
      <c r="E754" s="52"/>
      <c r="F754" s="53"/>
      <c r="G754" s="50"/>
      <c r="H754" s="50"/>
      <c r="I754" s="50"/>
      <c r="J754" s="38">
        <f t="shared" si="68"/>
        <v>0</v>
      </c>
      <c r="K754" s="38">
        <f t="shared" si="66"/>
        <v>0</v>
      </c>
      <c r="L754" s="38">
        <f t="shared" si="69"/>
        <v>0</v>
      </c>
      <c r="M754" s="38">
        <f t="shared" si="70"/>
        <v>0</v>
      </c>
      <c r="N754" s="38">
        <f t="shared" si="71"/>
        <v>0</v>
      </c>
      <c r="O754" s="38">
        <f>IF($F754=Instellingen!$I$11,ROUND(($J754-($J754/((100%+$F754)/100%))),2),0)</f>
        <v>0</v>
      </c>
      <c r="P754" s="38">
        <f>IF($F754=Instellingen!$I$12,ROUND(($J754-($J754/((100%+$F754)/100%))),2),0)</f>
        <v>0</v>
      </c>
      <c r="Q754" s="38">
        <f>IF($F754=Instellingen!$I$14,0,ROUND(($K754-($K754/((100%+$F754)/100%))),2))</f>
        <v>0</v>
      </c>
    </row>
    <row r="755" spans="1:17" x14ac:dyDescent="0.35">
      <c r="A755" s="20" t="str">
        <f t="shared" si="67"/>
        <v/>
      </c>
      <c r="B755" s="20" t="str">
        <f>IFERROR(VLOOKUP($A755,Instellingen!$K$11:$L$22,2,0),"")</f>
        <v/>
      </c>
      <c r="C755" s="51"/>
      <c r="D755" s="52"/>
      <c r="E755" s="52"/>
      <c r="F755" s="53"/>
      <c r="G755" s="50"/>
      <c r="H755" s="50"/>
      <c r="I755" s="50"/>
      <c r="J755" s="38">
        <f t="shared" si="68"/>
        <v>0</v>
      </c>
      <c r="K755" s="38">
        <f t="shared" si="66"/>
        <v>0</v>
      </c>
      <c r="L755" s="38">
        <f t="shared" si="69"/>
        <v>0</v>
      </c>
      <c r="M755" s="38">
        <f t="shared" si="70"/>
        <v>0</v>
      </c>
      <c r="N755" s="38">
        <f t="shared" si="71"/>
        <v>0</v>
      </c>
      <c r="O755" s="38">
        <f>IF($F755=Instellingen!$I$11,ROUND(($J755-($J755/((100%+$F755)/100%))),2),0)</f>
        <v>0</v>
      </c>
      <c r="P755" s="38">
        <f>IF($F755=Instellingen!$I$12,ROUND(($J755-($J755/((100%+$F755)/100%))),2),0)</f>
        <v>0</v>
      </c>
      <c r="Q755" s="38">
        <f>IF($F755=Instellingen!$I$14,0,ROUND(($K755-($K755/((100%+$F755)/100%))),2))</f>
        <v>0</v>
      </c>
    </row>
    <row r="756" spans="1:17" x14ac:dyDescent="0.35">
      <c r="A756" s="20" t="str">
        <f t="shared" si="67"/>
        <v/>
      </c>
      <c r="B756" s="20" t="str">
        <f>IFERROR(VLOOKUP($A756,Instellingen!$K$11:$L$22,2,0),"")</f>
        <v/>
      </c>
      <c r="C756" s="51"/>
      <c r="D756" s="52"/>
      <c r="E756" s="52"/>
      <c r="F756" s="53"/>
      <c r="G756" s="50"/>
      <c r="H756" s="50"/>
      <c r="I756" s="50"/>
      <c r="J756" s="38">
        <f t="shared" si="68"/>
        <v>0</v>
      </c>
      <c r="K756" s="38">
        <f t="shared" si="66"/>
        <v>0</v>
      </c>
      <c r="L756" s="38">
        <f t="shared" si="69"/>
        <v>0</v>
      </c>
      <c r="M756" s="38">
        <f t="shared" si="70"/>
        <v>0</v>
      </c>
      <c r="N756" s="38">
        <f t="shared" si="71"/>
        <v>0</v>
      </c>
      <c r="O756" s="38">
        <f>IF($F756=Instellingen!$I$11,ROUND(($J756-($J756/((100%+$F756)/100%))),2),0)</f>
        <v>0</v>
      </c>
      <c r="P756" s="38">
        <f>IF($F756=Instellingen!$I$12,ROUND(($J756-($J756/((100%+$F756)/100%))),2),0)</f>
        <v>0</v>
      </c>
      <c r="Q756" s="38">
        <f>IF($F756=Instellingen!$I$14,0,ROUND(($K756-($K756/((100%+$F756)/100%))),2))</f>
        <v>0</v>
      </c>
    </row>
    <row r="757" spans="1:17" x14ac:dyDescent="0.35">
      <c r="A757" s="20" t="str">
        <f t="shared" si="67"/>
        <v/>
      </c>
      <c r="B757" s="20" t="str">
        <f>IFERROR(VLOOKUP($A757,Instellingen!$K$11:$L$22,2,0),"")</f>
        <v/>
      </c>
      <c r="C757" s="51"/>
      <c r="D757" s="52"/>
      <c r="E757" s="52"/>
      <c r="F757" s="53"/>
      <c r="G757" s="50"/>
      <c r="H757" s="50"/>
      <c r="I757" s="50"/>
      <c r="J757" s="38">
        <f t="shared" si="68"/>
        <v>0</v>
      </c>
      <c r="K757" s="38">
        <f t="shared" si="66"/>
        <v>0</v>
      </c>
      <c r="L757" s="38">
        <f t="shared" si="69"/>
        <v>0</v>
      </c>
      <c r="M757" s="38">
        <f t="shared" si="70"/>
        <v>0</v>
      </c>
      <c r="N757" s="38">
        <f t="shared" si="71"/>
        <v>0</v>
      </c>
      <c r="O757" s="38">
        <f>IF($F757=Instellingen!$I$11,ROUND(($J757-($J757/((100%+$F757)/100%))),2),0)</f>
        <v>0</v>
      </c>
      <c r="P757" s="38">
        <f>IF($F757=Instellingen!$I$12,ROUND(($J757-($J757/((100%+$F757)/100%))),2),0)</f>
        <v>0</v>
      </c>
      <c r="Q757" s="38">
        <f>IF($F757=Instellingen!$I$14,0,ROUND(($K757-($K757/((100%+$F757)/100%))),2))</f>
        <v>0</v>
      </c>
    </row>
    <row r="758" spans="1:17" x14ac:dyDescent="0.35">
      <c r="A758" s="20" t="str">
        <f t="shared" si="67"/>
        <v/>
      </c>
      <c r="B758" s="20" t="str">
        <f>IFERROR(VLOOKUP($A758,Instellingen!$K$11:$L$22,2,0),"")</f>
        <v/>
      </c>
      <c r="C758" s="51"/>
      <c r="D758" s="52"/>
      <c r="E758" s="52"/>
      <c r="F758" s="53"/>
      <c r="G758" s="50"/>
      <c r="H758" s="50"/>
      <c r="I758" s="50"/>
      <c r="J758" s="38">
        <f t="shared" si="68"/>
        <v>0</v>
      </c>
      <c r="K758" s="38">
        <f t="shared" si="66"/>
        <v>0</v>
      </c>
      <c r="L758" s="38">
        <f t="shared" si="69"/>
        <v>0</v>
      </c>
      <c r="M758" s="38">
        <f t="shared" si="70"/>
        <v>0</v>
      </c>
      <c r="N758" s="38">
        <f t="shared" si="71"/>
        <v>0</v>
      </c>
      <c r="O758" s="38">
        <f>IF($F758=Instellingen!$I$11,ROUND(($J758-($J758/((100%+$F758)/100%))),2),0)</f>
        <v>0</v>
      </c>
      <c r="P758" s="38">
        <f>IF($F758=Instellingen!$I$12,ROUND(($J758-($J758/((100%+$F758)/100%))),2),0)</f>
        <v>0</v>
      </c>
      <c r="Q758" s="38">
        <f>IF($F758=Instellingen!$I$14,0,ROUND(($K758-($K758/((100%+$F758)/100%))),2))</f>
        <v>0</v>
      </c>
    </row>
    <row r="759" spans="1:17" x14ac:dyDescent="0.35">
      <c r="A759" s="20" t="str">
        <f t="shared" si="67"/>
        <v/>
      </c>
      <c r="B759" s="20" t="str">
        <f>IFERROR(VLOOKUP($A759,Instellingen!$K$11:$L$22,2,0),"")</f>
        <v/>
      </c>
      <c r="C759" s="51"/>
      <c r="D759" s="52"/>
      <c r="E759" s="52"/>
      <c r="F759" s="53"/>
      <c r="G759" s="50"/>
      <c r="H759" s="50"/>
      <c r="I759" s="50"/>
      <c r="J759" s="38">
        <f t="shared" si="68"/>
        <v>0</v>
      </c>
      <c r="K759" s="38">
        <f t="shared" si="66"/>
        <v>0</v>
      </c>
      <c r="L759" s="38">
        <f t="shared" si="69"/>
        <v>0</v>
      </c>
      <c r="M759" s="38">
        <f t="shared" si="70"/>
        <v>0</v>
      </c>
      <c r="N759" s="38">
        <f t="shared" si="71"/>
        <v>0</v>
      </c>
      <c r="O759" s="38">
        <f>IF($F759=Instellingen!$I$11,ROUND(($J759-($J759/((100%+$F759)/100%))),2),0)</f>
        <v>0</v>
      </c>
      <c r="P759" s="38">
        <f>IF($F759=Instellingen!$I$12,ROUND(($J759-($J759/((100%+$F759)/100%))),2),0)</f>
        <v>0</v>
      </c>
      <c r="Q759" s="38">
        <f>IF($F759=Instellingen!$I$14,0,ROUND(($K759-($K759/((100%+$F759)/100%))),2))</f>
        <v>0</v>
      </c>
    </row>
    <row r="760" spans="1:17" x14ac:dyDescent="0.35">
      <c r="A760" s="20" t="str">
        <f t="shared" si="67"/>
        <v/>
      </c>
      <c r="B760" s="20" t="str">
        <f>IFERROR(VLOOKUP($A760,Instellingen!$K$11:$L$22,2,0),"")</f>
        <v/>
      </c>
      <c r="C760" s="51"/>
      <c r="D760" s="52"/>
      <c r="E760" s="52"/>
      <c r="F760" s="53"/>
      <c r="G760" s="50"/>
      <c r="H760" s="50"/>
      <c r="I760" s="50"/>
      <c r="J760" s="38">
        <f t="shared" si="68"/>
        <v>0</v>
      </c>
      <c r="K760" s="38">
        <f t="shared" si="66"/>
        <v>0</v>
      </c>
      <c r="L760" s="38">
        <f t="shared" si="69"/>
        <v>0</v>
      </c>
      <c r="M760" s="38">
        <f t="shared" si="70"/>
        <v>0</v>
      </c>
      <c r="N760" s="38">
        <f t="shared" si="71"/>
        <v>0</v>
      </c>
      <c r="O760" s="38">
        <f>IF($F760=Instellingen!$I$11,ROUND(($J760-($J760/((100%+$F760)/100%))),2),0)</f>
        <v>0</v>
      </c>
      <c r="P760" s="38">
        <f>IF($F760=Instellingen!$I$12,ROUND(($J760-($J760/((100%+$F760)/100%))),2),0)</f>
        <v>0</v>
      </c>
      <c r="Q760" s="38">
        <f>IF($F760=Instellingen!$I$14,0,ROUND(($K760-($K760/((100%+$F760)/100%))),2))</f>
        <v>0</v>
      </c>
    </row>
    <row r="761" spans="1:17" x14ac:dyDescent="0.35">
      <c r="A761" s="20" t="str">
        <f t="shared" si="67"/>
        <v/>
      </c>
      <c r="B761" s="20" t="str">
        <f>IFERROR(VLOOKUP($A761,Instellingen!$K$11:$L$22,2,0),"")</f>
        <v/>
      </c>
      <c r="C761" s="51"/>
      <c r="D761" s="52"/>
      <c r="E761" s="52"/>
      <c r="F761" s="53"/>
      <c r="G761" s="50"/>
      <c r="H761" s="50"/>
      <c r="I761" s="50"/>
      <c r="J761" s="38">
        <f t="shared" si="68"/>
        <v>0</v>
      </c>
      <c r="K761" s="38">
        <f t="shared" si="66"/>
        <v>0</v>
      </c>
      <c r="L761" s="38">
        <f t="shared" si="69"/>
        <v>0</v>
      </c>
      <c r="M761" s="38">
        <f t="shared" si="70"/>
        <v>0</v>
      </c>
      <c r="N761" s="38">
        <f t="shared" si="71"/>
        <v>0</v>
      </c>
      <c r="O761" s="38">
        <f>IF($F761=Instellingen!$I$11,ROUND(($J761-($J761/((100%+$F761)/100%))),2),0)</f>
        <v>0</v>
      </c>
      <c r="P761" s="38">
        <f>IF($F761=Instellingen!$I$12,ROUND(($J761-($J761/((100%+$F761)/100%))),2),0)</f>
        <v>0</v>
      </c>
      <c r="Q761" s="38">
        <f>IF($F761=Instellingen!$I$14,0,ROUND(($K761-($K761/((100%+$F761)/100%))),2))</f>
        <v>0</v>
      </c>
    </row>
    <row r="762" spans="1:17" x14ac:dyDescent="0.35">
      <c r="A762" s="20" t="str">
        <f t="shared" si="67"/>
        <v/>
      </c>
      <c r="B762" s="20" t="str">
        <f>IFERROR(VLOOKUP($A762,Instellingen!$K$11:$L$22,2,0),"")</f>
        <v/>
      </c>
      <c r="C762" s="51"/>
      <c r="D762" s="52"/>
      <c r="E762" s="52"/>
      <c r="F762" s="53"/>
      <c r="G762" s="50"/>
      <c r="H762" s="50"/>
      <c r="I762" s="50"/>
      <c r="J762" s="38">
        <f t="shared" si="68"/>
        <v>0</v>
      </c>
      <c r="K762" s="38">
        <f t="shared" si="66"/>
        <v>0</v>
      </c>
      <c r="L762" s="38">
        <f t="shared" si="69"/>
        <v>0</v>
      </c>
      <c r="M762" s="38">
        <f t="shared" si="70"/>
        <v>0</v>
      </c>
      <c r="N762" s="38">
        <f t="shared" si="71"/>
        <v>0</v>
      </c>
      <c r="O762" s="38">
        <f>IF($F762=Instellingen!$I$11,ROUND(($J762-($J762/((100%+$F762)/100%))),2),0)</f>
        <v>0</v>
      </c>
      <c r="P762" s="38">
        <f>IF($F762=Instellingen!$I$12,ROUND(($J762-($J762/((100%+$F762)/100%))),2),0)</f>
        <v>0</v>
      </c>
      <c r="Q762" s="38">
        <f>IF($F762=Instellingen!$I$14,0,ROUND(($K762-($K762/((100%+$F762)/100%))),2))</f>
        <v>0</v>
      </c>
    </row>
    <row r="763" spans="1:17" x14ac:dyDescent="0.35">
      <c r="A763" s="20" t="str">
        <f t="shared" si="67"/>
        <v/>
      </c>
      <c r="B763" s="20" t="str">
        <f>IFERROR(VLOOKUP($A763,Instellingen!$K$11:$L$22,2,0),"")</f>
        <v/>
      </c>
      <c r="C763" s="51"/>
      <c r="D763" s="52"/>
      <c r="E763" s="52"/>
      <c r="F763" s="53"/>
      <c r="G763" s="50"/>
      <c r="H763" s="50"/>
      <c r="I763" s="50"/>
      <c r="J763" s="38">
        <f t="shared" si="68"/>
        <v>0</v>
      </c>
      <c r="K763" s="38">
        <f t="shared" si="66"/>
        <v>0</v>
      </c>
      <c r="L763" s="38">
        <f t="shared" si="69"/>
        <v>0</v>
      </c>
      <c r="M763" s="38">
        <f t="shared" si="70"/>
        <v>0</v>
      </c>
      <c r="N763" s="38">
        <f t="shared" si="71"/>
        <v>0</v>
      </c>
      <c r="O763" s="38">
        <f>IF($F763=Instellingen!$I$11,ROUND(($J763-($J763/((100%+$F763)/100%))),2),0)</f>
        <v>0</v>
      </c>
      <c r="P763" s="38">
        <f>IF($F763=Instellingen!$I$12,ROUND(($J763-($J763/((100%+$F763)/100%))),2),0)</f>
        <v>0</v>
      </c>
      <c r="Q763" s="38">
        <f>IF($F763=Instellingen!$I$14,0,ROUND(($K763-($K763/((100%+$F763)/100%))),2))</f>
        <v>0</v>
      </c>
    </row>
    <row r="764" spans="1:17" x14ac:dyDescent="0.35">
      <c r="A764" s="20" t="str">
        <f t="shared" si="67"/>
        <v/>
      </c>
      <c r="B764" s="20" t="str">
        <f>IFERROR(VLOOKUP($A764,Instellingen!$K$11:$L$22,2,0),"")</f>
        <v/>
      </c>
      <c r="C764" s="51"/>
      <c r="D764" s="52"/>
      <c r="E764" s="52"/>
      <c r="F764" s="53"/>
      <c r="G764" s="50"/>
      <c r="H764" s="50"/>
      <c r="I764" s="50"/>
      <c r="J764" s="38">
        <f t="shared" si="68"/>
        <v>0</v>
      </c>
      <c r="K764" s="38">
        <f t="shared" si="66"/>
        <v>0</v>
      </c>
      <c r="L764" s="38">
        <f t="shared" si="69"/>
        <v>0</v>
      </c>
      <c r="M764" s="38">
        <f t="shared" si="70"/>
        <v>0</v>
      </c>
      <c r="N764" s="38">
        <f t="shared" si="71"/>
        <v>0</v>
      </c>
      <c r="O764" s="38">
        <f>IF($F764=Instellingen!$I$11,ROUND(($J764-($J764/((100%+$F764)/100%))),2),0)</f>
        <v>0</v>
      </c>
      <c r="P764" s="38">
        <f>IF($F764=Instellingen!$I$12,ROUND(($J764-($J764/((100%+$F764)/100%))),2),0)</f>
        <v>0</v>
      </c>
      <c r="Q764" s="38">
        <f>IF($F764=Instellingen!$I$14,0,ROUND(($K764-($K764/((100%+$F764)/100%))),2))</f>
        <v>0</v>
      </c>
    </row>
    <row r="765" spans="1:17" x14ac:dyDescent="0.35">
      <c r="A765" s="20" t="str">
        <f t="shared" si="67"/>
        <v/>
      </c>
      <c r="B765" s="20" t="str">
        <f>IFERROR(VLOOKUP($A765,Instellingen!$K$11:$L$22,2,0),"")</f>
        <v/>
      </c>
      <c r="C765" s="51"/>
      <c r="D765" s="52"/>
      <c r="E765" s="52"/>
      <c r="F765" s="53"/>
      <c r="G765" s="50"/>
      <c r="H765" s="50"/>
      <c r="I765" s="50"/>
      <c r="J765" s="38">
        <f t="shared" si="68"/>
        <v>0</v>
      </c>
      <c r="K765" s="38">
        <f t="shared" si="66"/>
        <v>0</v>
      </c>
      <c r="L765" s="38">
        <f t="shared" si="69"/>
        <v>0</v>
      </c>
      <c r="M765" s="38">
        <f t="shared" si="70"/>
        <v>0</v>
      </c>
      <c r="N765" s="38">
        <f t="shared" si="71"/>
        <v>0</v>
      </c>
      <c r="O765" s="38">
        <f>IF($F765=Instellingen!$I$11,ROUND(($J765-($J765/((100%+$F765)/100%))),2),0)</f>
        <v>0</v>
      </c>
      <c r="P765" s="38">
        <f>IF($F765=Instellingen!$I$12,ROUND(($J765-($J765/((100%+$F765)/100%))),2),0)</f>
        <v>0</v>
      </c>
      <c r="Q765" s="38">
        <f>IF($F765=Instellingen!$I$14,0,ROUND(($K765-($K765/((100%+$F765)/100%))),2))</f>
        <v>0</v>
      </c>
    </row>
    <row r="766" spans="1:17" x14ac:dyDescent="0.35">
      <c r="A766" s="20" t="str">
        <f t="shared" si="67"/>
        <v/>
      </c>
      <c r="B766" s="20" t="str">
        <f>IFERROR(VLOOKUP($A766,Instellingen!$K$11:$L$22,2,0),"")</f>
        <v/>
      </c>
      <c r="C766" s="51"/>
      <c r="D766" s="52"/>
      <c r="E766" s="52"/>
      <c r="F766" s="53"/>
      <c r="G766" s="50"/>
      <c r="H766" s="50"/>
      <c r="I766" s="50"/>
      <c r="J766" s="38">
        <f t="shared" si="68"/>
        <v>0</v>
      </c>
      <c r="K766" s="38">
        <f t="shared" si="66"/>
        <v>0</v>
      </c>
      <c r="L766" s="38">
        <f t="shared" si="69"/>
        <v>0</v>
      </c>
      <c r="M766" s="38">
        <f t="shared" si="70"/>
        <v>0</v>
      </c>
      <c r="N766" s="38">
        <f t="shared" si="71"/>
        <v>0</v>
      </c>
      <c r="O766" s="38">
        <f>IF($F766=Instellingen!$I$11,ROUND(($J766-($J766/((100%+$F766)/100%))),2),0)</f>
        <v>0</v>
      </c>
      <c r="P766" s="38">
        <f>IF($F766=Instellingen!$I$12,ROUND(($J766-($J766/((100%+$F766)/100%))),2),0)</f>
        <v>0</v>
      </c>
      <c r="Q766" s="38">
        <f>IF($F766=Instellingen!$I$14,0,ROUND(($K766-($K766/((100%+$F766)/100%))),2))</f>
        <v>0</v>
      </c>
    </row>
    <row r="767" spans="1:17" x14ac:dyDescent="0.35">
      <c r="A767" s="20" t="str">
        <f t="shared" si="67"/>
        <v/>
      </c>
      <c r="B767" s="20" t="str">
        <f>IFERROR(VLOOKUP($A767,Instellingen!$K$11:$L$22,2,0),"")</f>
        <v/>
      </c>
      <c r="C767" s="51"/>
      <c r="D767" s="52"/>
      <c r="E767" s="52"/>
      <c r="F767" s="53"/>
      <c r="G767" s="50"/>
      <c r="H767" s="50"/>
      <c r="I767" s="50"/>
      <c r="J767" s="38">
        <f t="shared" si="68"/>
        <v>0</v>
      </c>
      <c r="K767" s="38">
        <f t="shared" si="66"/>
        <v>0</v>
      </c>
      <c r="L767" s="38">
        <f t="shared" si="69"/>
        <v>0</v>
      </c>
      <c r="M767" s="38">
        <f t="shared" si="70"/>
        <v>0</v>
      </c>
      <c r="N767" s="38">
        <f t="shared" si="71"/>
        <v>0</v>
      </c>
      <c r="O767" s="38">
        <f>IF($F767=Instellingen!$I$11,ROUND(($J767-($J767/((100%+$F767)/100%))),2),0)</f>
        <v>0</v>
      </c>
      <c r="P767" s="38">
        <f>IF($F767=Instellingen!$I$12,ROUND(($J767-($J767/((100%+$F767)/100%))),2),0)</f>
        <v>0</v>
      </c>
      <c r="Q767" s="38">
        <f>IF($F767=Instellingen!$I$14,0,ROUND(($K767-($K767/((100%+$F767)/100%))),2))</f>
        <v>0</v>
      </c>
    </row>
    <row r="768" spans="1:17" x14ac:dyDescent="0.35">
      <c r="A768" s="20" t="str">
        <f t="shared" si="67"/>
        <v/>
      </c>
      <c r="B768" s="20" t="str">
        <f>IFERROR(VLOOKUP($A768,Instellingen!$K$11:$L$22,2,0),"")</f>
        <v/>
      </c>
      <c r="C768" s="51"/>
      <c r="D768" s="52"/>
      <c r="E768" s="52"/>
      <c r="F768" s="53"/>
      <c r="G768" s="50"/>
      <c r="H768" s="50"/>
      <c r="I768" s="50"/>
      <c r="J768" s="38">
        <f t="shared" si="68"/>
        <v>0</v>
      </c>
      <c r="K768" s="38">
        <f t="shared" si="66"/>
        <v>0</v>
      </c>
      <c r="L768" s="38">
        <f t="shared" si="69"/>
        <v>0</v>
      </c>
      <c r="M768" s="38">
        <f t="shared" si="70"/>
        <v>0</v>
      </c>
      <c r="N768" s="38">
        <f t="shared" si="71"/>
        <v>0</v>
      </c>
      <c r="O768" s="38">
        <f>IF($F768=Instellingen!$I$11,ROUND(($J768-($J768/((100%+$F768)/100%))),2),0)</f>
        <v>0</v>
      </c>
      <c r="P768" s="38">
        <f>IF($F768=Instellingen!$I$12,ROUND(($J768-($J768/((100%+$F768)/100%))),2),0)</f>
        <v>0</v>
      </c>
      <c r="Q768" s="38">
        <f>IF($F768=Instellingen!$I$14,0,ROUND(($K768-($K768/((100%+$F768)/100%))),2))</f>
        <v>0</v>
      </c>
    </row>
    <row r="769" spans="1:17" x14ac:dyDescent="0.35">
      <c r="A769" s="20" t="str">
        <f t="shared" si="67"/>
        <v/>
      </c>
      <c r="B769" s="20" t="str">
        <f>IFERROR(VLOOKUP($A769,Instellingen!$K$11:$L$22,2,0),"")</f>
        <v/>
      </c>
      <c r="C769" s="51"/>
      <c r="D769" s="52"/>
      <c r="E769" s="52"/>
      <c r="F769" s="53"/>
      <c r="G769" s="50"/>
      <c r="H769" s="50"/>
      <c r="I769" s="50"/>
      <c r="J769" s="38">
        <f t="shared" si="68"/>
        <v>0</v>
      </c>
      <c r="K769" s="38">
        <f t="shared" si="66"/>
        <v>0</v>
      </c>
      <c r="L769" s="38">
        <f t="shared" si="69"/>
        <v>0</v>
      </c>
      <c r="M769" s="38">
        <f t="shared" si="70"/>
        <v>0</v>
      </c>
      <c r="N769" s="38">
        <f t="shared" si="71"/>
        <v>0</v>
      </c>
      <c r="O769" s="38">
        <f>IF($F769=Instellingen!$I$11,ROUND(($J769-($J769/((100%+$F769)/100%))),2),0)</f>
        <v>0</v>
      </c>
      <c r="P769" s="38">
        <f>IF($F769=Instellingen!$I$12,ROUND(($J769-($J769/((100%+$F769)/100%))),2),0)</f>
        <v>0</v>
      </c>
      <c r="Q769" s="38">
        <f>IF($F769=Instellingen!$I$14,0,ROUND(($K769-($K769/((100%+$F769)/100%))),2))</f>
        <v>0</v>
      </c>
    </row>
    <row r="770" spans="1:17" x14ac:dyDescent="0.35">
      <c r="A770" s="20" t="str">
        <f t="shared" si="67"/>
        <v/>
      </c>
      <c r="B770" s="20" t="str">
        <f>IFERROR(VLOOKUP($A770,Instellingen!$K$11:$L$22,2,0),"")</f>
        <v/>
      </c>
      <c r="C770" s="51"/>
      <c r="D770" s="52"/>
      <c r="E770" s="52"/>
      <c r="F770" s="53"/>
      <c r="G770" s="50"/>
      <c r="H770" s="50"/>
      <c r="I770" s="50"/>
      <c r="J770" s="38">
        <f t="shared" si="68"/>
        <v>0</v>
      </c>
      <c r="K770" s="38">
        <f t="shared" si="66"/>
        <v>0</v>
      </c>
      <c r="L770" s="38">
        <f t="shared" si="69"/>
        <v>0</v>
      </c>
      <c r="M770" s="38">
        <f t="shared" si="70"/>
        <v>0</v>
      </c>
      <c r="N770" s="38">
        <f t="shared" si="71"/>
        <v>0</v>
      </c>
      <c r="O770" s="38">
        <f>IF($F770=Instellingen!$I$11,ROUND(($J770-($J770/((100%+$F770)/100%))),2),0)</f>
        <v>0</v>
      </c>
      <c r="P770" s="38">
        <f>IF($F770=Instellingen!$I$12,ROUND(($J770-($J770/((100%+$F770)/100%))),2),0)</f>
        <v>0</v>
      </c>
      <c r="Q770" s="38">
        <f>IF($F770=Instellingen!$I$14,0,ROUND(($K770-($K770/((100%+$F770)/100%))),2))</f>
        <v>0</v>
      </c>
    </row>
    <row r="771" spans="1:17" x14ac:dyDescent="0.35">
      <c r="A771" s="20" t="str">
        <f t="shared" si="67"/>
        <v/>
      </c>
      <c r="B771" s="20" t="str">
        <f>IFERROR(VLOOKUP($A771,Instellingen!$K$11:$L$22,2,0),"")</f>
        <v/>
      </c>
      <c r="C771" s="51"/>
      <c r="D771" s="52"/>
      <c r="E771" s="52"/>
      <c r="F771" s="53"/>
      <c r="G771" s="50"/>
      <c r="H771" s="50"/>
      <c r="I771" s="50"/>
      <c r="J771" s="38">
        <f t="shared" si="68"/>
        <v>0</v>
      </c>
      <c r="K771" s="38">
        <f t="shared" si="66"/>
        <v>0</v>
      </c>
      <c r="L771" s="38">
        <f t="shared" si="69"/>
        <v>0</v>
      </c>
      <c r="M771" s="38">
        <f t="shared" si="70"/>
        <v>0</v>
      </c>
      <c r="N771" s="38">
        <f t="shared" si="71"/>
        <v>0</v>
      </c>
      <c r="O771" s="38">
        <f>IF($F771=Instellingen!$I$11,ROUND(($J771-($J771/((100%+$F771)/100%))),2),0)</f>
        <v>0</v>
      </c>
      <c r="P771" s="38">
        <f>IF($F771=Instellingen!$I$12,ROUND(($J771-($J771/((100%+$F771)/100%))),2),0)</f>
        <v>0</v>
      </c>
      <c r="Q771" s="38">
        <f>IF($F771=Instellingen!$I$14,0,ROUND(($K771-($K771/((100%+$F771)/100%))),2))</f>
        <v>0</v>
      </c>
    </row>
    <row r="772" spans="1:17" x14ac:dyDescent="0.35">
      <c r="A772" s="20" t="str">
        <f t="shared" si="67"/>
        <v/>
      </c>
      <c r="B772" s="20" t="str">
        <f>IFERROR(VLOOKUP($A772,Instellingen!$K$11:$L$22,2,0),"")</f>
        <v/>
      </c>
      <c r="C772" s="51"/>
      <c r="D772" s="52"/>
      <c r="E772" s="52"/>
      <c r="F772" s="53"/>
      <c r="G772" s="50"/>
      <c r="H772" s="50"/>
      <c r="I772" s="50"/>
      <c r="J772" s="38">
        <f t="shared" si="68"/>
        <v>0</v>
      </c>
      <c r="K772" s="38">
        <f t="shared" si="66"/>
        <v>0</v>
      </c>
      <c r="L772" s="38">
        <f t="shared" si="69"/>
        <v>0</v>
      </c>
      <c r="M772" s="38">
        <f t="shared" si="70"/>
        <v>0</v>
      </c>
      <c r="N772" s="38">
        <f t="shared" si="71"/>
        <v>0</v>
      </c>
      <c r="O772" s="38">
        <f>IF($F772=Instellingen!$I$11,ROUND(($J772-($J772/((100%+$F772)/100%))),2),0)</f>
        <v>0</v>
      </c>
      <c r="P772" s="38">
        <f>IF($F772=Instellingen!$I$12,ROUND(($J772-($J772/((100%+$F772)/100%))),2),0)</f>
        <v>0</v>
      </c>
      <c r="Q772" s="38">
        <f>IF($F772=Instellingen!$I$14,0,ROUND(($K772-($K772/((100%+$F772)/100%))),2))</f>
        <v>0</v>
      </c>
    </row>
    <row r="773" spans="1:17" x14ac:dyDescent="0.35">
      <c r="A773" s="20" t="str">
        <f t="shared" si="67"/>
        <v/>
      </c>
      <c r="B773" s="20" t="str">
        <f>IFERROR(VLOOKUP($A773,Instellingen!$K$11:$L$22,2,0),"")</f>
        <v/>
      </c>
      <c r="C773" s="51"/>
      <c r="D773" s="52"/>
      <c r="E773" s="52"/>
      <c r="F773" s="53"/>
      <c r="G773" s="50"/>
      <c r="H773" s="50"/>
      <c r="I773" s="50"/>
      <c r="J773" s="38">
        <f t="shared" si="68"/>
        <v>0</v>
      </c>
      <c r="K773" s="38">
        <f t="shared" si="66"/>
        <v>0</v>
      </c>
      <c r="L773" s="38">
        <f t="shared" si="69"/>
        <v>0</v>
      </c>
      <c r="M773" s="38">
        <f t="shared" si="70"/>
        <v>0</v>
      </c>
      <c r="N773" s="38">
        <f t="shared" si="71"/>
        <v>0</v>
      </c>
      <c r="O773" s="38">
        <f>IF($F773=Instellingen!$I$11,ROUND(($J773-($J773/((100%+$F773)/100%))),2),0)</f>
        <v>0</v>
      </c>
      <c r="P773" s="38">
        <f>IF($F773=Instellingen!$I$12,ROUND(($J773-($J773/((100%+$F773)/100%))),2),0)</f>
        <v>0</v>
      </c>
      <c r="Q773" s="38">
        <f>IF($F773=Instellingen!$I$14,0,ROUND(($K773-($K773/((100%+$F773)/100%))),2))</f>
        <v>0</v>
      </c>
    </row>
    <row r="774" spans="1:17" x14ac:dyDescent="0.35">
      <c r="A774" s="20" t="str">
        <f t="shared" si="67"/>
        <v/>
      </c>
      <c r="B774" s="20" t="str">
        <f>IFERROR(VLOOKUP($A774,Instellingen!$K$11:$L$22,2,0),"")</f>
        <v/>
      </c>
      <c r="C774" s="51"/>
      <c r="D774" s="52"/>
      <c r="E774" s="52"/>
      <c r="F774" s="53"/>
      <c r="G774" s="50"/>
      <c r="H774" s="50"/>
      <c r="I774" s="50"/>
      <c r="J774" s="38">
        <f t="shared" si="68"/>
        <v>0</v>
      </c>
      <c r="K774" s="38">
        <f t="shared" si="66"/>
        <v>0</v>
      </c>
      <c r="L774" s="38">
        <f t="shared" si="69"/>
        <v>0</v>
      </c>
      <c r="M774" s="38">
        <f t="shared" si="70"/>
        <v>0</v>
      </c>
      <c r="N774" s="38">
        <f t="shared" si="71"/>
        <v>0</v>
      </c>
      <c r="O774" s="38">
        <f>IF($F774=Instellingen!$I$11,ROUND(($J774-($J774/((100%+$F774)/100%))),2),0)</f>
        <v>0</v>
      </c>
      <c r="P774" s="38">
        <f>IF($F774=Instellingen!$I$12,ROUND(($J774-($J774/((100%+$F774)/100%))),2),0)</f>
        <v>0</v>
      </c>
      <c r="Q774" s="38">
        <f>IF($F774=Instellingen!$I$14,0,ROUND(($K774-($K774/((100%+$F774)/100%))),2))</f>
        <v>0</v>
      </c>
    </row>
    <row r="775" spans="1:17" x14ac:dyDescent="0.35">
      <c r="A775" s="20" t="str">
        <f t="shared" si="67"/>
        <v/>
      </c>
      <c r="B775" s="20" t="str">
        <f>IFERROR(VLOOKUP($A775,Instellingen!$K$11:$L$22,2,0),"")</f>
        <v/>
      </c>
      <c r="C775" s="51"/>
      <c r="D775" s="52"/>
      <c r="E775" s="52"/>
      <c r="F775" s="53"/>
      <c r="G775" s="50"/>
      <c r="H775" s="50"/>
      <c r="I775" s="50"/>
      <c r="J775" s="38">
        <f t="shared" si="68"/>
        <v>0</v>
      </c>
      <c r="K775" s="38">
        <f t="shared" ref="K775:K800" si="72">IF(OR($G775="Kosten",$G775="Investering"),$E775-$D775,0)</f>
        <v>0</v>
      </c>
      <c r="L775" s="38">
        <f t="shared" si="69"/>
        <v>0</v>
      </c>
      <c r="M775" s="38">
        <f t="shared" si="70"/>
        <v>0</v>
      </c>
      <c r="N775" s="38">
        <f t="shared" si="71"/>
        <v>0</v>
      </c>
      <c r="O775" s="38">
        <f>IF($F775=Instellingen!$I$11,ROUND(($J775-($J775/((100%+$F775)/100%))),2),0)</f>
        <v>0</v>
      </c>
      <c r="P775" s="38">
        <f>IF($F775=Instellingen!$I$12,ROUND(($J775-($J775/((100%+$F775)/100%))),2),0)</f>
        <v>0</v>
      </c>
      <c r="Q775" s="38">
        <f>IF($F775=Instellingen!$I$14,0,ROUND(($K775-($K775/((100%+$F775)/100%))),2))</f>
        <v>0</v>
      </c>
    </row>
    <row r="776" spans="1:17" x14ac:dyDescent="0.35">
      <c r="A776" s="20" t="str">
        <f t="shared" ref="A776:A800" si="73">IF($C776="","",PROPER(TEXT($C776,"mmmm")))</f>
        <v/>
      </c>
      <c r="B776" s="20" t="str">
        <f>IFERROR(VLOOKUP($A776,Instellingen!$K$11:$L$22,2,0),"")</f>
        <v/>
      </c>
      <c r="C776" s="51"/>
      <c r="D776" s="52"/>
      <c r="E776" s="52"/>
      <c r="F776" s="53"/>
      <c r="G776" s="50"/>
      <c r="H776" s="50"/>
      <c r="I776" s="50"/>
      <c r="J776" s="38">
        <f t="shared" ref="J776:J800" si="74">IF($G776="Omzet",$D776-$E776,0)</f>
        <v>0</v>
      </c>
      <c r="K776" s="38">
        <f t="shared" si="72"/>
        <v>0</v>
      </c>
      <c r="L776" s="38">
        <f t="shared" ref="L776:L800" si="75">IF(OR($G776="Omzet",$G776="Kosten",$G776="Investering"),0,$D776-$E776)</f>
        <v>0</v>
      </c>
      <c r="M776" s="38">
        <f t="shared" ref="M776:M800" si="76">J776-O776-P776</f>
        <v>0</v>
      </c>
      <c r="N776" s="38">
        <f t="shared" ref="N776:N800" si="77">K776-Q776</f>
        <v>0</v>
      </c>
      <c r="O776" s="38">
        <f>IF($F776=Instellingen!$I$11,ROUND(($J776-($J776/((100%+$F776)/100%))),2),0)</f>
        <v>0</v>
      </c>
      <c r="P776" s="38">
        <f>IF($F776=Instellingen!$I$12,ROUND(($J776-($J776/((100%+$F776)/100%))),2),0)</f>
        <v>0</v>
      </c>
      <c r="Q776" s="38">
        <f>IF($F776=Instellingen!$I$14,0,ROUND(($K776-($K776/((100%+$F776)/100%))),2))</f>
        <v>0</v>
      </c>
    </row>
    <row r="777" spans="1:17" x14ac:dyDescent="0.35">
      <c r="A777" s="20" t="str">
        <f t="shared" si="73"/>
        <v/>
      </c>
      <c r="B777" s="20" t="str">
        <f>IFERROR(VLOOKUP($A777,Instellingen!$K$11:$L$22,2,0),"")</f>
        <v/>
      </c>
      <c r="C777" s="51"/>
      <c r="D777" s="52"/>
      <c r="E777" s="52"/>
      <c r="F777" s="53"/>
      <c r="G777" s="50"/>
      <c r="H777" s="50"/>
      <c r="I777" s="50"/>
      <c r="J777" s="38">
        <f t="shared" si="74"/>
        <v>0</v>
      </c>
      <c r="K777" s="38">
        <f t="shared" si="72"/>
        <v>0</v>
      </c>
      <c r="L777" s="38">
        <f t="shared" si="75"/>
        <v>0</v>
      </c>
      <c r="M777" s="38">
        <f t="shared" si="76"/>
        <v>0</v>
      </c>
      <c r="N777" s="38">
        <f t="shared" si="77"/>
        <v>0</v>
      </c>
      <c r="O777" s="38">
        <f>IF($F777=Instellingen!$I$11,ROUND(($J777-($J777/((100%+$F777)/100%))),2),0)</f>
        <v>0</v>
      </c>
      <c r="P777" s="38">
        <f>IF($F777=Instellingen!$I$12,ROUND(($J777-($J777/((100%+$F777)/100%))),2),0)</f>
        <v>0</v>
      </c>
      <c r="Q777" s="38">
        <f>IF($F777=Instellingen!$I$14,0,ROUND(($K777-($K777/((100%+$F777)/100%))),2))</f>
        <v>0</v>
      </c>
    </row>
    <row r="778" spans="1:17" x14ac:dyDescent="0.35">
      <c r="A778" s="20" t="str">
        <f t="shared" si="73"/>
        <v/>
      </c>
      <c r="B778" s="20" t="str">
        <f>IFERROR(VLOOKUP($A778,Instellingen!$K$11:$L$22,2,0),"")</f>
        <v/>
      </c>
      <c r="C778" s="51"/>
      <c r="D778" s="52"/>
      <c r="E778" s="52"/>
      <c r="F778" s="53"/>
      <c r="G778" s="50"/>
      <c r="H778" s="50"/>
      <c r="I778" s="50"/>
      <c r="J778" s="38">
        <f t="shared" si="74"/>
        <v>0</v>
      </c>
      <c r="K778" s="38">
        <f t="shared" si="72"/>
        <v>0</v>
      </c>
      <c r="L778" s="38">
        <f t="shared" si="75"/>
        <v>0</v>
      </c>
      <c r="M778" s="38">
        <f t="shared" si="76"/>
        <v>0</v>
      </c>
      <c r="N778" s="38">
        <f t="shared" si="77"/>
        <v>0</v>
      </c>
      <c r="O778" s="38">
        <f>IF($F778=Instellingen!$I$11,ROUND(($J778-($J778/((100%+$F778)/100%))),2),0)</f>
        <v>0</v>
      </c>
      <c r="P778" s="38">
        <f>IF($F778=Instellingen!$I$12,ROUND(($J778-($J778/((100%+$F778)/100%))),2),0)</f>
        <v>0</v>
      </c>
      <c r="Q778" s="38">
        <f>IF($F778=Instellingen!$I$14,0,ROUND(($K778-($K778/((100%+$F778)/100%))),2))</f>
        <v>0</v>
      </c>
    </row>
    <row r="779" spans="1:17" x14ac:dyDescent="0.35">
      <c r="A779" s="20" t="str">
        <f t="shared" si="73"/>
        <v/>
      </c>
      <c r="B779" s="20" t="str">
        <f>IFERROR(VLOOKUP($A779,Instellingen!$K$11:$L$22,2,0),"")</f>
        <v/>
      </c>
      <c r="C779" s="51"/>
      <c r="D779" s="52"/>
      <c r="E779" s="52"/>
      <c r="F779" s="53"/>
      <c r="G779" s="50"/>
      <c r="H779" s="50"/>
      <c r="I779" s="50"/>
      <c r="J779" s="38">
        <f t="shared" si="74"/>
        <v>0</v>
      </c>
      <c r="K779" s="38">
        <f t="shared" si="72"/>
        <v>0</v>
      </c>
      <c r="L779" s="38">
        <f t="shared" si="75"/>
        <v>0</v>
      </c>
      <c r="M779" s="38">
        <f t="shared" si="76"/>
        <v>0</v>
      </c>
      <c r="N779" s="38">
        <f t="shared" si="77"/>
        <v>0</v>
      </c>
      <c r="O779" s="38">
        <f>IF($F779=Instellingen!$I$11,ROUND(($J779-($J779/((100%+$F779)/100%))),2),0)</f>
        <v>0</v>
      </c>
      <c r="P779" s="38">
        <f>IF($F779=Instellingen!$I$12,ROUND(($J779-($J779/((100%+$F779)/100%))),2),0)</f>
        <v>0</v>
      </c>
      <c r="Q779" s="38">
        <f>IF($F779=Instellingen!$I$14,0,ROUND(($K779-($K779/((100%+$F779)/100%))),2))</f>
        <v>0</v>
      </c>
    </row>
    <row r="780" spans="1:17" x14ac:dyDescent="0.35">
      <c r="A780" s="20" t="str">
        <f t="shared" si="73"/>
        <v/>
      </c>
      <c r="B780" s="20" t="str">
        <f>IFERROR(VLOOKUP($A780,Instellingen!$K$11:$L$22,2,0),"")</f>
        <v/>
      </c>
      <c r="C780" s="51"/>
      <c r="D780" s="52"/>
      <c r="E780" s="52"/>
      <c r="F780" s="53"/>
      <c r="G780" s="50"/>
      <c r="H780" s="50"/>
      <c r="I780" s="50"/>
      <c r="J780" s="38">
        <f t="shared" si="74"/>
        <v>0</v>
      </c>
      <c r="K780" s="38">
        <f t="shared" si="72"/>
        <v>0</v>
      </c>
      <c r="L780" s="38">
        <f t="shared" si="75"/>
        <v>0</v>
      </c>
      <c r="M780" s="38">
        <f t="shared" si="76"/>
        <v>0</v>
      </c>
      <c r="N780" s="38">
        <f t="shared" si="77"/>
        <v>0</v>
      </c>
      <c r="O780" s="38">
        <f>IF($F780=Instellingen!$I$11,ROUND(($J780-($J780/((100%+$F780)/100%))),2),0)</f>
        <v>0</v>
      </c>
      <c r="P780" s="38">
        <f>IF($F780=Instellingen!$I$12,ROUND(($J780-($J780/((100%+$F780)/100%))),2),0)</f>
        <v>0</v>
      </c>
      <c r="Q780" s="38">
        <f>IF($F780=Instellingen!$I$14,0,ROUND(($K780-($K780/((100%+$F780)/100%))),2))</f>
        <v>0</v>
      </c>
    </row>
    <row r="781" spans="1:17" x14ac:dyDescent="0.35">
      <c r="A781" s="20" t="str">
        <f t="shared" si="73"/>
        <v/>
      </c>
      <c r="B781" s="20" t="str">
        <f>IFERROR(VLOOKUP($A781,Instellingen!$K$11:$L$22,2,0),"")</f>
        <v/>
      </c>
      <c r="C781" s="51"/>
      <c r="D781" s="52"/>
      <c r="E781" s="52"/>
      <c r="F781" s="53"/>
      <c r="G781" s="50"/>
      <c r="H781" s="50"/>
      <c r="I781" s="50"/>
      <c r="J781" s="38">
        <f t="shared" si="74"/>
        <v>0</v>
      </c>
      <c r="K781" s="38">
        <f t="shared" si="72"/>
        <v>0</v>
      </c>
      <c r="L781" s="38">
        <f t="shared" si="75"/>
        <v>0</v>
      </c>
      <c r="M781" s="38">
        <f t="shared" si="76"/>
        <v>0</v>
      </c>
      <c r="N781" s="38">
        <f t="shared" si="77"/>
        <v>0</v>
      </c>
      <c r="O781" s="38">
        <f>IF($F781=Instellingen!$I$11,ROUND(($J781-($J781/((100%+$F781)/100%))),2),0)</f>
        <v>0</v>
      </c>
      <c r="P781" s="38">
        <f>IF($F781=Instellingen!$I$12,ROUND(($J781-($J781/((100%+$F781)/100%))),2),0)</f>
        <v>0</v>
      </c>
      <c r="Q781" s="38">
        <f>IF($F781=Instellingen!$I$14,0,ROUND(($K781-($K781/((100%+$F781)/100%))),2))</f>
        <v>0</v>
      </c>
    </row>
    <row r="782" spans="1:17" x14ac:dyDescent="0.35">
      <c r="A782" s="20" t="str">
        <f t="shared" si="73"/>
        <v/>
      </c>
      <c r="B782" s="20" t="str">
        <f>IFERROR(VLOOKUP($A782,Instellingen!$K$11:$L$22,2,0),"")</f>
        <v/>
      </c>
      <c r="C782" s="51"/>
      <c r="D782" s="52"/>
      <c r="E782" s="52"/>
      <c r="F782" s="53"/>
      <c r="G782" s="50"/>
      <c r="H782" s="50"/>
      <c r="I782" s="50"/>
      <c r="J782" s="38">
        <f t="shared" si="74"/>
        <v>0</v>
      </c>
      <c r="K782" s="38">
        <f t="shared" si="72"/>
        <v>0</v>
      </c>
      <c r="L782" s="38">
        <f t="shared" si="75"/>
        <v>0</v>
      </c>
      <c r="M782" s="38">
        <f t="shared" si="76"/>
        <v>0</v>
      </c>
      <c r="N782" s="38">
        <f t="shared" si="77"/>
        <v>0</v>
      </c>
      <c r="O782" s="38">
        <f>IF($F782=Instellingen!$I$11,ROUND(($J782-($J782/((100%+$F782)/100%))),2),0)</f>
        <v>0</v>
      </c>
      <c r="P782" s="38">
        <f>IF($F782=Instellingen!$I$12,ROUND(($J782-($J782/((100%+$F782)/100%))),2),0)</f>
        <v>0</v>
      </c>
      <c r="Q782" s="38">
        <f>IF($F782=Instellingen!$I$14,0,ROUND(($K782-($K782/((100%+$F782)/100%))),2))</f>
        <v>0</v>
      </c>
    </row>
    <row r="783" spans="1:17" x14ac:dyDescent="0.35">
      <c r="A783" s="20" t="str">
        <f t="shared" si="73"/>
        <v/>
      </c>
      <c r="B783" s="20" t="str">
        <f>IFERROR(VLOOKUP($A783,Instellingen!$K$11:$L$22,2,0),"")</f>
        <v/>
      </c>
      <c r="C783" s="51"/>
      <c r="D783" s="52"/>
      <c r="E783" s="52"/>
      <c r="F783" s="53"/>
      <c r="G783" s="50"/>
      <c r="H783" s="50"/>
      <c r="I783" s="50"/>
      <c r="J783" s="38">
        <f t="shared" si="74"/>
        <v>0</v>
      </c>
      <c r="K783" s="38">
        <f t="shared" si="72"/>
        <v>0</v>
      </c>
      <c r="L783" s="38">
        <f t="shared" si="75"/>
        <v>0</v>
      </c>
      <c r="M783" s="38">
        <f t="shared" si="76"/>
        <v>0</v>
      </c>
      <c r="N783" s="38">
        <f t="shared" si="77"/>
        <v>0</v>
      </c>
      <c r="O783" s="38">
        <f>IF($F783=Instellingen!$I$11,ROUND(($J783-($J783/((100%+$F783)/100%))),2),0)</f>
        <v>0</v>
      </c>
      <c r="P783" s="38">
        <f>IF($F783=Instellingen!$I$12,ROUND(($J783-($J783/((100%+$F783)/100%))),2),0)</f>
        <v>0</v>
      </c>
      <c r="Q783" s="38">
        <f>IF($F783=Instellingen!$I$14,0,ROUND(($K783-($K783/((100%+$F783)/100%))),2))</f>
        <v>0</v>
      </c>
    </row>
    <row r="784" spans="1:17" x14ac:dyDescent="0.35">
      <c r="A784" s="20" t="str">
        <f t="shared" si="73"/>
        <v/>
      </c>
      <c r="B784" s="20" t="str">
        <f>IFERROR(VLOOKUP($A784,Instellingen!$K$11:$L$22,2,0),"")</f>
        <v/>
      </c>
      <c r="C784" s="51"/>
      <c r="D784" s="52"/>
      <c r="E784" s="52"/>
      <c r="F784" s="53"/>
      <c r="G784" s="50"/>
      <c r="H784" s="50"/>
      <c r="I784" s="50"/>
      <c r="J784" s="38">
        <f t="shared" si="74"/>
        <v>0</v>
      </c>
      <c r="K784" s="38">
        <f t="shared" si="72"/>
        <v>0</v>
      </c>
      <c r="L784" s="38">
        <f t="shared" si="75"/>
        <v>0</v>
      </c>
      <c r="M784" s="38">
        <f t="shared" si="76"/>
        <v>0</v>
      </c>
      <c r="N784" s="38">
        <f t="shared" si="77"/>
        <v>0</v>
      </c>
      <c r="O784" s="38">
        <f>IF($F784=Instellingen!$I$11,ROUND(($J784-($J784/((100%+$F784)/100%))),2),0)</f>
        <v>0</v>
      </c>
      <c r="P784" s="38">
        <f>IF($F784=Instellingen!$I$12,ROUND(($J784-($J784/((100%+$F784)/100%))),2),0)</f>
        <v>0</v>
      </c>
      <c r="Q784" s="38">
        <f>IF($F784=Instellingen!$I$14,0,ROUND(($K784-($K784/((100%+$F784)/100%))),2))</f>
        <v>0</v>
      </c>
    </row>
    <row r="785" spans="1:17" x14ac:dyDescent="0.35">
      <c r="A785" s="20" t="str">
        <f t="shared" si="73"/>
        <v/>
      </c>
      <c r="B785" s="20" t="str">
        <f>IFERROR(VLOOKUP($A785,Instellingen!$K$11:$L$22,2,0),"")</f>
        <v/>
      </c>
      <c r="C785" s="51"/>
      <c r="D785" s="52"/>
      <c r="E785" s="52"/>
      <c r="F785" s="53"/>
      <c r="G785" s="50"/>
      <c r="H785" s="50"/>
      <c r="I785" s="50"/>
      <c r="J785" s="38">
        <f t="shared" si="74"/>
        <v>0</v>
      </c>
      <c r="K785" s="38">
        <f t="shared" si="72"/>
        <v>0</v>
      </c>
      <c r="L785" s="38">
        <f t="shared" si="75"/>
        <v>0</v>
      </c>
      <c r="M785" s="38">
        <f t="shared" si="76"/>
        <v>0</v>
      </c>
      <c r="N785" s="38">
        <f t="shared" si="77"/>
        <v>0</v>
      </c>
      <c r="O785" s="38">
        <f>IF($F785=Instellingen!$I$11,ROUND(($J785-($J785/((100%+$F785)/100%))),2),0)</f>
        <v>0</v>
      </c>
      <c r="P785" s="38">
        <f>IF($F785=Instellingen!$I$12,ROUND(($J785-($J785/((100%+$F785)/100%))),2),0)</f>
        <v>0</v>
      </c>
      <c r="Q785" s="38">
        <f>IF($F785=Instellingen!$I$14,0,ROUND(($K785-($K785/((100%+$F785)/100%))),2))</f>
        <v>0</v>
      </c>
    </row>
    <row r="786" spans="1:17" x14ac:dyDescent="0.35">
      <c r="A786" s="20" t="str">
        <f t="shared" si="73"/>
        <v/>
      </c>
      <c r="B786" s="20" t="str">
        <f>IFERROR(VLOOKUP($A786,Instellingen!$K$11:$L$22,2,0),"")</f>
        <v/>
      </c>
      <c r="C786" s="51"/>
      <c r="D786" s="52"/>
      <c r="E786" s="52"/>
      <c r="F786" s="53"/>
      <c r="G786" s="50"/>
      <c r="H786" s="50"/>
      <c r="I786" s="50"/>
      <c r="J786" s="38">
        <f t="shared" si="74"/>
        <v>0</v>
      </c>
      <c r="K786" s="38">
        <f t="shared" si="72"/>
        <v>0</v>
      </c>
      <c r="L786" s="38">
        <f t="shared" si="75"/>
        <v>0</v>
      </c>
      <c r="M786" s="38">
        <f t="shared" si="76"/>
        <v>0</v>
      </c>
      <c r="N786" s="38">
        <f t="shared" si="77"/>
        <v>0</v>
      </c>
      <c r="O786" s="38">
        <f>IF($F786=Instellingen!$I$11,ROUND(($J786-($J786/((100%+$F786)/100%))),2),0)</f>
        <v>0</v>
      </c>
      <c r="P786" s="38">
        <f>IF($F786=Instellingen!$I$12,ROUND(($J786-($J786/((100%+$F786)/100%))),2),0)</f>
        <v>0</v>
      </c>
      <c r="Q786" s="38">
        <f>IF($F786=Instellingen!$I$14,0,ROUND(($K786-($K786/((100%+$F786)/100%))),2))</f>
        <v>0</v>
      </c>
    </row>
    <row r="787" spans="1:17" x14ac:dyDescent="0.35">
      <c r="A787" s="20" t="str">
        <f t="shared" si="73"/>
        <v/>
      </c>
      <c r="B787" s="20" t="str">
        <f>IFERROR(VLOOKUP($A787,Instellingen!$K$11:$L$22,2,0),"")</f>
        <v/>
      </c>
      <c r="C787" s="51"/>
      <c r="D787" s="52"/>
      <c r="E787" s="52"/>
      <c r="F787" s="53"/>
      <c r="G787" s="50"/>
      <c r="H787" s="50"/>
      <c r="I787" s="50"/>
      <c r="J787" s="38">
        <f t="shared" si="74"/>
        <v>0</v>
      </c>
      <c r="K787" s="38">
        <f t="shared" si="72"/>
        <v>0</v>
      </c>
      <c r="L787" s="38">
        <f t="shared" si="75"/>
        <v>0</v>
      </c>
      <c r="M787" s="38">
        <f t="shared" si="76"/>
        <v>0</v>
      </c>
      <c r="N787" s="38">
        <f t="shared" si="77"/>
        <v>0</v>
      </c>
      <c r="O787" s="38">
        <f>IF($F787=Instellingen!$I$11,ROUND(($J787-($J787/((100%+$F787)/100%))),2),0)</f>
        <v>0</v>
      </c>
      <c r="P787" s="38">
        <f>IF($F787=Instellingen!$I$12,ROUND(($J787-($J787/((100%+$F787)/100%))),2),0)</f>
        <v>0</v>
      </c>
      <c r="Q787" s="38">
        <f>IF($F787=Instellingen!$I$14,0,ROUND(($K787-($K787/((100%+$F787)/100%))),2))</f>
        <v>0</v>
      </c>
    </row>
    <row r="788" spans="1:17" x14ac:dyDescent="0.35">
      <c r="A788" s="20" t="str">
        <f t="shared" si="73"/>
        <v/>
      </c>
      <c r="B788" s="20" t="str">
        <f>IFERROR(VLOOKUP($A788,Instellingen!$K$11:$L$22,2,0),"")</f>
        <v/>
      </c>
      <c r="C788" s="51"/>
      <c r="D788" s="52"/>
      <c r="E788" s="52"/>
      <c r="F788" s="53"/>
      <c r="G788" s="50"/>
      <c r="H788" s="50"/>
      <c r="I788" s="50"/>
      <c r="J788" s="38">
        <f t="shared" si="74"/>
        <v>0</v>
      </c>
      <c r="K788" s="38">
        <f t="shared" si="72"/>
        <v>0</v>
      </c>
      <c r="L788" s="38">
        <f t="shared" si="75"/>
        <v>0</v>
      </c>
      <c r="M788" s="38">
        <f t="shared" si="76"/>
        <v>0</v>
      </c>
      <c r="N788" s="38">
        <f t="shared" si="77"/>
        <v>0</v>
      </c>
      <c r="O788" s="38">
        <f>IF($F788=Instellingen!$I$11,ROUND(($J788-($J788/((100%+$F788)/100%))),2),0)</f>
        <v>0</v>
      </c>
      <c r="P788" s="38">
        <f>IF($F788=Instellingen!$I$12,ROUND(($J788-($J788/((100%+$F788)/100%))),2),0)</f>
        <v>0</v>
      </c>
      <c r="Q788" s="38">
        <f>IF($F788=Instellingen!$I$14,0,ROUND(($K788-($K788/((100%+$F788)/100%))),2))</f>
        <v>0</v>
      </c>
    </row>
    <row r="789" spans="1:17" x14ac:dyDescent="0.35">
      <c r="A789" s="20" t="str">
        <f t="shared" si="73"/>
        <v/>
      </c>
      <c r="B789" s="20" t="str">
        <f>IFERROR(VLOOKUP($A789,Instellingen!$K$11:$L$22,2,0),"")</f>
        <v/>
      </c>
      <c r="C789" s="51"/>
      <c r="D789" s="52"/>
      <c r="E789" s="52"/>
      <c r="F789" s="53"/>
      <c r="G789" s="50"/>
      <c r="H789" s="50"/>
      <c r="I789" s="50"/>
      <c r="J789" s="38">
        <f t="shared" si="74"/>
        <v>0</v>
      </c>
      <c r="K789" s="38">
        <f t="shared" si="72"/>
        <v>0</v>
      </c>
      <c r="L789" s="38">
        <f t="shared" si="75"/>
        <v>0</v>
      </c>
      <c r="M789" s="38">
        <f t="shared" si="76"/>
        <v>0</v>
      </c>
      <c r="N789" s="38">
        <f t="shared" si="77"/>
        <v>0</v>
      </c>
      <c r="O789" s="38">
        <f>IF($F789=Instellingen!$I$11,ROUND(($J789-($J789/((100%+$F789)/100%))),2),0)</f>
        <v>0</v>
      </c>
      <c r="P789" s="38">
        <f>IF($F789=Instellingen!$I$12,ROUND(($J789-($J789/((100%+$F789)/100%))),2),0)</f>
        <v>0</v>
      </c>
      <c r="Q789" s="38">
        <f>IF($F789=Instellingen!$I$14,0,ROUND(($K789-($K789/((100%+$F789)/100%))),2))</f>
        <v>0</v>
      </c>
    </row>
    <row r="790" spans="1:17" x14ac:dyDescent="0.35">
      <c r="A790" s="20" t="str">
        <f t="shared" si="73"/>
        <v/>
      </c>
      <c r="B790" s="20" t="str">
        <f>IFERROR(VLOOKUP($A790,Instellingen!$K$11:$L$22,2,0),"")</f>
        <v/>
      </c>
      <c r="C790" s="51"/>
      <c r="D790" s="52"/>
      <c r="E790" s="52"/>
      <c r="F790" s="53"/>
      <c r="G790" s="50"/>
      <c r="H790" s="50"/>
      <c r="I790" s="50"/>
      <c r="J790" s="38">
        <f t="shared" si="74"/>
        <v>0</v>
      </c>
      <c r="K790" s="38">
        <f t="shared" si="72"/>
        <v>0</v>
      </c>
      <c r="L790" s="38">
        <f t="shared" si="75"/>
        <v>0</v>
      </c>
      <c r="M790" s="38">
        <f t="shared" si="76"/>
        <v>0</v>
      </c>
      <c r="N790" s="38">
        <f t="shared" si="77"/>
        <v>0</v>
      </c>
      <c r="O790" s="38">
        <f>IF($F790=Instellingen!$I$11,ROUND(($J790-($J790/((100%+$F790)/100%))),2),0)</f>
        <v>0</v>
      </c>
      <c r="P790" s="38">
        <f>IF($F790=Instellingen!$I$12,ROUND(($J790-($J790/((100%+$F790)/100%))),2),0)</f>
        <v>0</v>
      </c>
      <c r="Q790" s="38">
        <f>IF($F790=Instellingen!$I$14,0,ROUND(($K790-($K790/((100%+$F790)/100%))),2))</f>
        <v>0</v>
      </c>
    </row>
    <row r="791" spans="1:17" x14ac:dyDescent="0.35">
      <c r="A791" s="20" t="str">
        <f t="shared" si="73"/>
        <v/>
      </c>
      <c r="B791" s="20" t="str">
        <f>IFERROR(VLOOKUP($A791,Instellingen!$K$11:$L$22,2,0),"")</f>
        <v/>
      </c>
      <c r="C791" s="51"/>
      <c r="D791" s="52"/>
      <c r="E791" s="52"/>
      <c r="F791" s="53"/>
      <c r="G791" s="50"/>
      <c r="H791" s="50"/>
      <c r="I791" s="50"/>
      <c r="J791" s="38">
        <f t="shared" si="74"/>
        <v>0</v>
      </c>
      <c r="K791" s="38">
        <f t="shared" si="72"/>
        <v>0</v>
      </c>
      <c r="L791" s="38">
        <f t="shared" si="75"/>
        <v>0</v>
      </c>
      <c r="M791" s="38">
        <f t="shared" si="76"/>
        <v>0</v>
      </c>
      <c r="N791" s="38">
        <f t="shared" si="77"/>
        <v>0</v>
      </c>
      <c r="O791" s="38">
        <f>IF($F791=Instellingen!$I$11,ROUND(($J791-($J791/((100%+$F791)/100%))),2),0)</f>
        <v>0</v>
      </c>
      <c r="P791" s="38">
        <f>IF($F791=Instellingen!$I$12,ROUND(($J791-($J791/((100%+$F791)/100%))),2),0)</f>
        <v>0</v>
      </c>
      <c r="Q791" s="38">
        <f>IF($F791=Instellingen!$I$14,0,ROUND(($K791-($K791/((100%+$F791)/100%))),2))</f>
        <v>0</v>
      </c>
    </row>
    <row r="792" spans="1:17" x14ac:dyDescent="0.35">
      <c r="A792" s="20" t="str">
        <f t="shared" si="73"/>
        <v/>
      </c>
      <c r="B792" s="20" t="str">
        <f>IFERROR(VLOOKUP($A792,Instellingen!$K$11:$L$22,2,0),"")</f>
        <v/>
      </c>
      <c r="C792" s="51"/>
      <c r="D792" s="52"/>
      <c r="E792" s="52"/>
      <c r="F792" s="53"/>
      <c r="G792" s="50"/>
      <c r="H792" s="50"/>
      <c r="I792" s="50"/>
      <c r="J792" s="38">
        <f t="shared" si="74"/>
        <v>0</v>
      </c>
      <c r="K792" s="38">
        <f t="shared" si="72"/>
        <v>0</v>
      </c>
      <c r="L792" s="38">
        <f t="shared" si="75"/>
        <v>0</v>
      </c>
      <c r="M792" s="38">
        <f t="shared" si="76"/>
        <v>0</v>
      </c>
      <c r="N792" s="38">
        <f t="shared" si="77"/>
        <v>0</v>
      </c>
      <c r="O792" s="38">
        <f>IF($F792=Instellingen!$I$11,ROUND(($J792-($J792/((100%+$F792)/100%))),2),0)</f>
        <v>0</v>
      </c>
      <c r="P792" s="38">
        <f>IF($F792=Instellingen!$I$12,ROUND(($J792-($J792/((100%+$F792)/100%))),2),0)</f>
        <v>0</v>
      </c>
      <c r="Q792" s="38">
        <f>IF($F792=Instellingen!$I$14,0,ROUND(($K792-($K792/((100%+$F792)/100%))),2))</f>
        <v>0</v>
      </c>
    </row>
    <row r="793" spans="1:17" x14ac:dyDescent="0.35">
      <c r="A793" s="20" t="str">
        <f t="shared" si="73"/>
        <v/>
      </c>
      <c r="B793" s="20" t="str">
        <f>IFERROR(VLOOKUP($A793,Instellingen!$K$11:$L$22,2,0),"")</f>
        <v/>
      </c>
      <c r="C793" s="51"/>
      <c r="D793" s="52"/>
      <c r="E793" s="52"/>
      <c r="F793" s="53"/>
      <c r="G793" s="50"/>
      <c r="H793" s="50"/>
      <c r="I793" s="50"/>
      <c r="J793" s="38">
        <f t="shared" si="74"/>
        <v>0</v>
      </c>
      <c r="K793" s="38">
        <f t="shared" si="72"/>
        <v>0</v>
      </c>
      <c r="L793" s="38">
        <f t="shared" si="75"/>
        <v>0</v>
      </c>
      <c r="M793" s="38">
        <f t="shared" si="76"/>
        <v>0</v>
      </c>
      <c r="N793" s="38">
        <f t="shared" si="77"/>
        <v>0</v>
      </c>
      <c r="O793" s="38">
        <f>IF($F793=Instellingen!$I$11,ROUND(($J793-($J793/((100%+$F793)/100%))),2),0)</f>
        <v>0</v>
      </c>
      <c r="P793" s="38">
        <f>IF($F793=Instellingen!$I$12,ROUND(($J793-($J793/((100%+$F793)/100%))),2),0)</f>
        <v>0</v>
      </c>
      <c r="Q793" s="38">
        <f>IF($F793=Instellingen!$I$14,0,ROUND(($K793-($K793/((100%+$F793)/100%))),2))</f>
        <v>0</v>
      </c>
    </row>
    <row r="794" spans="1:17" x14ac:dyDescent="0.35">
      <c r="A794" s="20" t="str">
        <f t="shared" si="73"/>
        <v/>
      </c>
      <c r="B794" s="20" t="str">
        <f>IFERROR(VLOOKUP($A794,Instellingen!$K$11:$L$22,2,0),"")</f>
        <v/>
      </c>
      <c r="C794" s="51"/>
      <c r="D794" s="52"/>
      <c r="E794" s="52"/>
      <c r="F794" s="53"/>
      <c r="G794" s="50"/>
      <c r="H794" s="50"/>
      <c r="I794" s="50"/>
      <c r="J794" s="38">
        <f t="shared" si="74"/>
        <v>0</v>
      </c>
      <c r="K794" s="38">
        <f t="shared" si="72"/>
        <v>0</v>
      </c>
      <c r="L794" s="38">
        <f t="shared" si="75"/>
        <v>0</v>
      </c>
      <c r="M794" s="38">
        <f t="shared" si="76"/>
        <v>0</v>
      </c>
      <c r="N794" s="38">
        <f t="shared" si="77"/>
        <v>0</v>
      </c>
      <c r="O794" s="38">
        <f>IF($F794=Instellingen!$I$11,ROUND(($J794-($J794/((100%+$F794)/100%))),2),0)</f>
        <v>0</v>
      </c>
      <c r="P794" s="38">
        <f>IF($F794=Instellingen!$I$12,ROUND(($J794-($J794/((100%+$F794)/100%))),2),0)</f>
        <v>0</v>
      </c>
      <c r="Q794" s="38">
        <f>IF($F794=Instellingen!$I$14,0,ROUND(($K794-($K794/((100%+$F794)/100%))),2))</f>
        <v>0</v>
      </c>
    </row>
    <row r="795" spans="1:17" x14ac:dyDescent="0.35">
      <c r="A795" s="20" t="str">
        <f t="shared" si="73"/>
        <v/>
      </c>
      <c r="B795" s="20" t="str">
        <f>IFERROR(VLOOKUP($A795,Instellingen!$K$11:$L$22,2,0),"")</f>
        <v/>
      </c>
      <c r="C795" s="51"/>
      <c r="D795" s="52"/>
      <c r="E795" s="52"/>
      <c r="F795" s="53"/>
      <c r="G795" s="50"/>
      <c r="H795" s="50"/>
      <c r="I795" s="50"/>
      <c r="J795" s="38">
        <f t="shared" si="74"/>
        <v>0</v>
      </c>
      <c r="K795" s="38">
        <f t="shared" si="72"/>
        <v>0</v>
      </c>
      <c r="L795" s="38">
        <f t="shared" si="75"/>
        <v>0</v>
      </c>
      <c r="M795" s="38">
        <f t="shared" si="76"/>
        <v>0</v>
      </c>
      <c r="N795" s="38">
        <f t="shared" si="77"/>
        <v>0</v>
      </c>
      <c r="O795" s="38">
        <f>IF($F795=Instellingen!$I$11,ROUND(($J795-($J795/((100%+$F795)/100%))),2),0)</f>
        <v>0</v>
      </c>
      <c r="P795" s="38">
        <f>IF($F795=Instellingen!$I$12,ROUND(($J795-($J795/((100%+$F795)/100%))),2),0)</f>
        <v>0</v>
      </c>
      <c r="Q795" s="38">
        <f>IF($F795=Instellingen!$I$14,0,ROUND(($K795-($K795/((100%+$F795)/100%))),2))</f>
        <v>0</v>
      </c>
    </row>
    <row r="796" spans="1:17" x14ac:dyDescent="0.35">
      <c r="A796" s="20" t="str">
        <f t="shared" si="73"/>
        <v/>
      </c>
      <c r="B796" s="20" t="str">
        <f>IFERROR(VLOOKUP($A796,Instellingen!$K$11:$L$22,2,0),"")</f>
        <v/>
      </c>
      <c r="C796" s="51"/>
      <c r="D796" s="52"/>
      <c r="E796" s="52"/>
      <c r="F796" s="53"/>
      <c r="G796" s="50"/>
      <c r="H796" s="50"/>
      <c r="I796" s="50"/>
      <c r="J796" s="38">
        <f t="shared" si="74"/>
        <v>0</v>
      </c>
      <c r="K796" s="38">
        <f t="shared" si="72"/>
        <v>0</v>
      </c>
      <c r="L796" s="38">
        <f t="shared" si="75"/>
        <v>0</v>
      </c>
      <c r="M796" s="38">
        <f t="shared" si="76"/>
        <v>0</v>
      </c>
      <c r="N796" s="38">
        <f t="shared" si="77"/>
        <v>0</v>
      </c>
      <c r="O796" s="38">
        <f>IF($F796=Instellingen!$I$11,ROUND(($J796-($J796/((100%+$F796)/100%))),2),0)</f>
        <v>0</v>
      </c>
      <c r="P796" s="38">
        <f>IF($F796=Instellingen!$I$12,ROUND(($J796-($J796/((100%+$F796)/100%))),2),0)</f>
        <v>0</v>
      </c>
      <c r="Q796" s="38">
        <f>IF($F796=Instellingen!$I$14,0,ROUND(($K796-($K796/((100%+$F796)/100%))),2))</f>
        <v>0</v>
      </c>
    </row>
    <row r="797" spans="1:17" x14ac:dyDescent="0.35">
      <c r="A797" s="20" t="str">
        <f t="shared" si="73"/>
        <v/>
      </c>
      <c r="B797" s="20" t="str">
        <f>IFERROR(VLOOKUP($A797,Instellingen!$K$11:$L$22,2,0),"")</f>
        <v/>
      </c>
      <c r="C797" s="51"/>
      <c r="D797" s="52"/>
      <c r="E797" s="52"/>
      <c r="F797" s="53"/>
      <c r="G797" s="50"/>
      <c r="H797" s="50"/>
      <c r="I797" s="50"/>
      <c r="J797" s="38">
        <f t="shared" si="74"/>
        <v>0</v>
      </c>
      <c r="K797" s="38">
        <f t="shared" si="72"/>
        <v>0</v>
      </c>
      <c r="L797" s="38">
        <f t="shared" si="75"/>
        <v>0</v>
      </c>
      <c r="M797" s="38">
        <f t="shared" si="76"/>
        <v>0</v>
      </c>
      <c r="N797" s="38">
        <f t="shared" si="77"/>
        <v>0</v>
      </c>
      <c r="O797" s="38">
        <f>IF($F797=Instellingen!$I$11,ROUND(($J797-($J797/((100%+$F797)/100%))),2),0)</f>
        <v>0</v>
      </c>
      <c r="P797" s="38">
        <f>IF($F797=Instellingen!$I$12,ROUND(($J797-($J797/((100%+$F797)/100%))),2),0)</f>
        <v>0</v>
      </c>
      <c r="Q797" s="38">
        <f>IF($F797=Instellingen!$I$14,0,ROUND(($K797-($K797/((100%+$F797)/100%))),2))</f>
        <v>0</v>
      </c>
    </row>
    <row r="798" spans="1:17" x14ac:dyDescent="0.35">
      <c r="A798" s="20" t="str">
        <f t="shared" si="73"/>
        <v/>
      </c>
      <c r="B798" s="20" t="str">
        <f>IFERROR(VLOOKUP($A798,Instellingen!$K$11:$L$22,2,0),"")</f>
        <v/>
      </c>
      <c r="C798" s="51"/>
      <c r="D798" s="52"/>
      <c r="E798" s="52"/>
      <c r="F798" s="53"/>
      <c r="G798" s="50"/>
      <c r="H798" s="50"/>
      <c r="I798" s="50"/>
      <c r="J798" s="38">
        <f t="shared" si="74"/>
        <v>0</v>
      </c>
      <c r="K798" s="38">
        <f t="shared" si="72"/>
        <v>0</v>
      </c>
      <c r="L798" s="38">
        <f t="shared" si="75"/>
        <v>0</v>
      </c>
      <c r="M798" s="38">
        <f t="shared" si="76"/>
        <v>0</v>
      </c>
      <c r="N798" s="38">
        <f t="shared" si="77"/>
        <v>0</v>
      </c>
      <c r="O798" s="38">
        <f>IF($F798=Instellingen!$I$11,ROUND(($J798-($J798/((100%+$F798)/100%))),2),0)</f>
        <v>0</v>
      </c>
      <c r="P798" s="38">
        <f>IF($F798=Instellingen!$I$12,ROUND(($J798-($J798/((100%+$F798)/100%))),2),0)</f>
        <v>0</v>
      </c>
      <c r="Q798" s="38">
        <f>IF($F798=Instellingen!$I$14,0,ROUND(($K798-($K798/((100%+$F798)/100%))),2))</f>
        <v>0</v>
      </c>
    </row>
    <row r="799" spans="1:17" x14ac:dyDescent="0.35">
      <c r="A799" s="20" t="str">
        <f t="shared" si="73"/>
        <v/>
      </c>
      <c r="B799" s="20" t="str">
        <f>IFERROR(VLOOKUP($A799,Instellingen!$K$11:$L$22,2,0),"")</f>
        <v/>
      </c>
      <c r="C799" s="51"/>
      <c r="D799" s="52"/>
      <c r="E799" s="52"/>
      <c r="F799" s="53"/>
      <c r="G799" s="50"/>
      <c r="H799" s="50"/>
      <c r="I799" s="50"/>
      <c r="J799" s="38">
        <f t="shared" si="74"/>
        <v>0</v>
      </c>
      <c r="K799" s="38">
        <f t="shared" si="72"/>
        <v>0</v>
      </c>
      <c r="L799" s="38">
        <f t="shared" si="75"/>
        <v>0</v>
      </c>
      <c r="M799" s="38">
        <f t="shared" si="76"/>
        <v>0</v>
      </c>
      <c r="N799" s="38">
        <f t="shared" si="77"/>
        <v>0</v>
      </c>
      <c r="O799" s="38">
        <f>IF($F799=Instellingen!$I$11,ROUND(($J799-($J799/((100%+$F799)/100%))),2),0)</f>
        <v>0</v>
      </c>
      <c r="P799" s="38">
        <f>IF($F799=Instellingen!$I$12,ROUND(($J799-($J799/((100%+$F799)/100%))),2),0)</f>
        <v>0</v>
      </c>
      <c r="Q799" s="38">
        <f>IF($F799=Instellingen!$I$14,0,ROUND(($K799-($K799/((100%+$F799)/100%))),2))</f>
        <v>0</v>
      </c>
    </row>
    <row r="800" spans="1:17" x14ac:dyDescent="0.35">
      <c r="A800" s="20" t="str">
        <f t="shared" si="73"/>
        <v/>
      </c>
      <c r="B800" s="20" t="str">
        <f>IFERROR(VLOOKUP($A800,Instellingen!$K$11:$L$22,2,0),"")</f>
        <v/>
      </c>
      <c r="C800" s="51"/>
      <c r="D800" s="52"/>
      <c r="E800" s="52"/>
      <c r="F800" s="53"/>
      <c r="G800" s="50"/>
      <c r="H800" s="50"/>
      <c r="I800" s="50"/>
      <c r="J800" s="38">
        <f t="shared" si="74"/>
        <v>0</v>
      </c>
      <c r="K800" s="38">
        <f t="shared" si="72"/>
        <v>0</v>
      </c>
      <c r="L800" s="38">
        <f t="shared" si="75"/>
        <v>0</v>
      </c>
      <c r="M800" s="38">
        <f t="shared" si="76"/>
        <v>0</v>
      </c>
      <c r="N800" s="38">
        <f t="shared" si="77"/>
        <v>0</v>
      </c>
      <c r="O800" s="38">
        <f>IF($F800=Instellingen!$I$11,ROUND(($J800-($J800/((100%+$F800)/100%))),2),0)</f>
        <v>0</v>
      </c>
      <c r="P800" s="38">
        <f>IF($F800=Instellingen!$I$12,ROUND(($J800-($J800/((100%+$F800)/100%))),2),0)</f>
        <v>0</v>
      </c>
      <c r="Q800" s="38">
        <f>IF($F800=Instellingen!$I$14,0,ROUND(($K800-($K800/((100%+$F800)/100%))),2))</f>
        <v>0</v>
      </c>
    </row>
    <row r="801" spans="1:17" ht="5" customHeight="1" x14ac:dyDescent="0.35"/>
    <row r="802" spans="1:17" ht="17" x14ac:dyDescent="0.4">
      <c r="A802" s="75" t="s">
        <v>88</v>
      </c>
      <c r="B802" s="60"/>
      <c r="C802" s="61"/>
      <c r="D802" s="60"/>
      <c r="E802" s="6"/>
      <c r="F802" s="6"/>
      <c r="G802" s="6"/>
      <c r="H802" s="60"/>
      <c r="I802" s="60"/>
      <c r="J802" s="4"/>
      <c r="K802" s="4"/>
      <c r="L802" s="4"/>
      <c r="M802" s="4"/>
      <c r="N802" s="4"/>
      <c r="O802" s="4"/>
      <c r="P802" s="4"/>
      <c r="Q802" s="4"/>
    </row>
    <row r="803" spans="1:17" ht="5" customHeight="1" x14ac:dyDescent="0.35">
      <c r="C803"/>
      <c r="F803"/>
    </row>
    <row r="804" spans="1:17" x14ac:dyDescent="0.35">
      <c r="A804" s="28"/>
      <c r="B804" s="28"/>
      <c r="C804" s="81"/>
      <c r="D804" s="28"/>
      <c r="E804" s="28"/>
      <c r="F804" s="82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</row>
  </sheetData>
  <sheetProtection algorithmName="SHA-512" hashValue="rIy/zCyGvg8XFMUVtMFY1urt8JaI0BjLGyemk2/xQ4muiWWrzDc33tB6NWXUw/rHlwb4nM/kcbssW9QZSmjSmA==" saltValue="8Qm82eZEIQE7+kG/wKj0YA==" spinCount="100000" sheet="1" objects="1" scenarios="1" autoFilter="0"/>
  <autoFilter ref="A6:Q6" xr:uid="{52F4B3F7-044D-43D0-B361-3CA4C651129F}"/>
  <dataValidations count="5">
    <dataValidation type="list" allowBlank="1" showInputMessage="1" showErrorMessage="1" errorTitle="Fout" error="Kies uit lijst" sqref="F7:F800" xr:uid="{E1736E91-FDC1-4575-B0AE-F9BBCB9155A1}">
      <formula1>lijstBTWtarief</formula1>
    </dataValidation>
    <dataValidation type="list" allowBlank="1" showInputMessage="1" showErrorMessage="1" errorTitle="Fout" error="Kies uit lijst" sqref="G7:G800" xr:uid="{C7C849A5-7882-4CE0-9DE8-F9E31D703563}">
      <formula1>lijstCategorie</formula1>
    </dataValidation>
    <dataValidation type="list" allowBlank="1" showInputMessage="1" showErrorMessage="1" errorTitle="Fout" error="Kies uit lijst" sqref="H7:H800" xr:uid="{CC3D6F68-CD21-4FCC-BDFE-5C0B25351125}">
      <formula1>INDIRECT(G7)</formula1>
    </dataValidation>
    <dataValidation type="decimal" operator="greaterThan" allowBlank="1" showInputMessage="1" showErrorMessage="1" sqref="D7:E800" xr:uid="{A6D2DDB8-FF1B-4A15-8AED-9D26E9E9736C}">
      <formula1>0</formula1>
    </dataValidation>
    <dataValidation type="date" operator="lessThanOrEqual" allowBlank="1" showInputMessage="1" showErrorMessage="1" errorTitle="Fout " error="Vul boekdatum uit het verleden in" sqref="C7:C800" xr:uid="{7FAB4505-2D74-4FAE-B316-8405E66FCE46}">
      <formula1>TODAY()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52" fitToHeight="0" orientation="landscape" horizontalDpi="0" verticalDpi="0" r:id="rId1"/>
  <headerFooter alignWithMargins="0">
    <oddFooter>&amp;C&amp;N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2BE8E-3209-4783-8254-7F5E51AF77CC}">
  <sheetPr codeName="Blad10"/>
  <dimension ref="B1:K28"/>
  <sheetViews>
    <sheetView showGridLines="0" topLeftCell="A13" workbookViewId="0">
      <selection activeCell="H32" sqref="H32"/>
    </sheetView>
  </sheetViews>
  <sheetFormatPr defaultRowHeight="14.5" x14ac:dyDescent="0.35"/>
  <sheetData>
    <row r="1" spans="2:11" x14ac:dyDescent="0.35"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2:11" x14ac:dyDescent="0.35"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2:11" x14ac:dyDescent="0.35"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2:11" x14ac:dyDescent="0.35"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2:11" x14ac:dyDescent="0.35">
      <c r="B5" s="28"/>
      <c r="C5" s="28"/>
      <c r="D5" s="28"/>
      <c r="E5" s="28"/>
      <c r="F5" s="28"/>
      <c r="G5" s="28"/>
      <c r="H5" s="28"/>
      <c r="I5" s="28"/>
      <c r="J5" s="28"/>
      <c r="K5" s="28"/>
    </row>
    <row r="6" spans="2:11" x14ac:dyDescent="0.35">
      <c r="B6" s="28"/>
      <c r="C6" s="28"/>
      <c r="D6" s="28"/>
      <c r="E6" s="28"/>
      <c r="F6" s="28"/>
      <c r="G6" s="28"/>
      <c r="H6" s="28"/>
      <c r="I6" s="28"/>
      <c r="J6" s="28"/>
      <c r="K6" s="28"/>
    </row>
    <row r="7" spans="2:11" x14ac:dyDescent="0.35">
      <c r="B7" s="28"/>
      <c r="C7" s="28"/>
      <c r="D7" s="28"/>
      <c r="E7" s="28"/>
      <c r="F7" s="28"/>
      <c r="G7" s="28"/>
      <c r="H7" s="28"/>
      <c r="I7" s="28"/>
      <c r="J7" s="28"/>
      <c r="K7" s="28"/>
    </row>
    <row r="8" spans="2:11" x14ac:dyDescent="0.35">
      <c r="B8" s="28"/>
      <c r="C8" s="28"/>
      <c r="D8" s="28"/>
      <c r="E8" s="28"/>
      <c r="F8" s="28"/>
      <c r="G8" s="28"/>
      <c r="H8" s="28"/>
      <c r="I8" s="28"/>
      <c r="J8" s="28"/>
      <c r="K8" s="28"/>
    </row>
    <row r="9" spans="2:11" x14ac:dyDescent="0.35">
      <c r="B9" s="28"/>
      <c r="C9" s="28"/>
      <c r="D9" s="28"/>
      <c r="E9" s="28"/>
      <c r="F9" s="28"/>
      <c r="G9" s="28"/>
      <c r="H9" s="28"/>
      <c r="I9" s="28"/>
      <c r="J9" s="28"/>
      <c r="K9" s="28"/>
    </row>
    <row r="10" spans="2:11" x14ac:dyDescent="0.35">
      <c r="B10" s="28"/>
      <c r="C10" s="28"/>
      <c r="D10" s="28"/>
      <c r="E10" s="28"/>
      <c r="F10" s="28"/>
      <c r="G10" s="28"/>
      <c r="H10" s="28"/>
      <c r="I10" s="28"/>
      <c r="J10" s="28"/>
      <c r="K10" s="28"/>
    </row>
    <row r="11" spans="2:11" x14ac:dyDescent="0.35">
      <c r="B11" s="28"/>
      <c r="C11" s="28"/>
      <c r="D11" s="28"/>
      <c r="E11" s="28"/>
      <c r="F11" s="28"/>
      <c r="G11" s="28"/>
      <c r="H11" s="28"/>
      <c r="I11" s="28"/>
      <c r="J11" s="28"/>
      <c r="K11" s="28"/>
    </row>
    <row r="12" spans="2:11" x14ac:dyDescent="0.35">
      <c r="B12" s="28"/>
      <c r="C12" s="28"/>
      <c r="D12" s="28"/>
      <c r="E12" s="28"/>
      <c r="F12" s="28"/>
      <c r="G12" s="28"/>
      <c r="H12" s="28"/>
      <c r="I12" s="28"/>
      <c r="J12" s="28"/>
      <c r="K12" s="28"/>
    </row>
    <row r="13" spans="2:11" x14ac:dyDescent="0.35">
      <c r="B13" s="28"/>
      <c r="C13" s="28"/>
      <c r="D13" s="28"/>
      <c r="E13" s="28"/>
      <c r="F13" s="28"/>
      <c r="G13" s="28"/>
      <c r="H13" s="28"/>
      <c r="I13" s="28"/>
      <c r="J13" s="28"/>
      <c r="K13" s="28"/>
    </row>
    <row r="14" spans="2:11" x14ac:dyDescent="0.35">
      <c r="B14" s="28"/>
      <c r="C14" s="28"/>
      <c r="D14" s="28"/>
      <c r="E14" s="28"/>
      <c r="F14" s="28"/>
      <c r="G14" s="28"/>
      <c r="H14" s="28"/>
      <c r="I14" s="28"/>
      <c r="J14" s="28"/>
      <c r="K14" s="28"/>
    </row>
    <row r="15" spans="2:11" x14ac:dyDescent="0.35">
      <c r="B15" s="28"/>
      <c r="C15" s="28"/>
      <c r="D15" s="28"/>
      <c r="E15" s="28"/>
      <c r="F15" s="28"/>
      <c r="G15" s="28"/>
      <c r="H15" s="28"/>
      <c r="I15" s="28"/>
      <c r="J15" s="28"/>
      <c r="K15" s="28"/>
    </row>
    <row r="16" spans="2:11" x14ac:dyDescent="0.35">
      <c r="B16" s="28"/>
      <c r="C16" s="28"/>
      <c r="D16" s="28"/>
      <c r="E16" s="28"/>
      <c r="F16" s="28"/>
      <c r="G16" s="28"/>
      <c r="H16" s="28"/>
      <c r="I16" s="28"/>
      <c r="J16" s="28"/>
      <c r="K16" s="28"/>
    </row>
    <row r="17" spans="2:11" x14ac:dyDescent="0.35">
      <c r="B17" s="28"/>
      <c r="C17" s="28"/>
      <c r="D17" s="28"/>
      <c r="E17" s="28"/>
      <c r="F17" s="28"/>
      <c r="G17" s="28"/>
      <c r="H17" s="28"/>
      <c r="I17" s="28"/>
      <c r="J17" s="28"/>
      <c r="K17" s="28"/>
    </row>
    <row r="18" spans="2:11" x14ac:dyDescent="0.35">
      <c r="B18" s="28"/>
      <c r="C18" s="28"/>
      <c r="D18" s="28"/>
      <c r="E18" s="28"/>
      <c r="F18" s="28"/>
      <c r="G18" s="28"/>
      <c r="H18" s="28"/>
      <c r="I18" s="28"/>
      <c r="J18" s="28"/>
      <c r="K18" s="28"/>
    </row>
    <row r="19" spans="2:11" x14ac:dyDescent="0.35">
      <c r="B19" s="28"/>
      <c r="C19" s="28"/>
      <c r="D19" s="28"/>
      <c r="E19" s="28"/>
      <c r="F19" s="28"/>
      <c r="G19" s="28"/>
      <c r="H19" s="28"/>
      <c r="I19" s="28"/>
      <c r="J19" s="28"/>
      <c r="K19" s="28"/>
    </row>
    <row r="20" spans="2:11" x14ac:dyDescent="0.35">
      <c r="B20" s="28"/>
      <c r="C20" s="28"/>
      <c r="D20" s="28"/>
      <c r="E20" s="28"/>
      <c r="F20" s="28"/>
      <c r="G20" s="28"/>
      <c r="H20" s="28"/>
      <c r="I20" s="28"/>
      <c r="J20" s="28"/>
      <c r="K20" s="28"/>
    </row>
    <row r="21" spans="2:11" x14ac:dyDescent="0.35">
      <c r="B21" s="28"/>
      <c r="C21" s="28"/>
      <c r="D21" s="28"/>
      <c r="E21" s="28"/>
      <c r="F21" s="28"/>
      <c r="G21" s="28"/>
      <c r="H21" s="28"/>
      <c r="I21" s="28"/>
      <c r="J21" s="28"/>
      <c r="K21" s="28"/>
    </row>
    <row r="22" spans="2:11" x14ac:dyDescent="0.35">
      <c r="B22" s="28"/>
      <c r="C22" s="28"/>
      <c r="D22" s="28"/>
      <c r="E22" s="28"/>
      <c r="F22" s="28"/>
      <c r="G22" s="28"/>
      <c r="H22" s="28"/>
      <c r="I22" s="28"/>
      <c r="J22" s="28"/>
      <c r="K22" s="28"/>
    </row>
    <row r="23" spans="2:11" x14ac:dyDescent="0.35">
      <c r="B23" s="28"/>
      <c r="C23" s="28"/>
      <c r="D23" s="28"/>
      <c r="E23" s="28"/>
      <c r="F23" s="28"/>
      <c r="G23" s="28"/>
      <c r="H23" s="28"/>
      <c r="I23" s="28"/>
      <c r="J23" s="28"/>
      <c r="K23" s="28"/>
    </row>
    <row r="24" spans="2:11" x14ac:dyDescent="0.35">
      <c r="B24" s="28"/>
      <c r="C24" s="28"/>
      <c r="D24" s="28"/>
      <c r="E24" s="28"/>
      <c r="F24" s="28"/>
      <c r="G24" s="28"/>
      <c r="H24" s="28"/>
      <c r="I24" s="28"/>
      <c r="J24" s="28"/>
      <c r="K24" s="28"/>
    </row>
    <row r="25" spans="2:11" x14ac:dyDescent="0.35">
      <c r="B25" s="28"/>
      <c r="C25" s="28"/>
      <c r="D25" s="28"/>
      <c r="E25" s="28"/>
      <c r="F25" s="28"/>
      <c r="G25" s="28"/>
      <c r="H25" s="28"/>
      <c r="I25" s="28"/>
      <c r="J25" s="28"/>
      <c r="K25" s="28"/>
    </row>
    <row r="26" spans="2:11" x14ac:dyDescent="0.35">
      <c r="B26" s="28"/>
      <c r="C26" s="28"/>
      <c r="D26" s="28"/>
      <c r="E26" s="28"/>
      <c r="F26" s="28"/>
      <c r="G26" s="28"/>
      <c r="H26" s="28"/>
      <c r="I26" s="28"/>
      <c r="J26" s="28"/>
      <c r="K26" s="28"/>
    </row>
    <row r="27" spans="2:11" x14ac:dyDescent="0.35">
      <c r="B27" s="28"/>
      <c r="C27" s="28"/>
      <c r="D27" s="28"/>
      <c r="E27" s="28"/>
      <c r="F27" s="28"/>
      <c r="G27" s="28"/>
      <c r="H27" s="28"/>
      <c r="I27" s="28"/>
      <c r="J27" s="28"/>
      <c r="K27" s="28"/>
    </row>
    <row r="28" spans="2:11" x14ac:dyDescent="0.35">
      <c r="B28" s="28"/>
      <c r="C28" s="28"/>
      <c r="D28" s="28"/>
      <c r="E28" s="28"/>
      <c r="F28" s="28"/>
      <c r="G28" s="28"/>
      <c r="H28" s="28"/>
      <c r="I28" s="28"/>
      <c r="J28" s="28"/>
      <c r="K28" s="28"/>
    </row>
  </sheetData>
  <sheetProtection algorithmName="SHA-512" hashValue="gG0ZLuRONpEPzo2W8go8plN2KTjgLxO7tsI+UbHrfgZLe3ymdtktUP1mUxa2sr1AshIdZqy76uvw1+YuIk4UZA==" saltValue="OvunHNycgv9e0CUCsQEbmw==" spinCount="100000" sheet="1" objects="1" scenarios="1" selectLockedCells="1" selectUnlockedCell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16</vt:i4>
      </vt:variant>
    </vt:vector>
  </HeadingPairs>
  <TitlesOfParts>
    <vt:vector size="24" baseType="lpstr">
      <vt:lpstr>Navigatie &amp; Tools</vt:lpstr>
      <vt:lpstr>Instellingen</vt:lpstr>
      <vt:lpstr>btw - aangifte</vt:lpstr>
      <vt:lpstr>Winstoverzicht</vt:lpstr>
      <vt:lpstr>Bankoverzicht</vt:lpstr>
      <vt:lpstr>Kasboek</vt:lpstr>
      <vt:lpstr>Zelf betaalde kosten</vt:lpstr>
      <vt:lpstr>Archief SmartArt</vt:lpstr>
      <vt:lpstr>Bankoverzicht!Afdrukbereik</vt:lpstr>
      <vt:lpstr>'btw - aangifte'!Afdrukbereik</vt:lpstr>
      <vt:lpstr>Instellingen!Afdrukbereik</vt:lpstr>
      <vt:lpstr>Kasboek!Afdrukbereik</vt:lpstr>
      <vt:lpstr>'Navigatie &amp; Tools'!Afdrukbereik</vt:lpstr>
      <vt:lpstr>Winstoverzicht!Afdrukbereik</vt:lpstr>
      <vt:lpstr>'Zelf betaalde kosten'!Afdrukbereik</vt:lpstr>
      <vt:lpstr>Balans</vt:lpstr>
      <vt:lpstr>Investering</vt:lpstr>
      <vt:lpstr>Kosten</vt:lpstr>
      <vt:lpstr>Kwartaal</vt:lpstr>
      <vt:lpstr>lijstBTWtarief</vt:lpstr>
      <vt:lpstr>lijstCategorie</vt:lpstr>
      <vt:lpstr>Maand</vt:lpstr>
      <vt:lpstr>Omzet</vt:lpstr>
      <vt:lpstr>Prive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Elma de Bruijn</dc:creator>
  <cp:lastModifiedBy>Elma de Bruijn</cp:lastModifiedBy>
  <cp:lastPrinted>2023-12-12T15:58:35Z</cp:lastPrinted>
  <dcterms:created xsi:type="dcterms:W3CDTF">2012-09-04T12:46:53Z</dcterms:created>
  <dcterms:modified xsi:type="dcterms:W3CDTF">2026-01-23T10:23:50Z</dcterms:modified>
</cp:coreProperties>
</file>