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ReMarkt\Desktop\"/>
    </mc:Choice>
  </mc:AlternateContent>
  <xr:revisionPtr revIDLastSave="0" documentId="13_ncr:1_{F976AB4E-62B2-4CF5-9FDF-14D5E5C8622F}" xr6:coauthVersionLast="47" xr6:coauthVersionMax="47" xr10:uidLastSave="{00000000-0000-0000-0000-000000000000}"/>
  <bookViews>
    <workbookView xWindow="-120" yWindow="-120" windowWidth="20730" windowHeight="11160" xr2:uid="{00000000-000D-0000-FFFF-FFFF00000000}"/>
  </bookViews>
  <sheets>
    <sheet name="Rekentool" sheetId="1" r:id="rId1"/>
    <sheet name="Parameters" sheetId="6" r:id="rId2"/>
    <sheet name="Lager Risico" sheetId="2" r:id="rId3"/>
    <sheet name="Neutraal Risico" sheetId="3" r:id="rId4"/>
    <sheet name="Hoger Risico" sheetId="4" r:id="rId5"/>
  </sheets>
  <definedNames>
    <definedName name="www.exporo.nl">'Lager Risico'!#REF!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1" l="1"/>
  <c r="E8" i="1"/>
  <c r="E7" i="1"/>
  <c r="E6" i="1"/>
  <c r="E5" i="1"/>
  <c r="S16" i="4" l="1"/>
  <c r="R16" i="4"/>
  <c r="T16" i="4" s="1"/>
  <c r="D16" i="4"/>
  <c r="S15" i="4"/>
  <c r="R15" i="4"/>
  <c r="U13" i="4"/>
  <c r="S13" i="4"/>
  <c r="R13" i="4"/>
  <c r="T13" i="4" s="1"/>
  <c r="U12" i="4"/>
  <c r="S12" i="4"/>
  <c r="R12" i="4"/>
  <c r="T12" i="4" s="1"/>
  <c r="U11" i="4"/>
  <c r="S11" i="4"/>
  <c r="R11" i="4"/>
  <c r="U10" i="4"/>
  <c r="S10" i="4"/>
  <c r="R10" i="4"/>
  <c r="U9" i="4"/>
  <c r="S9" i="4"/>
  <c r="R9" i="4"/>
  <c r="T9" i="4" s="1"/>
  <c r="U8" i="4"/>
  <c r="S8" i="4"/>
  <c r="R8" i="4"/>
  <c r="T8" i="4" s="1"/>
  <c r="U7" i="4"/>
  <c r="S7" i="4"/>
  <c r="R7" i="4"/>
  <c r="U6" i="4"/>
  <c r="U5" i="4"/>
  <c r="S15" i="3"/>
  <c r="R15" i="3"/>
  <c r="T15" i="3" s="1"/>
  <c r="D15" i="3"/>
  <c r="T14" i="3"/>
  <c r="S14" i="3"/>
  <c r="R14" i="3"/>
  <c r="U13" i="3"/>
  <c r="T13" i="3"/>
  <c r="S13" i="3"/>
  <c r="R13" i="3"/>
  <c r="U12" i="3"/>
  <c r="T12" i="3"/>
  <c r="S12" i="3"/>
  <c r="R12" i="3"/>
  <c r="U11" i="3"/>
  <c r="T11" i="3"/>
  <c r="S11" i="3"/>
  <c r="R11" i="3"/>
  <c r="U10" i="3"/>
  <c r="T10" i="3"/>
  <c r="S10" i="3"/>
  <c r="R10" i="3"/>
  <c r="U9" i="3"/>
  <c r="T9" i="3"/>
  <c r="S9" i="3"/>
  <c r="R9" i="3"/>
  <c r="U8" i="3"/>
  <c r="T8" i="3"/>
  <c r="S8" i="3"/>
  <c r="R8" i="3"/>
  <c r="U7" i="3"/>
  <c r="T7" i="3"/>
  <c r="S7" i="3"/>
  <c r="R7" i="3"/>
  <c r="U6" i="3"/>
  <c r="U5" i="3"/>
  <c r="S15" i="2"/>
  <c r="R15" i="2"/>
  <c r="T15" i="2" s="1"/>
  <c r="D15" i="2"/>
  <c r="S14" i="2"/>
  <c r="R14" i="2"/>
  <c r="U13" i="2"/>
  <c r="S13" i="2"/>
  <c r="R13" i="2"/>
  <c r="T13" i="2" s="1"/>
  <c r="U12" i="2"/>
  <c r="S12" i="2"/>
  <c r="R12" i="2"/>
  <c r="U11" i="2"/>
  <c r="S11" i="2"/>
  <c r="R11" i="2"/>
  <c r="T11" i="2" s="1"/>
  <c r="U10" i="2"/>
  <c r="S10" i="2"/>
  <c r="R10" i="2"/>
  <c r="U9" i="2"/>
  <c r="S9" i="2"/>
  <c r="R9" i="2"/>
  <c r="T9" i="2" s="1"/>
  <c r="U8" i="2"/>
  <c r="S8" i="2"/>
  <c r="R8" i="2"/>
  <c r="U7" i="2"/>
  <c r="S7" i="2"/>
  <c r="R7" i="2"/>
  <c r="T7" i="2" s="1"/>
  <c r="U6" i="2"/>
  <c r="U5" i="2"/>
  <c r="T7" i="4" l="1"/>
  <c r="T11" i="4"/>
  <c r="T10" i="4"/>
  <c r="T15" i="4"/>
  <c r="T8" i="2"/>
  <c r="T12" i="2"/>
  <c r="T10" i="2"/>
  <c r="T14" i="2"/>
  <c r="T17" i="3"/>
  <c r="C15" i="3" s="1"/>
  <c r="T18" i="4" l="1"/>
  <c r="C16" i="4" s="1"/>
  <c r="T17" i="2"/>
  <c r="C15" i="2" s="1"/>
  <c r="U5" i="1" l="1"/>
  <c r="W13" i="1"/>
  <c r="W14" i="1"/>
  <c r="W15" i="1"/>
  <c r="W16" i="1"/>
  <c r="W17" i="1"/>
  <c r="W18" i="1"/>
  <c r="W19" i="1"/>
  <c r="W20" i="1"/>
  <c r="W21" i="1"/>
  <c r="W22" i="1"/>
  <c r="W23" i="1"/>
  <c r="W24" i="1"/>
  <c r="W11" i="1" l="1"/>
  <c r="W12" i="1"/>
  <c r="U6" i="1"/>
  <c r="U7" i="1" s="1"/>
  <c r="U8" i="1" s="1"/>
  <c r="U9" i="1" s="1"/>
  <c r="U10" i="1" s="1"/>
  <c r="U11" i="1" s="1"/>
  <c r="U12" i="1" s="1"/>
  <c r="U13" i="1" s="1"/>
  <c r="U14" i="1" s="1"/>
  <c r="U15" i="1" s="1"/>
  <c r="U16" i="1" s="1"/>
  <c r="U17" i="1" s="1"/>
  <c r="U18" i="1" s="1"/>
  <c r="U19" i="1" s="1"/>
  <c r="U20" i="1" s="1"/>
  <c r="U21" i="1" s="1"/>
  <c r="U22" i="1" s="1"/>
  <c r="U23" i="1" s="1"/>
  <c r="U24" i="1" s="1"/>
  <c r="U25" i="1" s="1"/>
  <c r="U26" i="1" s="1"/>
  <c r="U27" i="1" s="1"/>
  <c r="U28" i="1" s="1"/>
  <c r="U29" i="1" s="1"/>
  <c r="U30" i="1" s="1"/>
  <c r="U31" i="1" s="1"/>
  <c r="U32" i="1" s="1"/>
  <c r="U33" i="1" s="1"/>
  <c r="U34" i="1" s="1"/>
  <c r="U35" i="1" s="1"/>
  <c r="U36" i="1" s="1"/>
  <c r="U37" i="1" s="1"/>
  <c r="U38" i="1" s="1"/>
  <c r="U39" i="1" s="1"/>
  <c r="U40" i="1" s="1"/>
  <c r="U41" i="1" s="1"/>
  <c r="U42" i="1" s="1"/>
  <c r="U43" i="1" s="1"/>
  <c r="U44" i="1" s="1"/>
  <c r="W5" i="1"/>
  <c r="R5" i="1"/>
  <c r="W6" i="1"/>
  <c r="W7" i="1"/>
  <c r="W8" i="1"/>
  <c r="W9" i="1"/>
  <c r="W10" i="1"/>
  <c r="S5" i="1" l="1"/>
  <c r="X5" i="1"/>
  <c r="T5" i="1" l="1"/>
  <c r="R6" i="1" s="1"/>
  <c r="S6" i="1" s="1"/>
  <c r="T6" i="1" s="1"/>
  <c r="X6" i="1"/>
  <c r="R7" i="1" l="1"/>
  <c r="X7" i="1"/>
  <c r="X8" i="1" s="1"/>
  <c r="S7" i="1" l="1"/>
  <c r="T7" i="1" s="1"/>
  <c r="X9" i="1"/>
  <c r="X10" i="1" s="1"/>
  <c r="X11" i="1" s="1"/>
  <c r="X12" i="1" s="1"/>
  <c r="X13" i="1" s="1"/>
  <c r="X14" i="1" s="1"/>
  <c r="X15" i="1" s="1"/>
  <c r="X16" i="1" s="1"/>
  <c r="X17" i="1" s="1"/>
  <c r="X18" i="1" s="1"/>
  <c r="X19" i="1" s="1"/>
  <c r="X20" i="1" s="1"/>
  <c r="X21" i="1" s="1"/>
  <c r="X22" i="1" s="1"/>
  <c r="X23" i="1" s="1"/>
  <c r="X24" i="1" s="1"/>
  <c r="R8" i="1" l="1"/>
  <c r="S8" i="1" l="1"/>
  <c r="T8" i="1" s="1"/>
  <c r="R9" i="1" l="1"/>
  <c r="S9" i="1" l="1"/>
  <c r="T9" i="1" s="1"/>
  <c r="R10" i="1" l="1"/>
  <c r="S10" i="1" l="1"/>
  <c r="T10" i="1" s="1"/>
  <c r="R11" i="1" l="1"/>
  <c r="S11" i="1" l="1"/>
  <c r="T11" i="1" s="1"/>
  <c r="R12" i="1" l="1"/>
  <c r="S12" i="1" l="1"/>
  <c r="T12" i="1" s="1"/>
  <c r="R13" i="1" l="1"/>
  <c r="S13" i="1" l="1"/>
  <c r="T13" i="1" s="1"/>
  <c r="R14" i="1" l="1"/>
  <c r="S14" i="1" l="1"/>
  <c r="T14" i="1" s="1"/>
  <c r="R15" i="1" l="1"/>
  <c r="S15" i="1" l="1"/>
  <c r="T15" i="1" s="1"/>
  <c r="R16" i="1" l="1"/>
  <c r="S16" i="1" l="1"/>
  <c r="T16" i="1" s="1"/>
  <c r="R17" i="1" s="1"/>
  <c r="S17" i="1" l="1"/>
  <c r="T17" i="1" s="1"/>
  <c r="R18" i="1" l="1"/>
  <c r="S18" i="1" l="1"/>
  <c r="T18" i="1" l="1"/>
  <c r="R19" i="1" s="1"/>
  <c r="S19" i="1" l="1"/>
  <c r="T19" i="1" s="1"/>
  <c r="R20" i="1" s="1"/>
  <c r="S20" i="1" l="1"/>
  <c r="T20" i="1" s="1"/>
  <c r="R21" i="1" l="1"/>
  <c r="S21" i="1" l="1"/>
  <c r="T21" i="1" s="1"/>
  <c r="R22" i="1" l="1"/>
  <c r="S22" i="1" l="1"/>
  <c r="T22" i="1" s="1"/>
  <c r="R23" i="1" s="1"/>
  <c r="S23" i="1" l="1"/>
  <c r="T23" i="1" s="1"/>
  <c r="R24" i="1" s="1"/>
  <c r="S24" i="1" l="1"/>
  <c r="T24" i="1" s="1"/>
  <c r="R25" i="1" s="1"/>
  <c r="S25" i="1" s="1"/>
  <c r="T25" i="1" s="1"/>
  <c r="R26" i="1" s="1"/>
  <c r="S26" i="1" s="1"/>
  <c r="T26" i="1" s="1"/>
  <c r="R27" i="1" s="1"/>
  <c r="S27" i="1" s="1"/>
  <c r="T27" i="1" s="1"/>
  <c r="R28" i="1" s="1"/>
  <c r="S28" i="1" s="1"/>
  <c r="T28" i="1" s="1"/>
  <c r="R29" i="1" s="1"/>
  <c r="S29" i="1" s="1"/>
  <c r="T29" i="1" s="1"/>
  <c r="R30" i="1" s="1"/>
  <c r="S30" i="1" s="1"/>
  <c r="T30" i="1" s="1"/>
  <c r="R31" i="1" s="1"/>
  <c r="S31" i="1" s="1"/>
  <c r="T31" i="1" s="1"/>
  <c r="R32" i="1" s="1"/>
  <c r="S32" i="1" s="1"/>
  <c r="T32" i="1" s="1"/>
  <c r="R33" i="1" s="1"/>
  <c r="S33" i="1" s="1"/>
  <c r="T33" i="1" s="1"/>
  <c r="R34" i="1" s="1"/>
  <c r="S34" i="1" s="1"/>
  <c r="T34" i="1" s="1"/>
  <c r="R35" i="1" s="1"/>
  <c r="S35" i="1" s="1"/>
  <c r="T35" i="1" s="1"/>
  <c r="R36" i="1" s="1"/>
  <c r="S36" i="1" s="1"/>
  <c r="T36" i="1" s="1"/>
  <c r="R37" i="1" s="1"/>
  <c r="S37" i="1" s="1"/>
  <c r="T37" i="1" s="1"/>
  <c r="R38" i="1" s="1"/>
  <c r="S38" i="1" s="1"/>
  <c r="T38" i="1" s="1"/>
  <c r="R39" i="1" s="1"/>
  <c r="S39" i="1" s="1"/>
  <c r="T39" i="1" s="1"/>
  <c r="R40" i="1" s="1"/>
  <c r="S40" i="1" l="1"/>
  <c r="T40" i="1" s="1"/>
  <c r="R41" i="1" s="1"/>
  <c r="S41" i="1" l="1"/>
  <c r="T41" i="1" s="1"/>
  <c r="R42" i="1" s="1"/>
  <c r="S42" i="1" l="1"/>
  <c r="T42" i="1" s="1"/>
  <c r="R43" i="1" s="1"/>
  <c r="S43" i="1" l="1"/>
  <c r="T43" i="1" s="1"/>
  <c r="R44" i="1" s="1"/>
  <c r="S44" i="1" l="1"/>
  <c r="T44" i="1" s="1"/>
</calcChain>
</file>

<file path=xl/sharedStrings.xml><?xml version="1.0" encoding="utf-8"?>
<sst xmlns="http://schemas.openxmlformats.org/spreadsheetml/2006/main" count="178" uniqueCount="73">
  <si>
    <t>Rekentool Beleggen</t>
  </si>
  <si>
    <t>Leeftijd:</t>
  </si>
  <si>
    <t>Rendement</t>
  </si>
  <si>
    <t>Rendement:</t>
  </si>
  <si>
    <t>Startkapitaal:</t>
  </si>
  <si>
    <t>Jaar</t>
  </si>
  <si>
    <t>Jaarlijkse inleg</t>
  </si>
  <si>
    <t>Leeftijd</t>
  </si>
  <si>
    <t>Start kapitaal</t>
  </si>
  <si>
    <t>Eind kapitaal</t>
  </si>
  <si>
    <t>Totale inleg</t>
  </si>
  <si>
    <t>Inflatie:</t>
  </si>
  <si>
    <t>Belegging (ticker)</t>
  </si>
  <si>
    <t>% Totaal</t>
  </si>
  <si>
    <t xml:space="preserve">ETF </t>
  </si>
  <si>
    <t>Waarom</t>
  </si>
  <si>
    <t>eToro</t>
  </si>
  <si>
    <t>Berekening gewogen gemiddelde</t>
  </si>
  <si>
    <t>VHYL</t>
  </si>
  <si>
    <t>DEGIRO</t>
  </si>
  <si>
    <t>Factor</t>
  </si>
  <si>
    <t>Weging</t>
  </si>
  <si>
    <t xml:space="preserve">VNQ </t>
  </si>
  <si>
    <t xml:space="preserve">Gespreid vastgoedbeleggen in V.S. </t>
  </si>
  <si>
    <t>VNQI</t>
  </si>
  <si>
    <t>Vanguard</t>
  </si>
  <si>
    <t>Gespreid vastgoedbeleggen wereldwijd</t>
  </si>
  <si>
    <t>ETF met 2000 small caps (kleine bedrijven)</t>
  </si>
  <si>
    <t>SynVest</t>
  </si>
  <si>
    <t>Laten Beleggen</t>
  </si>
  <si>
    <t xml:space="preserve"> </t>
  </si>
  <si>
    <t>Verwacht Gemiddeld Jaarlijks Rendement</t>
  </si>
  <si>
    <t>SCHD</t>
  </si>
  <si>
    <t>Beste Dividend ETF (geen wereldwijde spreiding)</t>
  </si>
  <si>
    <t>Corum Invest</t>
  </si>
  <si>
    <t>200+</t>
  </si>
  <si>
    <t>Neutraal</t>
  </si>
  <si>
    <t>Europa en Wereldwijd</t>
  </si>
  <si>
    <t>EQQQ</t>
  </si>
  <si>
    <t>ARK ETF's</t>
  </si>
  <si>
    <t>Hoog-risico ETF in groeiaandelen</t>
  </si>
  <si>
    <t>Thema ETF's</t>
  </si>
  <si>
    <t>Toekomstgerichte ETF's met hoog risico</t>
  </si>
  <si>
    <t>Voorbeeld Beleggingsportefeuille met lager risico</t>
  </si>
  <si>
    <t>Voorbeeld Beleggingsportefeuille met Neutraal risico</t>
  </si>
  <si>
    <t>Voorbeeld Beleggingsportefeuille met Hoger Risico</t>
  </si>
  <si>
    <t xml:space="preserve">Technologie ETF </t>
  </si>
  <si>
    <t>Maandelijkse inleg:</t>
  </si>
  <si>
    <t>Voorbeeld werelwijde ETF (9000 aandelen)</t>
  </si>
  <si>
    <t>VT</t>
  </si>
  <si>
    <t>Via</t>
  </si>
  <si>
    <t>Beschikbaar via</t>
  </si>
  <si>
    <t>Financiële Vrijheid Bereiken met Happy Investors</t>
  </si>
  <si>
    <t>Happy Investors</t>
  </si>
  <si>
    <t>Inspiratie</t>
  </si>
  <si>
    <t>SynVest dividend bekijken &gt;&gt;</t>
  </si>
  <si>
    <t>Corum Invest dividend bekijken &gt;&gt;</t>
  </si>
  <si>
    <t>Vondellaan dividend bekijken &gt;&gt;</t>
  </si>
  <si>
    <t>DEGIRO Beste ETF's bekijken &gt;&gt;</t>
  </si>
  <si>
    <t>MEXEM Beste ETF's bekijken &gt;&gt;</t>
  </si>
  <si>
    <t>eToro Beste ETF's bekijken &gt;&gt;</t>
  </si>
  <si>
    <t>Vastgoedfondsen met 7 - 8% Dividend</t>
  </si>
  <si>
    <t>Beste Brokers voor ETF's</t>
  </si>
  <si>
    <r>
      <rPr>
        <u/>
        <sz val="10"/>
        <color theme="1"/>
        <rFont val="Calibri"/>
        <family val="2"/>
        <scheme val="minor"/>
      </rPr>
      <t>Let op</t>
    </r>
    <r>
      <rPr>
        <sz val="10"/>
        <color theme="1"/>
        <rFont val="Calibri"/>
        <family val="2"/>
        <scheme val="minor"/>
      </rPr>
      <t>: dit is geen persoonlijk beleggingsadvies.</t>
    </r>
  </si>
  <si>
    <t>Wil je succesvol beginnen met beleggen?</t>
  </si>
  <si>
    <t>Vraag een gratis adviesgesprek aan</t>
  </si>
  <si>
    <r>
      <rPr>
        <u/>
        <sz val="12"/>
        <color rgb="FFFF0000"/>
        <rFont val="Calibri"/>
        <family val="2"/>
        <scheme val="minor"/>
      </rPr>
      <t>Note</t>
    </r>
    <r>
      <rPr>
        <sz val="12"/>
        <color rgb="FFFF0000"/>
        <rFont val="Calibri"/>
        <family val="2"/>
        <scheme val="minor"/>
      </rPr>
      <t>: pas bovenstaande cijfers aan via tabblad 'parameters'</t>
    </r>
  </si>
  <si>
    <t>Rendement*:</t>
  </si>
  <si>
    <t>Freedom24 Beste ETF's en hoge spaardeposito's bekijken &gt;&gt;</t>
  </si>
  <si>
    <t xml:space="preserve">Wil je leven in financiele vrijheid? 
Wil je zelf bepalen wat je doet in het leven? 
Genieten van je gezin, van de wereld, en van de vrijheid?
Met onze passie en expertise hebben wij duizenden Nederlanders en Belgen geholpen met succesvol beleggen voor financiele vrijheid.
</t>
  </si>
  <si>
    <t>Freedom24</t>
  </si>
  <si>
    <t xml:space="preserve">IUSN of Russell 2000 </t>
  </si>
  <si>
    <t>BNWD of VECP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</si>
</sst>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quot;€&quot;\ * #,##0_ ;_ &quot;€&quot;\ * \-#,##0_ ;_ &quot;€&quot;\ * &quot;-&quot;??_ ;_ @_ "/>
    <numFmt numFmtId="165"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sz val="12"/>
      <color theme="1"/>
      <name val="Calibri"/>
      <family val="2"/>
      <scheme val="minor"/>
    </font>
    <font>
      <sz val="14"/>
      <color theme="1"/>
      <name val="Calibri"/>
      <family val="2"/>
      <scheme val="minor"/>
    </font>
    <font>
      <u/>
      <sz val="11"/>
      <color theme="10"/>
      <name val="Calibri"/>
      <family val="2"/>
      <scheme val="minor"/>
    </font>
    <font>
      <sz val="11"/>
      <name val="Calibri"/>
      <family val="2"/>
      <scheme val="minor"/>
    </font>
    <font>
      <b/>
      <u/>
      <sz val="18"/>
      <color theme="10"/>
      <name val="Calibri"/>
      <family val="2"/>
      <scheme val="minor"/>
    </font>
    <font>
      <sz val="9"/>
      <color theme="1"/>
      <name val="Calibri"/>
      <family val="2"/>
      <scheme val="minor"/>
    </font>
    <font>
      <b/>
      <u/>
      <sz val="14"/>
      <color theme="10"/>
      <name val="Calibri"/>
      <family val="2"/>
      <scheme val="minor"/>
    </font>
    <font>
      <b/>
      <sz val="16"/>
      <color theme="1"/>
      <name val="Calibri"/>
      <family val="2"/>
      <scheme val="minor"/>
    </font>
    <font>
      <u/>
      <sz val="13"/>
      <color theme="10"/>
      <name val="Calibri"/>
      <family val="2"/>
      <scheme val="minor"/>
    </font>
    <font>
      <u/>
      <sz val="12"/>
      <color theme="10"/>
      <name val="Calibri"/>
      <family val="2"/>
      <scheme val="minor"/>
    </font>
    <font>
      <sz val="13"/>
      <color theme="1"/>
      <name val="Calibri"/>
      <family val="2"/>
      <scheme val="minor"/>
    </font>
    <font>
      <b/>
      <u/>
      <sz val="16"/>
      <color theme="1"/>
      <name val="Calibri"/>
      <family val="2"/>
      <scheme val="minor"/>
    </font>
    <font>
      <sz val="10"/>
      <color theme="1"/>
      <name val="Calibri"/>
      <family val="2"/>
      <scheme val="minor"/>
    </font>
    <font>
      <u/>
      <sz val="10"/>
      <color theme="1"/>
      <name val="Calibri"/>
      <family val="2"/>
      <scheme val="minor"/>
    </font>
    <font>
      <b/>
      <u/>
      <sz val="12"/>
      <color theme="10"/>
      <name val="Calibri"/>
      <family val="2"/>
      <scheme val="minor"/>
    </font>
    <font>
      <sz val="12"/>
      <color rgb="FFFF0000"/>
      <name val="Calibri"/>
      <family val="2"/>
      <scheme val="minor"/>
    </font>
    <font>
      <u/>
      <sz val="12"/>
      <color rgb="FFFF0000"/>
      <name val="Calibri"/>
      <family val="2"/>
      <scheme val="minor"/>
    </font>
    <font>
      <u/>
      <sz val="14"/>
      <color theme="10"/>
      <name val="Calibri"/>
      <family val="2"/>
      <scheme val="minor"/>
    </font>
    <font>
      <u/>
      <sz val="16"/>
      <color theme="10"/>
      <name val="Calibri"/>
      <family val="2"/>
      <scheme val="minor"/>
    </font>
    <font>
      <sz val="16"/>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4" tint="0.79998168889431442"/>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112">
    <xf numFmtId="0" fontId="0" fillId="0" borderId="0" xfId="0"/>
    <xf numFmtId="0" fontId="2" fillId="2" borderId="0" xfId="0" applyFont="1" applyFill="1"/>
    <xf numFmtId="0" fontId="0" fillId="2" borderId="0" xfId="0" applyFill="1"/>
    <xf numFmtId="0" fontId="6" fillId="2" borderId="0" xfId="0" applyFont="1" applyFill="1"/>
    <xf numFmtId="0" fontId="7" fillId="2" borderId="0" xfId="0" applyFont="1" applyFill="1"/>
    <xf numFmtId="164" fontId="7" fillId="2" borderId="0" xfId="1" applyNumberFormat="1" applyFont="1" applyFill="1"/>
    <xf numFmtId="0" fontId="4" fillId="2" borderId="0" xfId="0" applyFont="1" applyFill="1"/>
    <xf numFmtId="0" fontId="6" fillId="2" borderId="5" xfId="0" applyFont="1" applyFill="1" applyBorder="1" applyAlignment="1">
      <alignment horizontal="center"/>
    </xf>
    <xf numFmtId="0" fontId="3" fillId="2" borderId="0" xfId="0" applyFont="1" applyFill="1"/>
    <xf numFmtId="0" fontId="6" fillId="2" borderId="6" xfId="0" applyFont="1" applyFill="1" applyBorder="1" applyAlignment="1">
      <alignment horizontal="center"/>
    </xf>
    <xf numFmtId="164" fontId="6" fillId="2" borderId="6" xfId="0" applyNumberFormat="1" applyFont="1" applyFill="1" applyBorder="1" applyAlignment="1">
      <alignment horizontal="center"/>
    </xf>
    <xf numFmtId="164" fontId="6" fillId="2" borderId="5" xfId="0" applyNumberFormat="1" applyFont="1" applyFill="1" applyBorder="1" applyAlignment="1">
      <alignment horizontal="center"/>
    </xf>
    <xf numFmtId="164" fontId="6" fillId="2" borderId="6" xfId="0" applyNumberFormat="1" applyFont="1" applyFill="1" applyBorder="1"/>
    <xf numFmtId="164" fontId="6" fillId="2" borderId="5" xfId="0" applyNumberFormat="1" applyFont="1" applyFill="1" applyBorder="1"/>
    <xf numFmtId="165" fontId="7" fillId="2" borderId="0" xfId="2" applyNumberFormat="1" applyFont="1" applyFill="1"/>
    <xf numFmtId="0" fontId="6" fillId="0" borderId="6" xfId="0" applyFont="1" applyBorder="1" applyAlignment="1">
      <alignment horizontal="center"/>
    </xf>
    <xf numFmtId="164" fontId="6" fillId="0" borderId="6" xfId="0" applyNumberFormat="1" applyFont="1" applyBorder="1" applyAlignment="1">
      <alignment horizontal="center"/>
    </xf>
    <xf numFmtId="164" fontId="6" fillId="0" borderId="6" xfId="0" applyNumberFormat="1" applyFont="1" applyBorder="1"/>
    <xf numFmtId="164" fontId="3" fillId="2" borderId="6" xfId="0" applyNumberFormat="1" applyFont="1" applyFill="1" applyBorder="1"/>
    <xf numFmtId="164" fontId="3" fillId="2" borderId="5" xfId="0" applyNumberFormat="1" applyFont="1" applyFill="1" applyBorder="1"/>
    <xf numFmtId="9" fontId="7" fillId="2" borderId="0" xfId="2" applyFont="1" applyFill="1"/>
    <xf numFmtId="0" fontId="2" fillId="2" borderId="0" xfId="0" applyFont="1" applyFill="1" applyAlignment="1">
      <alignment horizontal="left" vertical="center"/>
    </xf>
    <xf numFmtId="0" fontId="2" fillId="2" borderId="0" xfId="0" applyFont="1" applyFill="1" applyAlignment="1">
      <alignment horizontal="center" vertical="center" wrapText="1"/>
    </xf>
    <xf numFmtId="0" fontId="0" fillId="2" borderId="6" xfId="0" applyFill="1" applyBorder="1" applyAlignment="1">
      <alignment vertical="center"/>
    </xf>
    <xf numFmtId="165" fontId="0" fillId="2" borderId="6" xfId="2" applyNumberFormat="1" applyFont="1" applyFill="1" applyBorder="1" applyAlignment="1">
      <alignment horizontal="center"/>
    </xf>
    <xf numFmtId="9" fontId="0" fillId="2" borderId="8" xfId="2" applyFont="1" applyFill="1" applyBorder="1" applyAlignment="1">
      <alignment horizontal="center"/>
    </xf>
    <xf numFmtId="165" fontId="8" fillId="2" borderId="6" xfId="3" applyNumberFormat="1" applyFill="1" applyBorder="1" applyAlignment="1">
      <alignment horizontal="center"/>
    </xf>
    <xf numFmtId="0" fontId="0" fillId="2" borderId="0" xfId="0" applyFill="1" applyAlignment="1">
      <alignment wrapText="1"/>
    </xf>
    <xf numFmtId="165" fontId="8" fillId="2" borderId="0" xfId="3" applyNumberFormat="1" applyFill="1" applyBorder="1" applyAlignment="1">
      <alignment horizontal="center"/>
    </xf>
    <xf numFmtId="0" fontId="2" fillId="2" borderId="7" xfId="0" applyFont="1" applyFill="1" applyBorder="1" applyAlignment="1">
      <alignment horizontal="center"/>
    </xf>
    <xf numFmtId="1" fontId="0" fillId="2" borderId="6" xfId="0" applyNumberFormat="1" applyFill="1" applyBorder="1"/>
    <xf numFmtId="0" fontId="0" fillId="2" borderId="6" xfId="0" applyFill="1" applyBorder="1"/>
    <xf numFmtId="0" fontId="0" fillId="0" borderId="0" xfId="0" applyAlignment="1">
      <alignment horizontal="center"/>
    </xf>
    <xf numFmtId="0" fontId="9" fillId="2" borderId="6" xfId="0" applyFont="1" applyFill="1" applyBorder="1" applyAlignment="1">
      <alignment vertical="center"/>
    </xf>
    <xf numFmtId="0" fontId="8" fillId="2" borderId="5" xfId="3" applyFill="1" applyBorder="1" applyAlignment="1">
      <alignment vertical="center"/>
    </xf>
    <xf numFmtId="165" fontId="0" fillId="2" borderId="5" xfId="2" applyNumberFormat="1" applyFont="1" applyFill="1" applyBorder="1" applyAlignment="1">
      <alignment horizontal="center"/>
    </xf>
    <xf numFmtId="9" fontId="0" fillId="2" borderId="9" xfId="2" applyFont="1" applyFill="1" applyBorder="1" applyAlignment="1">
      <alignment horizontal="center"/>
    </xf>
    <xf numFmtId="0" fontId="8" fillId="2" borderId="6" xfId="3" applyFill="1" applyBorder="1" applyAlignment="1">
      <alignment horizontal="center" vertical="center"/>
    </xf>
    <xf numFmtId="9" fontId="0" fillId="2" borderId="0" xfId="0" applyNumberFormat="1" applyFill="1"/>
    <xf numFmtId="0" fontId="8" fillId="2" borderId="0" xfId="3" applyFill="1" applyBorder="1" applyAlignment="1">
      <alignment horizontal="center" vertical="center"/>
    </xf>
    <xf numFmtId="0" fontId="0" fillId="2" borderId="8" xfId="0" applyFill="1" applyBorder="1"/>
    <xf numFmtId="0" fontId="8" fillId="0" borderId="0" xfId="3" applyFill="1"/>
    <xf numFmtId="0" fontId="0" fillId="2" borderId="0" xfId="0" applyFill="1" applyAlignment="1">
      <alignment horizontal="center"/>
    </xf>
    <xf numFmtId="0" fontId="0" fillId="2" borderId="5" xfId="0" applyFill="1" applyBorder="1" applyAlignment="1">
      <alignment vertical="center"/>
    </xf>
    <xf numFmtId="9" fontId="0" fillId="2" borderId="1" xfId="2" applyFont="1" applyFill="1" applyBorder="1" applyAlignment="1">
      <alignment horizontal="center"/>
    </xf>
    <xf numFmtId="9" fontId="0" fillId="2" borderId="0" xfId="0" applyNumberFormat="1" applyFill="1" applyAlignment="1">
      <alignment horizontal="center"/>
    </xf>
    <xf numFmtId="9" fontId="11" fillId="2" borderId="0" xfId="0" applyNumberFormat="1" applyFont="1" applyFill="1" applyAlignment="1">
      <alignment horizontal="center" vertical="center"/>
    </xf>
    <xf numFmtId="0" fontId="0" fillId="2" borderId="5" xfId="0" applyFill="1" applyBorder="1"/>
    <xf numFmtId="0" fontId="8" fillId="2" borderId="0" xfId="3" applyFill="1" applyAlignment="1">
      <alignment vertical="top"/>
    </xf>
    <xf numFmtId="0" fontId="0" fillId="2" borderId="0" xfId="0" applyFill="1" applyAlignment="1">
      <alignment vertical="top" wrapText="1"/>
    </xf>
    <xf numFmtId="0" fontId="0" fillId="2" borderId="0" xfId="0" applyFill="1" applyAlignment="1">
      <alignment vertical="top"/>
    </xf>
    <xf numFmtId="165" fontId="0" fillId="2" borderId="0" xfId="2" applyNumberFormat="1" applyFont="1" applyFill="1" applyAlignment="1">
      <alignment horizontal="center"/>
    </xf>
    <xf numFmtId="165" fontId="1" fillId="2" borderId="0" xfId="2" applyNumberFormat="1" applyFont="1" applyFill="1" applyAlignment="1">
      <alignment horizontal="center"/>
    </xf>
    <xf numFmtId="0" fontId="9" fillId="2" borderId="6" xfId="3" applyFont="1" applyFill="1" applyBorder="1" applyAlignment="1">
      <alignment vertical="center"/>
    </xf>
    <xf numFmtId="9" fontId="0" fillId="2" borderId="6" xfId="2" applyFont="1" applyFill="1" applyBorder="1" applyAlignment="1">
      <alignment horizontal="center"/>
    </xf>
    <xf numFmtId="0" fontId="9" fillId="2" borderId="0" xfId="3" applyFont="1" applyFill="1"/>
    <xf numFmtId="9" fontId="0" fillId="2" borderId="5" xfId="2" applyFont="1" applyFill="1" applyBorder="1" applyAlignment="1">
      <alignment horizontal="center"/>
    </xf>
    <xf numFmtId="0" fontId="0" fillId="2" borderId="0" xfId="0" applyFill="1" applyAlignment="1">
      <alignment vertical="center"/>
    </xf>
    <xf numFmtId="165" fontId="0" fillId="2" borderId="0" xfId="2" applyNumberFormat="1" applyFont="1" applyFill="1" applyBorder="1" applyAlignment="1">
      <alignment horizontal="center"/>
    </xf>
    <xf numFmtId="9" fontId="0" fillId="2" borderId="0" xfId="2" applyFont="1" applyFill="1" applyBorder="1" applyAlignment="1">
      <alignment horizontal="center"/>
    </xf>
    <xf numFmtId="0" fontId="2" fillId="2" borderId="0" xfId="0" applyFont="1" applyFill="1" applyAlignment="1">
      <alignment horizontal="center" vertical="center"/>
    </xf>
    <xf numFmtId="0" fontId="2" fillId="5" borderId="7" xfId="0" applyFont="1" applyFill="1" applyBorder="1" applyAlignment="1">
      <alignment horizontal="center" vertical="center"/>
    </xf>
    <xf numFmtId="0" fontId="2" fillId="5" borderId="7" xfId="0" applyFont="1" applyFill="1" applyBorder="1" applyAlignment="1">
      <alignment horizontal="center" vertical="center" wrapText="1"/>
    </xf>
    <xf numFmtId="0" fontId="2" fillId="5" borderId="3" xfId="0" applyFont="1" applyFill="1" applyBorder="1" applyAlignment="1">
      <alignment horizontal="center" vertical="center"/>
    </xf>
    <xf numFmtId="0" fontId="6" fillId="2" borderId="4" xfId="0" applyFont="1" applyFill="1" applyBorder="1" applyAlignment="1">
      <alignment horizontal="center"/>
    </xf>
    <xf numFmtId="164" fontId="6" fillId="2" borderId="4" xfId="0" applyNumberFormat="1" applyFont="1" applyFill="1" applyBorder="1" applyAlignment="1">
      <alignment horizontal="center"/>
    </xf>
    <xf numFmtId="164" fontId="6" fillId="2" borderId="4" xfId="0" applyNumberFormat="1" applyFont="1" applyFill="1" applyBorder="1"/>
    <xf numFmtId="164" fontId="3" fillId="2" borderId="4" xfId="0" applyNumberFormat="1" applyFont="1" applyFill="1" applyBorder="1"/>
    <xf numFmtId="0" fontId="8" fillId="2" borderId="5" xfId="3" applyFill="1" applyBorder="1" applyAlignment="1">
      <alignment horizontal="center" vertical="center"/>
    </xf>
    <xf numFmtId="0" fontId="16" fillId="2" borderId="0" xfId="0" applyFont="1" applyFill="1"/>
    <xf numFmtId="0" fontId="18" fillId="2" borderId="0" xfId="0" applyFont="1" applyFill="1"/>
    <xf numFmtId="0" fontId="3" fillId="2" borderId="0" xfId="0" applyFont="1" applyFill="1" applyAlignment="1">
      <alignment vertical="top"/>
    </xf>
    <xf numFmtId="0" fontId="15" fillId="2" borderId="0" xfId="3" applyFont="1" applyFill="1" applyAlignment="1">
      <alignment vertical="top"/>
    </xf>
    <xf numFmtId="164" fontId="6" fillId="2" borderId="0" xfId="1" applyNumberFormat="1" applyFont="1" applyFill="1"/>
    <xf numFmtId="165" fontId="6" fillId="2" borderId="0" xfId="2" applyNumberFormat="1" applyFont="1" applyFill="1"/>
    <xf numFmtId="9" fontId="6" fillId="2" borderId="0" xfId="2" applyFont="1" applyFill="1"/>
    <xf numFmtId="0" fontId="8" fillId="0" borderId="6" xfId="3" applyBorder="1" applyAlignment="1">
      <alignment horizontal="center"/>
    </xf>
    <xf numFmtId="0" fontId="8" fillId="2" borderId="6" xfId="3" applyFill="1" applyBorder="1" applyAlignment="1">
      <alignment vertical="center"/>
    </xf>
    <xf numFmtId="0" fontId="13" fillId="0" borderId="0" xfId="0" applyFont="1" applyAlignment="1">
      <alignment horizontal="center"/>
    </xf>
    <xf numFmtId="0" fontId="0" fillId="0" borderId="0" xfId="0" applyAlignment="1">
      <alignment horizontal="center" wrapText="1"/>
    </xf>
    <xf numFmtId="0" fontId="3" fillId="3" borderId="4" xfId="0" applyFont="1" applyFill="1" applyBorder="1" applyAlignment="1">
      <alignment vertical="center"/>
    </xf>
    <xf numFmtId="0" fontId="3" fillId="3" borderId="5" xfId="0" applyFont="1" applyFill="1" applyBorder="1" applyAlignment="1">
      <alignment vertical="center"/>
    </xf>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17" fillId="2" borderId="0" xfId="0" applyFont="1" applyFill="1" applyAlignment="1">
      <alignment horizontal="left" vertical="top"/>
    </xf>
    <xf numFmtId="0" fontId="21" fillId="2" borderId="0" xfId="0" applyFont="1" applyFill="1" applyAlignment="1">
      <alignment horizontal="left" vertical="top"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 xfId="0" applyFont="1" applyFill="1" applyBorder="1" applyAlignment="1">
      <alignment horizontal="center" wrapText="1"/>
    </xf>
    <xf numFmtId="0" fontId="3" fillId="3" borderId="5" xfId="0" applyFont="1" applyFill="1" applyBorder="1" applyAlignment="1">
      <alignment horizontal="center" wrapText="1"/>
    </xf>
    <xf numFmtId="0" fontId="0" fillId="2" borderId="0" xfId="0" applyFill="1" applyAlignment="1">
      <alignment horizontal="center" vertical="top" wrapText="1"/>
    </xf>
    <xf numFmtId="0" fontId="12" fillId="2" borderId="0" xfId="3" applyFont="1" applyFill="1" applyAlignment="1">
      <alignment horizontal="center"/>
    </xf>
    <xf numFmtId="0" fontId="23" fillId="2" borderId="0" xfId="3" applyFont="1" applyFill="1" applyAlignment="1">
      <alignment horizontal="left"/>
    </xf>
    <xf numFmtId="0" fontId="14" fillId="2" borderId="0" xfId="3" applyFont="1" applyFill="1" applyAlignment="1">
      <alignment horizontal="left"/>
    </xf>
    <xf numFmtId="0" fontId="10" fillId="2" borderId="0" xfId="3" applyFont="1" applyFill="1" applyAlignment="1">
      <alignment horizontal="center" vertical="top"/>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10" fillId="2" borderId="0" xfId="3" applyFont="1" applyFill="1" applyAlignment="1">
      <alignment horizontal="center" vertical="center"/>
    </xf>
    <xf numFmtId="0" fontId="2" fillId="2" borderId="0" xfId="0" applyFont="1" applyFill="1" applyAlignment="1">
      <alignment horizontal="center" wrapText="1"/>
    </xf>
    <xf numFmtId="165" fontId="2" fillId="2" borderId="0" xfId="2" applyNumberFormat="1" applyFont="1" applyFill="1" applyBorder="1" applyAlignment="1">
      <alignment horizontal="center" vertical="center"/>
    </xf>
    <xf numFmtId="9" fontId="11" fillId="2" borderId="0" xfId="0" applyNumberFormat="1" applyFont="1" applyFill="1" applyAlignment="1">
      <alignment horizontal="center" vertical="center"/>
    </xf>
    <xf numFmtId="0" fontId="20" fillId="2" borderId="0" xfId="3" applyFont="1" applyFill="1" applyAlignment="1">
      <alignment horizontal="left" vertical="top"/>
    </xf>
    <xf numFmtId="0" fontId="24" fillId="2" borderId="0" xfId="3" applyFont="1" applyFill="1" applyAlignment="1">
      <alignment horizontal="left"/>
    </xf>
    <xf numFmtId="0" fontId="24" fillId="2" borderId="0" xfId="3" applyFont="1" applyFill="1" applyAlignment="1">
      <alignment horizontal="left" vertical="top"/>
    </xf>
    <xf numFmtId="0" fontId="24" fillId="2" borderId="0" xfId="3" applyFont="1" applyFill="1" applyAlignment="1">
      <alignment vertical="top" wrapText="1"/>
    </xf>
    <xf numFmtId="0" fontId="25" fillId="2" borderId="0" xfId="0" applyFont="1" applyFill="1" applyAlignment="1">
      <alignment vertical="top" wrapText="1"/>
    </xf>
  </cellXfs>
  <cellStyles count="4">
    <cellStyle name="Hyperlink" xfId="3" builtinId="8"/>
    <cellStyle name="Procent" xfId="2" builtinId="5"/>
    <cellStyle name="Standaard" xfId="0" builtinId="0"/>
    <cellStyle name="Valuta" xfId="1" builtin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nl-NL" sz="1800" b="1" i="0" cap="all" baseline="0">
                <a:effectLst/>
              </a:rPr>
              <a:t>Vermogen Berekenen</a:t>
            </a:r>
            <a:endParaRPr lang="nl-NL">
              <a:effectLst/>
            </a:endParaRP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nl-NL"/>
        </a:p>
      </c:txPr>
    </c:title>
    <c:autoTitleDeleted val="0"/>
    <c:plotArea>
      <c:layout/>
      <c:lineChart>
        <c:grouping val="standard"/>
        <c:varyColors val="0"/>
        <c:ser>
          <c:idx val="0"/>
          <c:order val="0"/>
          <c:tx>
            <c:strRef>
              <c:f>Rekentool!$S$3</c:f>
              <c:strCache>
                <c:ptCount val="1"/>
                <c:pt idx="0">
                  <c:v>Rendement</c:v>
                </c:pt>
              </c:strCache>
            </c:strRef>
          </c:tx>
          <c:spPr>
            <a:ln w="38100" cap="flat" cmpd="dbl" algn="ctr">
              <a:solidFill>
                <a:schemeClr val="accent1"/>
              </a:solidFill>
              <a:miter lim="800000"/>
            </a:ln>
            <a:effectLst/>
          </c:spPr>
          <c:marker>
            <c:symbol val="none"/>
          </c:marker>
          <c:cat>
            <c:numRef>
              <c:f>Rekentool!$Q$4:$Q$24</c:f>
              <c:numCache>
                <c:formatCode>General</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Rekentool!$S$4:$S$24</c:f>
              <c:numCache>
                <c:formatCode>_ "€"\ * #,##0_ ;_ "€"\ * \-#,##0_ ;_ "€"\ * "-"??_ ;_ @_ </c:formatCode>
                <c:ptCount val="21"/>
                <c:pt idx="1">
                  <c:v>2000</c:v>
                </c:pt>
                <c:pt idx="2">
                  <c:v>2756</c:v>
                </c:pt>
                <c:pt idx="3">
                  <c:v>3570.9680000000003</c:v>
                </c:pt>
                <c:pt idx="4">
                  <c:v>4449.5035040000002</c:v>
                </c:pt>
                <c:pt idx="5">
                  <c:v>5396.5647773119999</c:v>
                </c:pt>
                <c:pt idx="6">
                  <c:v>6417.4968299423363</c:v>
                </c:pt>
                <c:pt idx="7">
                  <c:v>7518.0615826778376</c:v>
                </c:pt>
                <c:pt idx="8">
                  <c:v>8704.4703861267099</c:v>
                </c:pt>
                <c:pt idx="9">
                  <c:v>9983.4190762445924</c:v>
                </c:pt>
                <c:pt idx="10">
                  <c:v>11362.125764191671</c:v>
                </c:pt>
                <c:pt idx="11">
                  <c:v>12848.37157379862</c:v>
                </c:pt>
                <c:pt idx="12">
                  <c:v>14450.544556554914</c:v>
                </c:pt>
                <c:pt idx="13">
                  <c:v>16177.687031966196</c:v>
                </c:pt>
                <c:pt idx="14">
                  <c:v>18039.546620459558</c:v>
                </c:pt>
                <c:pt idx="15">
                  <c:v>20046.631256855402</c:v>
                </c:pt>
                <c:pt idx="16">
                  <c:v>22210.268494890126</c:v>
                </c:pt>
                <c:pt idx="17">
                  <c:v>24542.669437491553</c:v>
                </c:pt>
                <c:pt idx="18">
                  <c:v>27056.997653615894</c:v>
                </c:pt>
                <c:pt idx="19">
                  <c:v>29767.443470597933</c:v>
                </c:pt>
                <c:pt idx="20">
                  <c:v>32689.30406130457</c:v>
                </c:pt>
              </c:numCache>
            </c:numRef>
          </c:val>
          <c:smooth val="0"/>
          <c:extLst>
            <c:ext xmlns:c16="http://schemas.microsoft.com/office/drawing/2014/chart" uri="{C3380CC4-5D6E-409C-BE32-E72D297353CC}">
              <c16:uniqueId val="{00000000-A79D-4FBC-89F7-4C8DE591A0CF}"/>
            </c:ext>
          </c:extLst>
        </c:ser>
        <c:ser>
          <c:idx val="1"/>
          <c:order val="1"/>
          <c:tx>
            <c:strRef>
              <c:f>Rekentool!$T$3</c:f>
              <c:strCache>
                <c:ptCount val="1"/>
                <c:pt idx="0">
                  <c:v>Eind kapitaal</c:v>
                </c:pt>
              </c:strCache>
            </c:strRef>
          </c:tx>
          <c:spPr>
            <a:ln w="38100" cap="flat" cmpd="dbl" algn="ctr">
              <a:solidFill>
                <a:schemeClr val="accent2"/>
              </a:solidFill>
              <a:miter lim="800000"/>
            </a:ln>
            <a:effectLst/>
          </c:spPr>
          <c:marker>
            <c:symbol val="none"/>
          </c:marker>
          <c:cat>
            <c:numRef>
              <c:f>Rekentool!$Q$4:$Q$24</c:f>
              <c:numCache>
                <c:formatCode>General</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Rekentool!$T$4:$T$24</c:f>
              <c:numCache>
                <c:formatCode>_ "€"\ * #,##0_ ;_ "€"\ * \-#,##0_ ;_ "€"\ * "-"??_ ;_ @_ </c:formatCode>
                <c:ptCount val="21"/>
                <c:pt idx="1">
                  <c:v>21560</c:v>
                </c:pt>
                <c:pt idx="2">
                  <c:v>29709.68</c:v>
                </c:pt>
                <c:pt idx="3">
                  <c:v>38495.035040000002</c:v>
                </c:pt>
                <c:pt idx="4">
                  <c:v>47965.647773119999</c:v>
                </c:pt>
                <c:pt idx="5">
                  <c:v>58174.968299423359</c:v>
                </c:pt>
                <c:pt idx="6">
                  <c:v>69180.615826778376</c:v>
                </c:pt>
                <c:pt idx="7">
                  <c:v>81044.703861267088</c:v>
                </c:pt>
                <c:pt idx="8">
                  <c:v>93834.190762445913</c:v>
                </c:pt>
                <c:pt idx="9">
                  <c:v>107621.2576419167</c:v>
                </c:pt>
                <c:pt idx="10">
                  <c:v>122483.7157379862</c:v>
                </c:pt>
                <c:pt idx="11">
                  <c:v>138505.44556554913</c:v>
                </c:pt>
                <c:pt idx="12">
                  <c:v>155776.87031966195</c:v>
                </c:pt>
                <c:pt idx="13">
                  <c:v>174395.46620459558</c:v>
                </c:pt>
                <c:pt idx="14">
                  <c:v>194466.31256855401</c:v>
                </c:pt>
                <c:pt idx="15">
                  <c:v>216102.68494890124</c:v>
                </c:pt>
                <c:pt idx="16">
                  <c:v>239426.69437491553</c:v>
                </c:pt>
                <c:pt idx="17">
                  <c:v>264569.97653615894</c:v>
                </c:pt>
                <c:pt idx="18">
                  <c:v>291674.43470597931</c:v>
                </c:pt>
                <c:pt idx="19">
                  <c:v>320893.04061304568</c:v>
                </c:pt>
                <c:pt idx="20">
                  <c:v>352390.69778086321</c:v>
                </c:pt>
              </c:numCache>
            </c:numRef>
          </c:val>
          <c:smooth val="0"/>
          <c:extLst>
            <c:ext xmlns:c16="http://schemas.microsoft.com/office/drawing/2014/chart" uri="{C3380CC4-5D6E-409C-BE32-E72D297353CC}">
              <c16:uniqueId val="{00000001-A79D-4FBC-89F7-4C8DE591A0CF}"/>
            </c:ext>
          </c:extLst>
        </c:ser>
        <c:dLbls>
          <c:showLegendKey val="0"/>
          <c:showVal val="0"/>
          <c:showCatName val="0"/>
          <c:showSerName val="0"/>
          <c:showPercent val="0"/>
          <c:showBubbleSize val="0"/>
        </c:dLbls>
        <c:smooth val="0"/>
        <c:axId val="487433984"/>
        <c:axId val="487437920"/>
      </c:lineChart>
      <c:catAx>
        <c:axId val="487433984"/>
        <c:scaling>
          <c:orientation val="minMax"/>
        </c:scaling>
        <c:delete val="0"/>
        <c:axPos val="b"/>
        <c:majorGridlines>
          <c:spPr>
            <a:ln w="9525" cap="flat" cmpd="sng" algn="ctr">
              <a:solidFill>
                <a:schemeClr val="tx1">
                  <a:lumMod val="15000"/>
                  <a:lumOff val="85000"/>
                  <a:alpha val="32000"/>
                </a:schemeClr>
              </a:solidFill>
              <a:round/>
            </a:ln>
            <a:effectLst/>
          </c:spPr>
        </c:majorGridlines>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87437920"/>
        <c:crosses val="autoZero"/>
        <c:auto val="1"/>
        <c:lblAlgn val="ctr"/>
        <c:lblOffset val="100"/>
        <c:noMultiLvlLbl val="0"/>
      </c:catAx>
      <c:valAx>
        <c:axId val="487437920"/>
        <c:scaling>
          <c:orientation val="minMax"/>
        </c:scaling>
        <c:delete val="0"/>
        <c:axPos val="l"/>
        <c:majorGridlines>
          <c:spPr>
            <a:ln w="9525" cap="flat" cmpd="sng" algn="ctr">
              <a:solidFill>
                <a:schemeClr val="tx1">
                  <a:lumMod val="15000"/>
                  <a:lumOff val="85000"/>
                  <a:alpha val="32000"/>
                </a:schemeClr>
              </a:solidFill>
              <a:round/>
            </a:ln>
            <a:effectLst/>
          </c:spPr>
        </c:majorGridlines>
        <c:numFmt formatCode="&quot;€&quot;\ #,##0" sourceLinked="0"/>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874339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accent1"/>
                </a:solidFill>
                <a:latin typeface="+mn-lt"/>
                <a:ea typeface="+mn-ea"/>
                <a:cs typeface="+mn-cs"/>
              </a:defRPr>
            </a:pPr>
            <a:r>
              <a:rPr lang="en-US" sz="1800" b="1" i="0" cap="all" baseline="0">
                <a:solidFill>
                  <a:schemeClr val="accent1"/>
                </a:solidFill>
                <a:effectLst/>
              </a:rPr>
              <a:t>Portefeuille met Lager risico</a:t>
            </a:r>
            <a:endParaRPr lang="nl-NL">
              <a:solidFill>
                <a:schemeClr val="accent1"/>
              </a:solidFill>
              <a:effectLst/>
            </a:endParaRP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accent1"/>
              </a:solidFill>
              <a:latin typeface="+mn-lt"/>
              <a:ea typeface="+mn-ea"/>
              <a:cs typeface="+mn-cs"/>
            </a:defRPr>
          </a:pPr>
          <a:endParaRPr lang="nl-NL"/>
        </a:p>
      </c:txPr>
    </c:title>
    <c:autoTitleDeleted val="0"/>
    <c:plotArea>
      <c:layout/>
      <c:pieChart>
        <c:varyColors val="1"/>
        <c:ser>
          <c:idx val="0"/>
          <c:order val="0"/>
          <c:dPt>
            <c:idx val="0"/>
            <c:bubble3D val="0"/>
            <c:spPr>
              <a:pattFill prst="ltUpDiag">
                <a:fgClr>
                  <a:schemeClr val="accent6"/>
                </a:fgClr>
                <a:bgClr>
                  <a:schemeClr val="accent6">
                    <a:lumMod val="20000"/>
                    <a:lumOff val="80000"/>
                  </a:schemeClr>
                </a:bgClr>
              </a:pattFill>
              <a:ln w="19050">
                <a:solidFill>
                  <a:schemeClr val="lt1"/>
                </a:solidFill>
              </a:ln>
              <a:effectLst>
                <a:innerShdw blurRad="114300">
                  <a:schemeClr val="accent6"/>
                </a:innerShdw>
              </a:effectLst>
            </c:spPr>
            <c:extLst>
              <c:ext xmlns:c16="http://schemas.microsoft.com/office/drawing/2014/chart" uri="{C3380CC4-5D6E-409C-BE32-E72D297353CC}">
                <c16:uniqueId val="{00000001-5679-4971-BCFB-FBF3E8EC9C51}"/>
              </c:ext>
            </c:extLst>
          </c:dPt>
          <c:dPt>
            <c:idx val="1"/>
            <c:bubble3D val="0"/>
            <c:spPr>
              <a:pattFill prst="ltUpDiag">
                <a:fgClr>
                  <a:schemeClr val="accent5"/>
                </a:fgClr>
                <a:bgClr>
                  <a:schemeClr val="accent5">
                    <a:lumMod val="20000"/>
                    <a:lumOff val="80000"/>
                  </a:schemeClr>
                </a:bgClr>
              </a:pattFill>
              <a:ln w="19050">
                <a:solidFill>
                  <a:schemeClr val="lt1"/>
                </a:solidFill>
              </a:ln>
              <a:effectLst>
                <a:innerShdw blurRad="114300">
                  <a:schemeClr val="accent5"/>
                </a:innerShdw>
              </a:effectLst>
            </c:spPr>
            <c:extLst>
              <c:ext xmlns:c16="http://schemas.microsoft.com/office/drawing/2014/chart" uri="{C3380CC4-5D6E-409C-BE32-E72D297353CC}">
                <c16:uniqueId val="{00000003-5679-4971-BCFB-FBF3E8EC9C51}"/>
              </c:ext>
            </c:extLst>
          </c:dPt>
          <c:dPt>
            <c:idx val="2"/>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c:ext xmlns:c16="http://schemas.microsoft.com/office/drawing/2014/chart" uri="{C3380CC4-5D6E-409C-BE32-E72D297353CC}">
                <c16:uniqueId val="{00000005-5679-4971-BCFB-FBF3E8EC9C51}"/>
              </c:ext>
            </c:extLst>
          </c:dPt>
          <c:dPt>
            <c:idx val="3"/>
            <c:bubble3D val="0"/>
            <c:spPr>
              <a:pattFill prst="ltUpDiag">
                <a:fgClr>
                  <a:schemeClr val="accent6">
                    <a:lumMod val="60000"/>
                  </a:schemeClr>
                </a:fgClr>
                <a:bgClr>
                  <a:schemeClr val="accent6">
                    <a:lumMod val="60000"/>
                    <a:lumMod val="20000"/>
                    <a:lumOff val="80000"/>
                  </a:schemeClr>
                </a:bgClr>
              </a:pattFill>
              <a:ln w="19050">
                <a:solidFill>
                  <a:schemeClr val="lt1"/>
                </a:solidFill>
              </a:ln>
              <a:effectLst>
                <a:innerShdw blurRad="114300">
                  <a:schemeClr val="accent6">
                    <a:lumMod val="60000"/>
                  </a:schemeClr>
                </a:innerShdw>
              </a:effectLst>
            </c:spPr>
            <c:extLst>
              <c:ext xmlns:c16="http://schemas.microsoft.com/office/drawing/2014/chart" uri="{C3380CC4-5D6E-409C-BE32-E72D297353CC}">
                <c16:uniqueId val="{00000007-5679-4971-BCFB-FBF3E8EC9C51}"/>
              </c:ext>
            </c:extLst>
          </c:dPt>
          <c:dPt>
            <c:idx val="4"/>
            <c:bubble3D val="0"/>
            <c:spPr>
              <a:pattFill prst="ltUpDiag">
                <a:fgClr>
                  <a:schemeClr val="accent5">
                    <a:lumMod val="60000"/>
                  </a:schemeClr>
                </a:fgClr>
                <a:bgClr>
                  <a:schemeClr val="accent5">
                    <a:lumMod val="60000"/>
                    <a:lumMod val="20000"/>
                    <a:lumOff val="80000"/>
                  </a:schemeClr>
                </a:bgClr>
              </a:pattFill>
              <a:ln w="19050">
                <a:solidFill>
                  <a:schemeClr val="lt1"/>
                </a:solidFill>
              </a:ln>
              <a:effectLst>
                <a:innerShdw blurRad="114300">
                  <a:schemeClr val="accent5">
                    <a:lumMod val="60000"/>
                  </a:schemeClr>
                </a:innerShdw>
              </a:effectLst>
            </c:spPr>
            <c:extLst>
              <c:ext xmlns:c16="http://schemas.microsoft.com/office/drawing/2014/chart" uri="{C3380CC4-5D6E-409C-BE32-E72D297353CC}">
                <c16:uniqueId val="{00000009-5679-4971-BCFB-FBF3E8EC9C51}"/>
              </c:ext>
            </c:extLst>
          </c:dPt>
          <c:dPt>
            <c:idx val="5"/>
            <c:bubble3D val="0"/>
            <c:spPr>
              <a:pattFill prst="ltUpDiag">
                <a:fgClr>
                  <a:schemeClr val="accent4">
                    <a:lumMod val="60000"/>
                  </a:schemeClr>
                </a:fgClr>
                <a:bgClr>
                  <a:schemeClr val="accent4">
                    <a:lumMod val="60000"/>
                    <a:lumMod val="20000"/>
                    <a:lumOff val="80000"/>
                  </a:schemeClr>
                </a:bgClr>
              </a:pattFill>
              <a:ln w="19050">
                <a:solidFill>
                  <a:schemeClr val="lt1"/>
                </a:solidFill>
              </a:ln>
              <a:effectLst>
                <a:innerShdw blurRad="114300">
                  <a:schemeClr val="accent4">
                    <a:lumMod val="60000"/>
                  </a:schemeClr>
                </a:innerShdw>
              </a:effectLst>
            </c:spPr>
            <c:extLst>
              <c:ext xmlns:c16="http://schemas.microsoft.com/office/drawing/2014/chart" uri="{C3380CC4-5D6E-409C-BE32-E72D297353CC}">
                <c16:uniqueId val="{0000000B-5679-4971-BCFB-FBF3E8EC9C51}"/>
              </c:ext>
            </c:extLst>
          </c:dPt>
          <c:dPt>
            <c:idx val="6"/>
            <c:bubble3D val="0"/>
            <c:spPr>
              <a:pattFill prst="ltUpDiag">
                <a:fgClr>
                  <a:schemeClr val="accent6">
                    <a:lumMod val="80000"/>
                    <a:lumOff val="20000"/>
                  </a:schemeClr>
                </a:fgClr>
                <a:bgClr>
                  <a:schemeClr val="accent6">
                    <a:lumMod val="80000"/>
                    <a:lumOff val="20000"/>
                    <a:lumMod val="20000"/>
                    <a:lumOff val="80000"/>
                  </a:schemeClr>
                </a:bgClr>
              </a:pattFill>
              <a:ln w="19050">
                <a:solidFill>
                  <a:schemeClr val="lt1"/>
                </a:solidFill>
              </a:ln>
              <a:effectLst>
                <a:innerShdw blurRad="114300">
                  <a:schemeClr val="accent6">
                    <a:lumMod val="80000"/>
                    <a:lumOff val="20000"/>
                  </a:schemeClr>
                </a:innerShdw>
              </a:effectLst>
            </c:spPr>
            <c:extLst>
              <c:ext xmlns:c16="http://schemas.microsoft.com/office/drawing/2014/chart" uri="{C3380CC4-5D6E-409C-BE32-E72D297353CC}">
                <c16:uniqueId val="{0000000D-5679-4971-BCFB-FBF3E8EC9C51}"/>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nl-NL"/>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'Lager Risico'!$B$5:$B$11</c:f>
              <c:strCache>
                <c:ptCount val="7"/>
                <c:pt idx="0">
                  <c:v>VT</c:v>
                </c:pt>
                <c:pt idx="1">
                  <c:v>VHYL</c:v>
                </c:pt>
                <c:pt idx="2">
                  <c:v>VNQ </c:v>
                </c:pt>
                <c:pt idx="3">
                  <c:v>VNQI</c:v>
                </c:pt>
                <c:pt idx="4">
                  <c:v>IUSN of Russell 2000 </c:v>
                </c:pt>
                <c:pt idx="5">
                  <c:v>BNWD of VECP</c:v>
                </c:pt>
                <c:pt idx="6">
                  <c:v>SynVest</c:v>
                </c:pt>
              </c:strCache>
            </c:strRef>
          </c:cat>
          <c:val>
            <c:numRef>
              <c:f>'Lager Risico'!$D$5:$D$11</c:f>
              <c:numCache>
                <c:formatCode>0%</c:formatCode>
                <c:ptCount val="7"/>
                <c:pt idx="0">
                  <c:v>0.25</c:v>
                </c:pt>
                <c:pt idx="1">
                  <c:v>0.1</c:v>
                </c:pt>
                <c:pt idx="2">
                  <c:v>0.1</c:v>
                </c:pt>
                <c:pt idx="3">
                  <c:v>0.1</c:v>
                </c:pt>
                <c:pt idx="4">
                  <c:v>0.1</c:v>
                </c:pt>
                <c:pt idx="5">
                  <c:v>0.25</c:v>
                </c:pt>
                <c:pt idx="6">
                  <c:v>0.1</c:v>
                </c:pt>
              </c:numCache>
            </c:numRef>
          </c:val>
          <c:extLst>
            <c:ext xmlns:c16="http://schemas.microsoft.com/office/drawing/2014/chart" uri="{C3380CC4-5D6E-409C-BE32-E72D297353CC}">
              <c16:uniqueId val="{0000000E-5679-4971-BCFB-FBF3E8EC9C51}"/>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12700" cap="flat" cmpd="sng" algn="ctr">
      <a:solidFill>
        <a:srgbClr val="FFFF00"/>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accent1"/>
                </a:solidFill>
                <a:latin typeface="+mn-lt"/>
                <a:ea typeface="+mn-ea"/>
                <a:cs typeface="+mn-cs"/>
              </a:defRPr>
            </a:pPr>
            <a:r>
              <a:rPr lang="en-US" sz="1800" b="1" i="0" cap="all" baseline="0">
                <a:solidFill>
                  <a:schemeClr val="accent1"/>
                </a:solidFill>
                <a:effectLst/>
              </a:rPr>
              <a:t>Portefeuille met NEutraal risico</a:t>
            </a:r>
            <a:endParaRPr lang="nl-NL">
              <a:solidFill>
                <a:schemeClr val="accent1"/>
              </a:solidFill>
              <a:effectLst/>
            </a:endParaRP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accent1"/>
              </a:solidFill>
              <a:latin typeface="+mn-lt"/>
              <a:ea typeface="+mn-ea"/>
              <a:cs typeface="+mn-cs"/>
            </a:defRPr>
          </a:pPr>
          <a:endParaRPr lang="nl-NL"/>
        </a:p>
      </c:txPr>
    </c:title>
    <c:autoTitleDeleted val="0"/>
    <c:plotArea>
      <c:layout/>
      <c:pieChart>
        <c:varyColors val="1"/>
        <c:ser>
          <c:idx val="0"/>
          <c:order val="0"/>
          <c:dPt>
            <c:idx val="0"/>
            <c:bubble3D val="0"/>
            <c:spPr>
              <a:pattFill prst="ltUpDiag">
                <a:fgClr>
                  <a:schemeClr val="accent6"/>
                </a:fgClr>
                <a:bgClr>
                  <a:schemeClr val="accent6">
                    <a:lumMod val="20000"/>
                    <a:lumOff val="80000"/>
                  </a:schemeClr>
                </a:bgClr>
              </a:pattFill>
              <a:ln w="19050">
                <a:solidFill>
                  <a:schemeClr val="lt1"/>
                </a:solidFill>
              </a:ln>
              <a:effectLst>
                <a:innerShdw blurRad="114300">
                  <a:schemeClr val="accent6"/>
                </a:innerShdw>
              </a:effectLst>
            </c:spPr>
            <c:extLst>
              <c:ext xmlns:c16="http://schemas.microsoft.com/office/drawing/2014/chart" uri="{C3380CC4-5D6E-409C-BE32-E72D297353CC}">
                <c16:uniqueId val="{00000001-9C74-4C25-AB06-D8A3200E48E7}"/>
              </c:ext>
            </c:extLst>
          </c:dPt>
          <c:dPt>
            <c:idx val="1"/>
            <c:bubble3D val="0"/>
            <c:spPr>
              <a:pattFill prst="ltUpDiag">
                <a:fgClr>
                  <a:schemeClr val="accent5"/>
                </a:fgClr>
                <a:bgClr>
                  <a:schemeClr val="accent5">
                    <a:lumMod val="20000"/>
                    <a:lumOff val="80000"/>
                  </a:schemeClr>
                </a:bgClr>
              </a:pattFill>
              <a:ln w="19050">
                <a:solidFill>
                  <a:schemeClr val="lt1"/>
                </a:solidFill>
              </a:ln>
              <a:effectLst>
                <a:innerShdw blurRad="114300">
                  <a:schemeClr val="accent5"/>
                </a:innerShdw>
              </a:effectLst>
            </c:spPr>
            <c:extLst>
              <c:ext xmlns:c16="http://schemas.microsoft.com/office/drawing/2014/chart" uri="{C3380CC4-5D6E-409C-BE32-E72D297353CC}">
                <c16:uniqueId val="{00000003-9C74-4C25-AB06-D8A3200E48E7}"/>
              </c:ext>
            </c:extLst>
          </c:dPt>
          <c:dPt>
            <c:idx val="2"/>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c:ext xmlns:c16="http://schemas.microsoft.com/office/drawing/2014/chart" uri="{C3380CC4-5D6E-409C-BE32-E72D297353CC}">
                <c16:uniqueId val="{00000005-9C74-4C25-AB06-D8A3200E48E7}"/>
              </c:ext>
            </c:extLst>
          </c:dPt>
          <c:dPt>
            <c:idx val="3"/>
            <c:bubble3D val="0"/>
            <c:spPr>
              <a:pattFill prst="ltUpDiag">
                <a:fgClr>
                  <a:schemeClr val="accent6">
                    <a:lumMod val="60000"/>
                  </a:schemeClr>
                </a:fgClr>
                <a:bgClr>
                  <a:schemeClr val="accent6">
                    <a:lumMod val="60000"/>
                    <a:lumMod val="20000"/>
                    <a:lumOff val="80000"/>
                  </a:schemeClr>
                </a:bgClr>
              </a:pattFill>
              <a:ln w="19050">
                <a:solidFill>
                  <a:schemeClr val="lt1"/>
                </a:solidFill>
              </a:ln>
              <a:effectLst>
                <a:innerShdw blurRad="114300">
                  <a:schemeClr val="accent6">
                    <a:lumMod val="60000"/>
                  </a:schemeClr>
                </a:innerShdw>
              </a:effectLst>
            </c:spPr>
            <c:extLst>
              <c:ext xmlns:c16="http://schemas.microsoft.com/office/drawing/2014/chart" uri="{C3380CC4-5D6E-409C-BE32-E72D297353CC}">
                <c16:uniqueId val="{00000007-9C74-4C25-AB06-D8A3200E48E7}"/>
              </c:ext>
            </c:extLst>
          </c:dPt>
          <c:dPt>
            <c:idx val="4"/>
            <c:bubble3D val="0"/>
            <c:spPr>
              <a:pattFill prst="ltUpDiag">
                <a:fgClr>
                  <a:schemeClr val="accent5">
                    <a:lumMod val="60000"/>
                  </a:schemeClr>
                </a:fgClr>
                <a:bgClr>
                  <a:schemeClr val="accent5">
                    <a:lumMod val="60000"/>
                    <a:lumMod val="20000"/>
                    <a:lumOff val="80000"/>
                  </a:schemeClr>
                </a:bgClr>
              </a:pattFill>
              <a:ln w="19050">
                <a:solidFill>
                  <a:schemeClr val="lt1"/>
                </a:solidFill>
              </a:ln>
              <a:effectLst>
                <a:innerShdw blurRad="114300">
                  <a:schemeClr val="accent5">
                    <a:lumMod val="60000"/>
                  </a:schemeClr>
                </a:innerShdw>
              </a:effectLst>
            </c:spPr>
            <c:extLst>
              <c:ext xmlns:c16="http://schemas.microsoft.com/office/drawing/2014/chart" uri="{C3380CC4-5D6E-409C-BE32-E72D297353CC}">
                <c16:uniqueId val="{00000009-9C74-4C25-AB06-D8A3200E48E7}"/>
              </c:ext>
            </c:extLst>
          </c:dPt>
          <c:dPt>
            <c:idx val="5"/>
            <c:bubble3D val="0"/>
            <c:spPr>
              <a:pattFill prst="ltUpDiag">
                <a:fgClr>
                  <a:schemeClr val="accent4">
                    <a:lumMod val="60000"/>
                  </a:schemeClr>
                </a:fgClr>
                <a:bgClr>
                  <a:schemeClr val="accent4">
                    <a:lumMod val="60000"/>
                    <a:lumMod val="20000"/>
                    <a:lumOff val="80000"/>
                  </a:schemeClr>
                </a:bgClr>
              </a:pattFill>
              <a:ln w="19050">
                <a:solidFill>
                  <a:schemeClr val="lt1"/>
                </a:solidFill>
              </a:ln>
              <a:effectLst>
                <a:innerShdw blurRad="114300">
                  <a:schemeClr val="accent4">
                    <a:lumMod val="60000"/>
                  </a:schemeClr>
                </a:innerShdw>
              </a:effectLst>
            </c:spPr>
            <c:extLst>
              <c:ext xmlns:c16="http://schemas.microsoft.com/office/drawing/2014/chart" uri="{C3380CC4-5D6E-409C-BE32-E72D297353CC}">
                <c16:uniqueId val="{0000000B-9C74-4C25-AB06-D8A3200E48E7}"/>
              </c:ext>
            </c:extLst>
          </c:dPt>
          <c:dPt>
            <c:idx val="6"/>
            <c:bubble3D val="0"/>
            <c:spPr>
              <a:pattFill prst="ltUpDiag">
                <a:fgClr>
                  <a:schemeClr val="accent6">
                    <a:lumMod val="80000"/>
                    <a:lumOff val="20000"/>
                  </a:schemeClr>
                </a:fgClr>
                <a:bgClr>
                  <a:schemeClr val="accent6">
                    <a:lumMod val="80000"/>
                    <a:lumOff val="20000"/>
                    <a:lumMod val="20000"/>
                    <a:lumOff val="80000"/>
                  </a:schemeClr>
                </a:bgClr>
              </a:pattFill>
              <a:ln w="19050">
                <a:solidFill>
                  <a:schemeClr val="lt1"/>
                </a:solidFill>
              </a:ln>
              <a:effectLst>
                <a:innerShdw blurRad="114300">
                  <a:schemeClr val="accent6">
                    <a:lumMod val="80000"/>
                    <a:lumOff val="20000"/>
                  </a:schemeClr>
                </a:innerShdw>
              </a:effectLst>
            </c:spPr>
            <c:extLst>
              <c:ext xmlns:c16="http://schemas.microsoft.com/office/drawing/2014/chart" uri="{C3380CC4-5D6E-409C-BE32-E72D297353CC}">
                <c16:uniqueId val="{0000000D-9C74-4C25-AB06-D8A3200E48E7}"/>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nl-NL"/>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'Neutraal Risico'!$B$5:$B$12</c:f>
              <c:strCache>
                <c:ptCount val="7"/>
                <c:pt idx="0">
                  <c:v>VT</c:v>
                </c:pt>
                <c:pt idx="1">
                  <c:v>SCHD</c:v>
                </c:pt>
                <c:pt idx="2">
                  <c:v>VNQ </c:v>
                </c:pt>
                <c:pt idx="3">
                  <c:v>VNQI</c:v>
                </c:pt>
                <c:pt idx="4">
                  <c:v>IUSN of Russell 2000 </c:v>
                </c:pt>
                <c:pt idx="5">
                  <c:v>BNWD of VECP</c:v>
                </c:pt>
                <c:pt idx="6">
                  <c:v>SynVest</c:v>
                </c:pt>
              </c:strCache>
            </c:strRef>
          </c:cat>
          <c:val>
            <c:numRef>
              <c:f>'Neutraal Risico'!$D$5:$D$12</c:f>
              <c:numCache>
                <c:formatCode>0%</c:formatCode>
                <c:ptCount val="7"/>
                <c:pt idx="0">
                  <c:v>0.35</c:v>
                </c:pt>
                <c:pt idx="1">
                  <c:v>0.1</c:v>
                </c:pt>
                <c:pt idx="2">
                  <c:v>0.1</c:v>
                </c:pt>
                <c:pt idx="3">
                  <c:v>0.1</c:v>
                </c:pt>
                <c:pt idx="4">
                  <c:v>0.1</c:v>
                </c:pt>
                <c:pt idx="5">
                  <c:v>0.1</c:v>
                </c:pt>
                <c:pt idx="6">
                  <c:v>0.1</c:v>
                </c:pt>
              </c:numCache>
            </c:numRef>
          </c:val>
          <c:extLst>
            <c:ext xmlns:c16="http://schemas.microsoft.com/office/drawing/2014/chart" uri="{C3380CC4-5D6E-409C-BE32-E72D297353CC}">
              <c16:uniqueId val="{0000000E-9C74-4C25-AB06-D8A3200E48E7}"/>
            </c:ext>
          </c:extLst>
        </c:ser>
        <c:dLbls>
          <c:dLblPos val="bestFit"/>
          <c:showLegendKey val="0"/>
          <c:showVal val="1"/>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12700" cap="flat" cmpd="sng" algn="ctr">
      <a:solidFill>
        <a:srgbClr val="FFFF00"/>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accent1"/>
                </a:solidFill>
                <a:latin typeface="+mn-lt"/>
                <a:ea typeface="+mn-ea"/>
                <a:cs typeface="+mn-cs"/>
              </a:defRPr>
            </a:pPr>
            <a:r>
              <a:rPr lang="en-US" sz="1800" b="1" i="0" cap="all" baseline="0">
                <a:solidFill>
                  <a:schemeClr val="accent1"/>
                </a:solidFill>
                <a:effectLst/>
              </a:rPr>
              <a:t>Portefeuille met Hoger risico</a:t>
            </a:r>
            <a:endParaRPr lang="nl-NL">
              <a:solidFill>
                <a:schemeClr val="accent1"/>
              </a:solidFill>
              <a:effectLst/>
            </a:endParaRP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accent1"/>
              </a:solidFill>
              <a:latin typeface="+mn-lt"/>
              <a:ea typeface="+mn-ea"/>
              <a:cs typeface="+mn-cs"/>
            </a:defRPr>
          </a:pPr>
          <a:endParaRPr lang="nl-NL"/>
        </a:p>
      </c:txPr>
    </c:title>
    <c:autoTitleDeleted val="0"/>
    <c:plotArea>
      <c:layout/>
      <c:pieChart>
        <c:varyColors val="1"/>
        <c:ser>
          <c:idx val="0"/>
          <c:order val="0"/>
          <c:dPt>
            <c:idx val="0"/>
            <c:bubble3D val="0"/>
            <c:spPr>
              <a:pattFill prst="ltUpDiag">
                <a:fgClr>
                  <a:schemeClr val="accent6"/>
                </a:fgClr>
                <a:bgClr>
                  <a:schemeClr val="accent6">
                    <a:lumMod val="20000"/>
                    <a:lumOff val="80000"/>
                  </a:schemeClr>
                </a:bgClr>
              </a:pattFill>
              <a:ln w="19050">
                <a:solidFill>
                  <a:schemeClr val="lt1"/>
                </a:solidFill>
              </a:ln>
              <a:effectLst>
                <a:innerShdw blurRad="114300">
                  <a:schemeClr val="accent6"/>
                </a:innerShdw>
              </a:effectLst>
            </c:spPr>
            <c:extLst>
              <c:ext xmlns:c16="http://schemas.microsoft.com/office/drawing/2014/chart" uri="{C3380CC4-5D6E-409C-BE32-E72D297353CC}">
                <c16:uniqueId val="{00000001-F962-4382-A88D-5425880FD8D3}"/>
              </c:ext>
            </c:extLst>
          </c:dPt>
          <c:dPt>
            <c:idx val="1"/>
            <c:bubble3D val="0"/>
            <c:spPr>
              <a:pattFill prst="ltUpDiag">
                <a:fgClr>
                  <a:schemeClr val="accent5"/>
                </a:fgClr>
                <a:bgClr>
                  <a:schemeClr val="accent5">
                    <a:lumMod val="20000"/>
                    <a:lumOff val="80000"/>
                  </a:schemeClr>
                </a:bgClr>
              </a:pattFill>
              <a:ln w="19050">
                <a:solidFill>
                  <a:schemeClr val="lt1"/>
                </a:solidFill>
              </a:ln>
              <a:effectLst>
                <a:innerShdw blurRad="114300">
                  <a:schemeClr val="accent5"/>
                </a:innerShdw>
              </a:effectLst>
            </c:spPr>
            <c:extLst>
              <c:ext xmlns:c16="http://schemas.microsoft.com/office/drawing/2014/chart" uri="{C3380CC4-5D6E-409C-BE32-E72D297353CC}">
                <c16:uniqueId val="{00000003-F962-4382-A88D-5425880FD8D3}"/>
              </c:ext>
            </c:extLst>
          </c:dPt>
          <c:dPt>
            <c:idx val="2"/>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c:ext xmlns:c16="http://schemas.microsoft.com/office/drawing/2014/chart" uri="{C3380CC4-5D6E-409C-BE32-E72D297353CC}">
                <c16:uniqueId val="{00000005-F962-4382-A88D-5425880FD8D3}"/>
              </c:ext>
            </c:extLst>
          </c:dPt>
          <c:dPt>
            <c:idx val="3"/>
            <c:bubble3D val="0"/>
            <c:spPr>
              <a:pattFill prst="ltUpDiag">
                <a:fgClr>
                  <a:schemeClr val="accent6">
                    <a:lumMod val="60000"/>
                  </a:schemeClr>
                </a:fgClr>
                <a:bgClr>
                  <a:schemeClr val="accent6">
                    <a:lumMod val="60000"/>
                    <a:lumMod val="20000"/>
                    <a:lumOff val="80000"/>
                  </a:schemeClr>
                </a:bgClr>
              </a:pattFill>
              <a:ln w="19050">
                <a:solidFill>
                  <a:schemeClr val="lt1"/>
                </a:solidFill>
              </a:ln>
              <a:effectLst>
                <a:innerShdw blurRad="114300">
                  <a:schemeClr val="accent6">
                    <a:lumMod val="60000"/>
                  </a:schemeClr>
                </a:innerShdw>
              </a:effectLst>
            </c:spPr>
            <c:extLst>
              <c:ext xmlns:c16="http://schemas.microsoft.com/office/drawing/2014/chart" uri="{C3380CC4-5D6E-409C-BE32-E72D297353CC}">
                <c16:uniqueId val="{00000007-F962-4382-A88D-5425880FD8D3}"/>
              </c:ext>
            </c:extLst>
          </c:dPt>
          <c:dPt>
            <c:idx val="4"/>
            <c:bubble3D val="0"/>
            <c:spPr>
              <a:pattFill prst="ltUpDiag">
                <a:fgClr>
                  <a:schemeClr val="accent5">
                    <a:lumMod val="60000"/>
                  </a:schemeClr>
                </a:fgClr>
                <a:bgClr>
                  <a:schemeClr val="accent5">
                    <a:lumMod val="60000"/>
                    <a:lumMod val="20000"/>
                    <a:lumOff val="80000"/>
                  </a:schemeClr>
                </a:bgClr>
              </a:pattFill>
              <a:ln w="19050">
                <a:solidFill>
                  <a:schemeClr val="lt1"/>
                </a:solidFill>
              </a:ln>
              <a:effectLst>
                <a:innerShdw blurRad="114300">
                  <a:schemeClr val="accent5">
                    <a:lumMod val="60000"/>
                  </a:schemeClr>
                </a:innerShdw>
              </a:effectLst>
            </c:spPr>
            <c:extLst>
              <c:ext xmlns:c16="http://schemas.microsoft.com/office/drawing/2014/chart" uri="{C3380CC4-5D6E-409C-BE32-E72D297353CC}">
                <c16:uniqueId val="{00000009-F962-4382-A88D-5425880FD8D3}"/>
              </c:ext>
            </c:extLst>
          </c:dPt>
          <c:dPt>
            <c:idx val="5"/>
            <c:bubble3D val="0"/>
            <c:spPr>
              <a:pattFill prst="ltUpDiag">
                <a:fgClr>
                  <a:schemeClr val="accent4">
                    <a:lumMod val="60000"/>
                  </a:schemeClr>
                </a:fgClr>
                <a:bgClr>
                  <a:schemeClr val="accent4">
                    <a:lumMod val="60000"/>
                    <a:lumMod val="20000"/>
                    <a:lumOff val="80000"/>
                  </a:schemeClr>
                </a:bgClr>
              </a:pattFill>
              <a:ln w="19050">
                <a:solidFill>
                  <a:schemeClr val="lt1"/>
                </a:solidFill>
              </a:ln>
              <a:effectLst>
                <a:innerShdw blurRad="114300">
                  <a:schemeClr val="accent4">
                    <a:lumMod val="60000"/>
                  </a:schemeClr>
                </a:innerShdw>
              </a:effectLst>
            </c:spPr>
            <c:extLst>
              <c:ext xmlns:c16="http://schemas.microsoft.com/office/drawing/2014/chart" uri="{C3380CC4-5D6E-409C-BE32-E72D297353CC}">
                <c16:uniqueId val="{0000000B-F962-4382-A88D-5425880FD8D3}"/>
              </c:ext>
            </c:extLst>
          </c:dPt>
          <c:dPt>
            <c:idx val="6"/>
            <c:bubble3D val="0"/>
            <c:spPr>
              <a:pattFill prst="ltUpDiag">
                <a:fgClr>
                  <a:schemeClr val="accent6">
                    <a:lumMod val="80000"/>
                    <a:lumOff val="20000"/>
                  </a:schemeClr>
                </a:fgClr>
                <a:bgClr>
                  <a:schemeClr val="accent6">
                    <a:lumMod val="80000"/>
                    <a:lumOff val="20000"/>
                    <a:lumMod val="20000"/>
                    <a:lumOff val="80000"/>
                  </a:schemeClr>
                </a:bgClr>
              </a:pattFill>
              <a:ln w="19050">
                <a:solidFill>
                  <a:schemeClr val="lt1"/>
                </a:solidFill>
              </a:ln>
              <a:effectLst>
                <a:innerShdw blurRad="114300">
                  <a:schemeClr val="accent6">
                    <a:lumMod val="80000"/>
                    <a:lumOff val="20000"/>
                  </a:schemeClr>
                </a:innerShdw>
              </a:effectLst>
            </c:spPr>
            <c:extLst>
              <c:ext xmlns:c16="http://schemas.microsoft.com/office/drawing/2014/chart" uri="{C3380CC4-5D6E-409C-BE32-E72D297353CC}">
                <c16:uniqueId val="{0000000D-F962-4382-A88D-5425880FD8D3}"/>
              </c:ext>
            </c:extLst>
          </c:dPt>
          <c:dPt>
            <c:idx val="7"/>
            <c:bubble3D val="0"/>
            <c:spPr>
              <a:pattFill prst="ltUpDiag">
                <a:fgClr>
                  <a:schemeClr val="accent5">
                    <a:lumMod val="80000"/>
                    <a:lumOff val="20000"/>
                  </a:schemeClr>
                </a:fgClr>
                <a:bgClr>
                  <a:schemeClr val="accent5">
                    <a:lumMod val="80000"/>
                    <a:lumOff val="20000"/>
                    <a:lumMod val="20000"/>
                    <a:lumOff val="80000"/>
                  </a:schemeClr>
                </a:bgClr>
              </a:pattFill>
              <a:ln w="19050">
                <a:solidFill>
                  <a:schemeClr val="lt1"/>
                </a:solidFill>
              </a:ln>
              <a:effectLst>
                <a:innerShdw blurRad="114300">
                  <a:schemeClr val="accent5">
                    <a:lumMod val="80000"/>
                    <a:lumOff val="20000"/>
                  </a:schemeClr>
                </a:innerShdw>
              </a:effectLst>
            </c:spPr>
            <c:extLst>
              <c:ext xmlns:c16="http://schemas.microsoft.com/office/drawing/2014/chart" uri="{C3380CC4-5D6E-409C-BE32-E72D297353CC}">
                <c16:uniqueId val="{0000000F-F962-4382-A88D-5425880FD8D3}"/>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nl-NL"/>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'Hoger Risico'!$B$5:$B$12</c:f>
              <c:strCache>
                <c:ptCount val="8"/>
                <c:pt idx="0">
                  <c:v>VT</c:v>
                </c:pt>
                <c:pt idx="1">
                  <c:v>SCHD</c:v>
                </c:pt>
                <c:pt idx="2">
                  <c:v>VNQ </c:v>
                </c:pt>
                <c:pt idx="3">
                  <c:v>VNQI</c:v>
                </c:pt>
                <c:pt idx="4">
                  <c:v>IUSN of Russell 2000 </c:v>
                </c:pt>
                <c:pt idx="5">
                  <c:v>EQQQ</c:v>
                </c:pt>
                <c:pt idx="6">
                  <c:v>ARK ETF's</c:v>
                </c:pt>
                <c:pt idx="7">
                  <c:v>Thema ETF's</c:v>
                </c:pt>
              </c:strCache>
            </c:strRef>
          </c:cat>
          <c:val>
            <c:numRef>
              <c:f>'Hoger Risico'!$D$5:$D$12</c:f>
              <c:numCache>
                <c:formatCode>0%</c:formatCode>
                <c:ptCount val="8"/>
                <c:pt idx="0">
                  <c:v>0.2</c:v>
                </c:pt>
                <c:pt idx="1">
                  <c:v>0.2</c:v>
                </c:pt>
                <c:pt idx="2">
                  <c:v>0.1</c:v>
                </c:pt>
                <c:pt idx="3">
                  <c:v>0.1</c:v>
                </c:pt>
                <c:pt idx="4">
                  <c:v>0.1</c:v>
                </c:pt>
                <c:pt idx="5">
                  <c:v>0.1</c:v>
                </c:pt>
                <c:pt idx="6">
                  <c:v>0.1</c:v>
                </c:pt>
                <c:pt idx="7">
                  <c:v>0.1</c:v>
                </c:pt>
              </c:numCache>
            </c:numRef>
          </c:val>
          <c:extLst>
            <c:ext xmlns:c16="http://schemas.microsoft.com/office/drawing/2014/chart" uri="{C3380CC4-5D6E-409C-BE32-E72D297353CC}">
              <c16:uniqueId val="{00000010-F962-4382-A88D-5425880FD8D3}"/>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12700" cap="flat" cmpd="sng" algn="ctr">
      <a:solidFill>
        <a:srgbClr val="FFFF00"/>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at.synvest.nl/t/t?a=1502882974&amp;as=1505239471&amp;t=2&amp;tk=1" TargetMode="External"/><Relationship Id="rId7" Type="http://schemas.openxmlformats.org/officeDocument/2006/relationships/image" Target="../media/image4.jpeg"/><Relationship Id="rId2" Type="http://schemas.openxmlformats.org/officeDocument/2006/relationships/image" Target="../media/image1.jpg"/><Relationship Id="rId1" Type="http://schemas.openxmlformats.org/officeDocument/2006/relationships/chart" Target="../charts/chart1.xml"/><Relationship Id="rId6" Type="http://schemas.openxmlformats.org/officeDocument/2006/relationships/image" Target="../media/image3.png"/><Relationship Id="rId5" Type="http://schemas.openxmlformats.org/officeDocument/2006/relationships/hyperlink" Target="https://info.corum-investments.nl/t/t?a=1553360114&amp;as=1505239471&amp;t=2&amp;tk=1"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83820</xdr:colOff>
      <xdr:row>3</xdr:row>
      <xdr:rowOff>45720</xdr:rowOff>
    </xdr:from>
    <xdr:to>
      <xdr:col>14</xdr:col>
      <xdr:colOff>548640</xdr:colOff>
      <xdr:row>24</xdr:row>
      <xdr:rowOff>30480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26</xdr:col>
      <xdr:colOff>435685</xdr:colOff>
      <xdr:row>1</xdr:row>
      <xdr:rowOff>77993</xdr:rowOff>
    </xdr:from>
    <xdr:to>
      <xdr:col>29</xdr:col>
      <xdr:colOff>26787</xdr:colOff>
      <xdr:row>6</xdr:row>
      <xdr:rowOff>180642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00438" y="140746"/>
          <a:ext cx="1419902" cy="1303920"/>
        </a:xfrm>
        <a:prstGeom prst="rect">
          <a:avLst/>
        </a:prstGeom>
      </xdr:spPr>
    </xdr:pic>
    <xdr:clientData/>
  </xdr:twoCellAnchor>
  <xdr:twoCellAnchor editAs="oneCell">
    <xdr:from>
      <xdr:col>1</xdr:col>
      <xdr:colOff>56028</xdr:colOff>
      <xdr:row>65</xdr:row>
      <xdr:rowOff>112059</xdr:rowOff>
    </xdr:from>
    <xdr:to>
      <xdr:col>7</xdr:col>
      <xdr:colOff>454885</xdr:colOff>
      <xdr:row>86</xdr:row>
      <xdr:rowOff>140603</xdr:rowOff>
    </xdr:to>
    <xdr:pic>
      <xdr:nvPicPr>
        <xdr:cNvPr id="8" name="Afbeelding 7">
          <a:hlinkClick xmlns:r="http://schemas.openxmlformats.org/officeDocument/2006/relationships" r:id="rId3"/>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stretch>
          <a:fillRect/>
        </a:stretch>
      </xdr:blipFill>
      <xdr:spPr>
        <a:xfrm>
          <a:off x="100852" y="13155706"/>
          <a:ext cx="4421768" cy="4029045"/>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7</xdr:col>
      <xdr:colOff>493059</xdr:colOff>
      <xdr:row>65</xdr:row>
      <xdr:rowOff>134470</xdr:rowOff>
    </xdr:from>
    <xdr:to>
      <xdr:col>16</xdr:col>
      <xdr:colOff>432738</xdr:colOff>
      <xdr:row>86</xdr:row>
      <xdr:rowOff>158489</xdr:rowOff>
    </xdr:to>
    <xdr:pic>
      <xdr:nvPicPr>
        <xdr:cNvPr id="9" name="Afbeelding 8">
          <a:hlinkClick xmlns:r="http://schemas.openxmlformats.org/officeDocument/2006/relationships" r:id="rId5"/>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6"/>
        <a:stretch>
          <a:fillRect/>
        </a:stretch>
      </xdr:blipFill>
      <xdr:spPr>
        <a:xfrm>
          <a:off x="4560794" y="13178117"/>
          <a:ext cx="4859062" cy="4024520"/>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xdr:col>
      <xdr:colOff>78439</xdr:colOff>
      <xdr:row>58</xdr:row>
      <xdr:rowOff>0</xdr:rowOff>
    </xdr:from>
    <xdr:to>
      <xdr:col>14</xdr:col>
      <xdr:colOff>515469</xdr:colOff>
      <xdr:row>64</xdr:row>
      <xdr:rowOff>165464</xdr:rowOff>
    </xdr:to>
    <xdr:sp macro="" textlink="">
      <xdr:nvSpPr>
        <xdr:cNvPr id="11" name="Rectangle 6">
          <a:extLst>
            <a:ext uri="{FF2B5EF4-FFF2-40B4-BE49-F238E27FC236}">
              <a16:creationId xmlns:a16="http://schemas.microsoft.com/office/drawing/2014/main" id="{00000000-0008-0000-0000-00000B000000}"/>
            </a:ext>
          </a:extLst>
        </xdr:cNvPr>
        <xdr:cNvSpPr/>
      </xdr:nvSpPr>
      <xdr:spPr>
        <a:xfrm>
          <a:off x="123263" y="11710147"/>
          <a:ext cx="8695765" cy="1308464"/>
        </a:xfrm>
        <a:prstGeom prst="rect">
          <a:avLst/>
        </a:prstGeom>
        <a:blipFill>
          <a:blip xmlns:r="http://schemas.openxmlformats.org/officeDocument/2006/relationships" r:embed="rId7"/>
          <a:tile tx="0" ty="0" sx="100000" sy="100000" flip="none" algn="tl"/>
        </a:blipFill>
        <a:ln>
          <a:noFill/>
        </a:ln>
        <a:effectLst>
          <a:outerShdw blurRad="50800" dist="38100" dir="5400000" algn="t"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rot="0" spcFirstLastPara="0" vert="horz" wrap="square" lIns="91441" tIns="45720" rIns="91441"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nl-NL" sz="3200" b="1">
              <a:latin typeface="Calibri Light (Headings)"/>
            </a:rPr>
            <a:t>Beste Nederlandse Vastgoedfondsen 8%</a:t>
          </a:r>
          <a:r>
            <a:rPr lang="nl-NL" sz="3200" b="1" baseline="0">
              <a:latin typeface="Calibri Light (Headings)"/>
            </a:rPr>
            <a:t> Dividend</a:t>
          </a:r>
          <a:r>
            <a:rPr lang="nl-NL" sz="4000" b="1">
              <a:latin typeface="Calibri Light (Headings)"/>
            </a:rPr>
            <a:t>:</a:t>
          </a:r>
          <a:br>
            <a:rPr lang="nl-NL" sz="4000" b="1">
              <a:latin typeface="Calibri Light (Headings)"/>
            </a:rPr>
          </a:br>
          <a:r>
            <a:rPr lang="nl-NL" sz="2800" b="1">
              <a:latin typeface="Calibri Light (Headings)"/>
            </a:rPr>
            <a:t>(klik op de afbeelding voor meer informatie)</a:t>
          </a:r>
          <a:endParaRPr lang="nl-NL" sz="4000" b="1">
            <a:latin typeface="Calibri Light (Heading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167640</xdr:colOff>
      <xdr:row>2</xdr:row>
      <xdr:rowOff>160020</xdr:rowOff>
    </xdr:from>
    <xdr:to>
      <xdr:col>15</xdr:col>
      <xdr:colOff>342900</xdr:colOff>
      <xdr:row>26</xdr:row>
      <xdr:rowOff>0</xdr:rowOff>
    </xdr:to>
    <xdr:graphicFrame macro="">
      <xdr:nvGraphicFramePr>
        <xdr:cNvPr id="3" name="Chart 5">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129540</xdr:colOff>
      <xdr:row>3</xdr:row>
      <xdr:rowOff>15240</xdr:rowOff>
    </xdr:from>
    <xdr:to>
      <xdr:col>15</xdr:col>
      <xdr:colOff>411480</xdr:colOff>
      <xdr:row>26</xdr:row>
      <xdr:rowOff>140970</xdr:rowOff>
    </xdr:to>
    <xdr:graphicFrame macro="">
      <xdr:nvGraphicFramePr>
        <xdr:cNvPr id="3" name="Chart 1">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99060</xdr:colOff>
      <xdr:row>3</xdr:row>
      <xdr:rowOff>15240</xdr:rowOff>
    </xdr:from>
    <xdr:to>
      <xdr:col>16</xdr:col>
      <xdr:colOff>22860</xdr:colOff>
      <xdr:row>27</xdr:row>
      <xdr:rowOff>156210</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hehappyinvestors.nl/bekijk/synvest" TargetMode="External"/><Relationship Id="rId13" Type="http://schemas.openxmlformats.org/officeDocument/2006/relationships/hyperlink" Target="https://thehappyinvestors.nl/bekijk/freedom24" TargetMode="External"/><Relationship Id="rId3" Type="http://schemas.openxmlformats.org/officeDocument/2006/relationships/hyperlink" Target="https://at.synvest.nl/t/t?a=1502882974&amp;as=1505239471&amp;t=2&amp;tk=1" TargetMode="External"/><Relationship Id="rId7" Type="http://schemas.openxmlformats.org/officeDocument/2006/relationships/hyperlink" Target="https://thehappyinvestors.nl/maak-een-afspraak" TargetMode="External"/><Relationship Id="rId12" Type="http://schemas.openxmlformats.org/officeDocument/2006/relationships/hyperlink" Target="https://thehappyinvestors.nl/bekijk/etoro" TargetMode="External"/><Relationship Id="rId2" Type="http://schemas.openxmlformats.org/officeDocument/2006/relationships/hyperlink" Target="https://info.corum-investments.nl/t/t?a=1553360114&amp;as=1505239471&amp;t=2&amp;tk=1" TargetMode="External"/><Relationship Id="rId16" Type="http://schemas.openxmlformats.org/officeDocument/2006/relationships/drawing" Target="../drawings/drawing1.xml"/><Relationship Id="rId1" Type="http://schemas.openxmlformats.org/officeDocument/2006/relationships/hyperlink" Target="https://at.vondellaanvastgoed.nl/t/t?a=1648694818&amp;as=1732225694&amp;t=2&amp;tk=1" TargetMode="External"/><Relationship Id="rId6" Type="http://schemas.openxmlformats.org/officeDocument/2006/relationships/hyperlink" Target="https://www.financeads.net/tc.php?t=53036C350481788T&amp;subid=rekentool" TargetMode="External"/><Relationship Id="rId11" Type="http://schemas.openxmlformats.org/officeDocument/2006/relationships/hyperlink" Target="https://thehappyinvestors.nl/bekijk/mexem" TargetMode="External"/><Relationship Id="rId5" Type="http://schemas.openxmlformats.org/officeDocument/2006/relationships/hyperlink" Target="https://track.adtraction.com/t/t?a=1437279445&amp;as=1732225694&amp;t=2&amp;tk=1" TargetMode="External"/><Relationship Id="rId15" Type="http://schemas.openxmlformats.org/officeDocument/2006/relationships/printerSettings" Target="../printerSettings/printerSettings1.bin"/><Relationship Id="rId10" Type="http://schemas.openxmlformats.org/officeDocument/2006/relationships/hyperlink" Target="https://thehappyinvestors.nl/bekijk/degiro" TargetMode="External"/><Relationship Id="rId4" Type="http://schemas.openxmlformats.org/officeDocument/2006/relationships/hyperlink" Target="https://track.adtraction.com/t/t?a=1676653893&amp;as=1732225694&amp;t=2&amp;tk=1" TargetMode="External"/><Relationship Id="rId9" Type="http://schemas.openxmlformats.org/officeDocument/2006/relationships/hyperlink" Target="https://thehappyinvestors.nl/bekijk/corum" TargetMode="External"/><Relationship Id="rId14" Type="http://schemas.openxmlformats.org/officeDocument/2006/relationships/hyperlink" Target="https://thehappyinvestors.nl/bekijk/vondellaa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financeads.net/tc.php?t=34491C161331630T" TargetMode="External"/><Relationship Id="rId13" Type="http://schemas.openxmlformats.org/officeDocument/2006/relationships/hyperlink" Target="https://thehappyinvestors.nl/bekijk/etoro" TargetMode="External"/><Relationship Id="rId18" Type="http://schemas.openxmlformats.org/officeDocument/2006/relationships/printerSettings" Target="../printerSettings/printerSettings2.bin"/><Relationship Id="rId3" Type="http://schemas.openxmlformats.org/officeDocument/2006/relationships/hyperlink" Target="https://thehappyinvestors.nl/bekijk/degiro" TargetMode="External"/><Relationship Id="rId7" Type="http://schemas.openxmlformats.org/officeDocument/2006/relationships/hyperlink" Target="https://thehappyinvestors.nl/laten-beleggen-vergelijken/" TargetMode="External"/><Relationship Id="rId12" Type="http://schemas.openxmlformats.org/officeDocument/2006/relationships/hyperlink" Target="https://at.synvest.nl/t/t?a=1502882974&amp;as=1505239471&amp;t=2&amp;tk=1" TargetMode="External"/><Relationship Id="rId17" Type="http://schemas.openxmlformats.org/officeDocument/2006/relationships/hyperlink" Target="https://thehappyinvestors.nl/bekijk/freedom24" TargetMode="External"/><Relationship Id="rId2" Type="http://schemas.openxmlformats.org/officeDocument/2006/relationships/hyperlink" Target="https://thehappyinvestors.nl/bekijk/etoro" TargetMode="External"/><Relationship Id="rId16" Type="http://schemas.openxmlformats.org/officeDocument/2006/relationships/hyperlink" Target="https://thehappyinvestors.nl/maak-een-afspraak" TargetMode="External"/><Relationship Id="rId1" Type="http://schemas.openxmlformats.org/officeDocument/2006/relationships/hyperlink" Target="https://thehappyinvestors.nl/bekijk/degiro" TargetMode="External"/><Relationship Id="rId6" Type="http://schemas.openxmlformats.org/officeDocument/2006/relationships/hyperlink" Target="https://thehappyinvestors.nl/bekijk/synvest" TargetMode="External"/><Relationship Id="rId11" Type="http://schemas.openxmlformats.org/officeDocument/2006/relationships/hyperlink" Target="https://www.financeads.net/tc.php?t=34491C161331630T" TargetMode="External"/><Relationship Id="rId5" Type="http://schemas.openxmlformats.org/officeDocument/2006/relationships/hyperlink" Target="https://thehappyinvestors.nl/bekijk/synvest" TargetMode="External"/><Relationship Id="rId15" Type="http://schemas.openxmlformats.org/officeDocument/2006/relationships/hyperlink" Target="https://calendly.com/happyinvestors/15min" TargetMode="External"/><Relationship Id="rId10" Type="http://schemas.openxmlformats.org/officeDocument/2006/relationships/hyperlink" Target="https://www.financeads.net/tc.php?t=34491C161331630T" TargetMode="External"/><Relationship Id="rId19" Type="http://schemas.openxmlformats.org/officeDocument/2006/relationships/drawing" Target="../drawings/drawing2.xml"/><Relationship Id="rId4" Type="http://schemas.openxmlformats.org/officeDocument/2006/relationships/hyperlink" Target="https://thehappyinvestors.nl/bekijk/degiro" TargetMode="External"/><Relationship Id="rId9" Type="http://schemas.openxmlformats.org/officeDocument/2006/relationships/hyperlink" Target="https://track.adtraction.com/t/t?a=1736730066&amp;as=1505239471&amp;t=2&amp;tk=1" TargetMode="External"/><Relationship Id="rId14" Type="http://schemas.openxmlformats.org/officeDocument/2006/relationships/hyperlink" Target="https://track.adtraction.com/t/t?a=1736730066&amp;as=1505239471&amp;t=2&amp;tk=1"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financeads.net/tc.php?t=34491C161331630T" TargetMode="External"/><Relationship Id="rId13" Type="http://schemas.openxmlformats.org/officeDocument/2006/relationships/hyperlink" Target="https://thehappyinvestors.nl/bekijk/etoro" TargetMode="External"/><Relationship Id="rId18" Type="http://schemas.openxmlformats.org/officeDocument/2006/relationships/hyperlink" Target="https://thehappyinvestors.nl/maak-een-afspraak" TargetMode="External"/><Relationship Id="rId3" Type="http://schemas.openxmlformats.org/officeDocument/2006/relationships/hyperlink" Target="https://info.corum-investments.nl/t/t?a=1553360114&amp;as=1505239471&amp;t=2&amp;tk=1" TargetMode="External"/><Relationship Id="rId7" Type="http://schemas.openxmlformats.org/officeDocument/2006/relationships/hyperlink" Target="https://www.financeads.net/tc.php?t=34491C161331630T" TargetMode="External"/><Relationship Id="rId12" Type="http://schemas.openxmlformats.org/officeDocument/2006/relationships/hyperlink" Target="https://track.adtraction.com/t/t?a=1736730066&amp;as=1505239471&amp;t=2&amp;tk=1" TargetMode="External"/><Relationship Id="rId17" Type="http://schemas.openxmlformats.org/officeDocument/2006/relationships/hyperlink" Target="https://calendly.com/happyinvestors/15min" TargetMode="External"/><Relationship Id="rId2" Type="http://schemas.openxmlformats.org/officeDocument/2006/relationships/hyperlink" Target="https://info.corum-investments.nl/t/t?a=1553360114&amp;as=1505239471&amp;t=2&amp;tk=1" TargetMode="External"/><Relationship Id="rId16" Type="http://schemas.openxmlformats.org/officeDocument/2006/relationships/hyperlink" Target="https://thehappyinvestors.nl/bekijk/freedom24" TargetMode="External"/><Relationship Id="rId20" Type="http://schemas.openxmlformats.org/officeDocument/2006/relationships/drawing" Target="../drawings/drawing3.xml"/><Relationship Id="rId1" Type="http://schemas.openxmlformats.org/officeDocument/2006/relationships/hyperlink" Target="https://thehappyinvestors.nl/bekijk/synvest" TargetMode="External"/><Relationship Id="rId6" Type="http://schemas.openxmlformats.org/officeDocument/2006/relationships/hyperlink" Target="https://thehappyinvestors.nl/bekijk/synvest" TargetMode="External"/><Relationship Id="rId11" Type="http://schemas.openxmlformats.org/officeDocument/2006/relationships/hyperlink" Target="https://track.adtraction.com/t/t?a=1736730066&amp;as=1505239471&amp;t=2&amp;tk=1" TargetMode="External"/><Relationship Id="rId5" Type="http://schemas.openxmlformats.org/officeDocument/2006/relationships/hyperlink" Target="https://thehappyinvestors.nl/bekijk/degiro" TargetMode="External"/><Relationship Id="rId15" Type="http://schemas.openxmlformats.org/officeDocument/2006/relationships/hyperlink" Target="https://thehappyinvestors.nl/bekijk/etoro" TargetMode="External"/><Relationship Id="rId10" Type="http://schemas.openxmlformats.org/officeDocument/2006/relationships/hyperlink" Target="https://track.adtraction.com/t/t?a=1736730066&amp;as=1505239471&amp;t=2&amp;tk=1" TargetMode="External"/><Relationship Id="rId19" Type="http://schemas.openxmlformats.org/officeDocument/2006/relationships/printerSettings" Target="../printerSettings/printerSettings3.bin"/><Relationship Id="rId4" Type="http://schemas.openxmlformats.org/officeDocument/2006/relationships/hyperlink" Target="https://thehappyinvestors.nl/bekijk/degiro" TargetMode="External"/><Relationship Id="rId9" Type="http://schemas.openxmlformats.org/officeDocument/2006/relationships/hyperlink" Target="https://at.synvest.nl/t/t?a=1502882974&amp;as=1505239471&amp;t=2&amp;tk=1" TargetMode="External"/><Relationship Id="rId14" Type="http://schemas.openxmlformats.org/officeDocument/2006/relationships/hyperlink" Target="https://thehappyinvestors.nl/bekijk/etoro"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financeads.net/tc.php?t=34491C161331630T" TargetMode="External"/><Relationship Id="rId13" Type="http://schemas.openxmlformats.org/officeDocument/2006/relationships/hyperlink" Target="https://thehappyinvestors.nl/bekijk/etoro" TargetMode="External"/><Relationship Id="rId18" Type="http://schemas.openxmlformats.org/officeDocument/2006/relationships/hyperlink" Target="https://thehappyinvestors.nl/maak-een-afspraak" TargetMode="External"/><Relationship Id="rId3" Type="http://schemas.openxmlformats.org/officeDocument/2006/relationships/hyperlink" Target="https://www.financeads.net/tc.php?t=34491C161331630T" TargetMode="External"/><Relationship Id="rId7" Type="http://schemas.openxmlformats.org/officeDocument/2006/relationships/hyperlink" Target="https://thehappyinvestors.nl/bekijk/degiro" TargetMode="External"/><Relationship Id="rId12" Type="http://schemas.openxmlformats.org/officeDocument/2006/relationships/hyperlink" Target="https://track.adtraction.com/t/t?a=1736730066&amp;as=1505239471&amp;t=2&amp;tk=1" TargetMode="External"/><Relationship Id="rId17" Type="http://schemas.openxmlformats.org/officeDocument/2006/relationships/hyperlink" Target="https://calendly.com/happyinvestors/15min" TargetMode="External"/><Relationship Id="rId2" Type="http://schemas.openxmlformats.org/officeDocument/2006/relationships/hyperlink" Target="https://www.financeads.net/tc.php?t=34491C161331630T" TargetMode="External"/><Relationship Id="rId16" Type="http://schemas.openxmlformats.org/officeDocument/2006/relationships/hyperlink" Target="https://thehappyinvestors.nl/bekijk/freedom24" TargetMode="External"/><Relationship Id="rId20" Type="http://schemas.openxmlformats.org/officeDocument/2006/relationships/drawing" Target="../drawings/drawing4.xml"/><Relationship Id="rId1" Type="http://schemas.openxmlformats.org/officeDocument/2006/relationships/hyperlink" Target="https://info.corum-investments.nl/t/t?a=1553360114&amp;as=1505239471&amp;t=2&amp;tk=1" TargetMode="External"/><Relationship Id="rId6" Type="http://schemas.openxmlformats.org/officeDocument/2006/relationships/hyperlink" Target="https://thehappyinvestors.nl/bekijk/degiro" TargetMode="External"/><Relationship Id="rId11" Type="http://schemas.openxmlformats.org/officeDocument/2006/relationships/hyperlink" Target="https://track.adtraction.com/t/t?a=1736730066&amp;as=1505239471&amp;t=2&amp;tk=1" TargetMode="External"/><Relationship Id="rId5" Type="http://schemas.openxmlformats.org/officeDocument/2006/relationships/hyperlink" Target="https://thehappyinvestors.nl/bekijk/degiro" TargetMode="External"/><Relationship Id="rId15" Type="http://schemas.openxmlformats.org/officeDocument/2006/relationships/hyperlink" Target="https://thehappyinvestors.nl/bekijk/etoro" TargetMode="External"/><Relationship Id="rId10" Type="http://schemas.openxmlformats.org/officeDocument/2006/relationships/hyperlink" Target="https://track.adtraction.com/t/t?a=1736730066&amp;as=1505239471&amp;t=2&amp;tk=1" TargetMode="External"/><Relationship Id="rId19" Type="http://schemas.openxmlformats.org/officeDocument/2006/relationships/printerSettings" Target="../printerSettings/printerSettings4.bin"/><Relationship Id="rId4" Type="http://schemas.openxmlformats.org/officeDocument/2006/relationships/hyperlink" Target="https://thehappyinvestors.nl/bekijk/degiro" TargetMode="External"/><Relationship Id="rId9" Type="http://schemas.openxmlformats.org/officeDocument/2006/relationships/hyperlink" Target="https://track.adtraction.com/t/t?a=1736730066&amp;as=1505239471&amp;t=2&amp;tk=1" TargetMode="External"/><Relationship Id="rId14" Type="http://schemas.openxmlformats.org/officeDocument/2006/relationships/hyperlink" Target="https://thehappyinvestors.nl/bekijk/eto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88"/>
  <sheetViews>
    <sheetView tabSelected="1" topLeftCell="A14" zoomScale="85" zoomScaleNormal="85" workbookViewId="0">
      <selection activeCell="B30" sqref="B30"/>
    </sheetView>
  </sheetViews>
  <sheetFormatPr defaultRowHeight="15" x14ac:dyDescent="0.25"/>
  <cols>
    <col min="1" max="1" width="0.7109375" customWidth="1"/>
    <col min="4" max="4" width="12.140625" customWidth="1"/>
    <col min="5" max="5" width="12.42578125" customWidth="1"/>
    <col min="6" max="6" width="8.5703125" customWidth="1"/>
    <col min="15" max="15" width="8.5703125" customWidth="1"/>
    <col min="16" max="16" width="1.7109375" customWidth="1"/>
    <col min="17" max="17" width="9" bestFit="1" customWidth="1"/>
    <col min="18" max="18" width="14.28515625" customWidth="1"/>
    <col min="19" max="19" width="11.42578125" bestFit="1" customWidth="1"/>
    <col min="20" max="20" width="13.85546875" customWidth="1"/>
    <col min="22" max="22" width="2.7109375" customWidth="1"/>
    <col min="23" max="23" width="12" customWidth="1"/>
    <col min="24" max="24" width="11.28515625" customWidth="1"/>
  </cols>
  <sheetData>
    <row r="1" spans="1:31" s="2" customFormat="1" ht="4.9000000000000004" customHeight="1" thickBot="1" x14ac:dyDescent="0.3">
      <c r="A1" s="1"/>
      <c r="B1" s="1"/>
    </row>
    <row r="2" spans="1:31" s="2" customFormat="1" ht="24" thickBot="1" x14ac:dyDescent="0.4">
      <c r="B2" s="82" t="s">
        <v>0</v>
      </c>
      <c r="C2" s="83"/>
      <c r="D2" s="83"/>
      <c r="E2" s="84"/>
      <c r="G2" s="3"/>
      <c r="H2" s="3"/>
      <c r="I2" s="3"/>
      <c r="J2" s="3"/>
      <c r="K2" s="3"/>
      <c r="L2" s="3"/>
      <c r="M2" s="3"/>
      <c r="N2" s="3"/>
      <c r="O2" s="3"/>
      <c r="P2" s="3"/>
      <c r="S2" s="3"/>
      <c r="T2" s="3"/>
      <c r="U2" s="3"/>
    </row>
    <row r="3" spans="1:31" s="2" customFormat="1" ht="17.45" customHeight="1" x14ac:dyDescent="0.25">
      <c r="G3" s="8"/>
      <c r="H3" s="8"/>
      <c r="I3" s="8"/>
      <c r="J3" s="8"/>
      <c r="K3" s="8"/>
      <c r="L3" s="8"/>
      <c r="M3" s="8"/>
      <c r="N3" s="8"/>
      <c r="O3" s="8"/>
      <c r="P3" s="8"/>
      <c r="Q3" s="91" t="s">
        <v>5</v>
      </c>
      <c r="R3" s="89" t="s">
        <v>8</v>
      </c>
      <c r="S3" s="80" t="s">
        <v>2</v>
      </c>
      <c r="T3" s="93" t="s">
        <v>9</v>
      </c>
      <c r="U3" s="89" t="s">
        <v>7</v>
      </c>
      <c r="W3" s="87" t="s">
        <v>6</v>
      </c>
      <c r="X3" s="87" t="s">
        <v>10</v>
      </c>
    </row>
    <row r="4" spans="1:31" s="2" customFormat="1" ht="16.5" thickBot="1" x14ac:dyDescent="0.3">
      <c r="G4" s="8"/>
      <c r="H4" s="8"/>
      <c r="I4" s="8"/>
      <c r="J4" s="8"/>
      <c r="K4" s="8"/>
      <c r="L4" s="8"/>
      <c r="M4" s="8"/>
      <c r="N4" s="8"/>
      <c r="O4" s="8"/>
      <c r="P4" s="8"/>
      <c r="Q4" s="92"/>
      <c r="R4" s="90"/>
      <c r="S4" s="81"/>
      <c r="T4" s="94"/>
      <c r="U4" s="90"/>
      <c r="W4" s="88"/>
      <c r="X4" s="88"/>
    </row>
    <row r="5" spans="1:31" s="2" customFormat="1" ht="18.75" x14ac:dyDescent="0.3">
      <c r="B5" s="6" t="s">
        <v>1</v>
      </c>
      <c r="E5" s="4">
        <f>Parameters!E3</f>
        <v>30</v>
      </c>
      <c r="G5" s="3"/>
      <c r="H5" s="3"/>
      <c r="I5" s="3"/>
      <c r="J5" s="3"/>
      <c r="K5" s="3"/>
      <c r="L5" s="3"/>
      <c r="M5" s="3"/>
      <c r="N5" s="3"/>
      <c r="O5" s="3"/>
      <c r="P5" s="3"/>
      <c r="Q5" s="64">
        <v>1</v>
      </c>
      <c r="R5" s="65">
        <f>E7</f>
        <v>20000</v>
      </c>
      <c r="S5" s="66">
        <f>R5*$E$8</f>
        <v>2000</v>
      </c>
      <c r="T5" s="67">
        <f>(R5+S5)*(1-$E$9)</f>
        <v>21560</v>
      </c>
      <c r="U5" s="64">
        <f>E5+1</f>
        <v>31</v>
      </c>
      <c r="W5" s="12">
        <f>$E$6*12</f>
        <v>6000</v>
      </c>
      <c r="X5" s="12">
        <f>W5+R5</f>
        <v>26000</v>
      </c>
    </row>
    <row r="6" spans="1:31" s="2" customFormat="1" ht="18.75" x14ac:dyDescent="0.3">
      <c r="B6" s="6" t="s">
        <v>47</v>
      </c>
      <c r="E6" s="5">
        <f>Parameters!E4</f>
        <v>500</v>
      </c>
      <c r="G6" s="3"/>
      <c r="H6" s="3"/>
      <c r="I6" s="3"/>
      <c r="J6" s="3"/>
      <c r="K6" s="3"/>
      <c r="L6" s="3"/>
      <c r="M6" s="3"/>
      <c r="N6" s="3"/>
      <c r="O6" s="3"/>
      <c r="P6" s="3"/>
      <c r="Q6" s="9">
        <v>2</v>
      </c>
      <c r="R6" s="10">
        <f t="shared" ref="R6:R24" si="0">T5+W5</f>
        <v>27560</v>
      </c>
      <c r="S6" s="12">
        <f t="shared" ref="S6:S24" si="1">R6*$E$8</f>
        <v>2756</v>
      </c>
      <c r="T6" s="18">
        <f t="shared" ref="T6:T24" si="2">(R6+S6)*(1-$E$9)</f>
        <v>29709.68</v>
      </c>
      <c r="U6" s="9">
        <f>U5+1</f>
        <v>32</v>
      </c>
      <c r="W6" s="12">
        <f t="shared" ref="W6:W24" si="3">$E$6*12</f>
        <v>6000</v>
      </c>
      <c r="X6" s="12">
        <f t="shared" ref="X6:X24" si="4">X5+W6</f>
        <v>32000</v>
      </c>
    </row>
    <row r="7" spans="1:31" s="2" customFormat="1" ht="18.75" x14ac:dyDescent="0.3">
      <c r="B7" s="6" t="s">
        <v>4</v>
      </c>
      <c r="E7" s="5">
        <f>Parameters!E5</f>
        <v>20000</v>
      </c>
      <c r="G7" s="3"/>
      <c r="H7" s="3"/>
      <c r="I7" s="3"/>
      <c r="J7" s="3"/>
      <c r="K7" s="3"/>
      <c r="L7" s="3"/>
      <c r="M7" s="3"/>
      <c r="N7" s="3"/>
      <c r="O7" s="3"/>
      <c r="P7" s="3"/>
      <c r="Q7" s="9">
        <v>3</v>
      </c>
      <c r="R7" s="10">
        <f t="shared" si="0"/>
        <v>35709.68</v>
      </c>
      <c r="S7" s="12">
        <f t="shared" si="1"/>
        <v>3570.9680000000003</v>
      </c>
      <c r="T7" s="18">
        <f t="shared" si="2"/>
        <v>38495.035040000002</v>
      </c>
      <c r="U7" s="9">
        <f t="shared" ref="U7:U44" si="5">U6+1</f>
        <v>33</v>
      </c>
      <c r="W7" s="12">
        <f t="shared" si="3"/>
        <v>6000</v>
      </c>
      <c r="X7" s="12">
        <f t="shared" si="4"/>
        <v>38000</v>
      </c>
    </row>
    <row r="8" spans="1:31" s="2" customFormat="1" ht="21" x14ac:dyDescent="0.35">
      <c r="B8" s="6" t="s">
        <v>3</v>
      </c>
      <c r="E8" s="14">
        <f>Parameters!E6</f>
        <v>0.1</v>
      </c>
      <c r="G8" s="3"/>
      <c r="H8" s="3"/>
      <c r="I8" s="3"/>
      <c r="J8" s="3"/>
      <c r="K8" s="3"/>
      <c r="L8" s="3"/>
      <c r="M8" s="3"/>
      <c r="N8" s="3"/>
      <c r="O8" s="3"/>
      <c r="P8" s="3"/>
      <c r="Q8" s="9">
        <v>4</v>
      </c>
      <c r="R8" s="10">
        <f t="shared" si="0"/>
        <v>44495.035040000002</v>
      </c>
      <c r="S8" s="12">
        <f t="shared" si="1"/>
        <v>4449.5035040000002</v>
      </c>
      <c r="T8" s="18">
        <f t="shared" si="2"/>
        <v>47965.647773119999</v>
      </c>
      <c r="U8" s="9">
        <f t="shared" si="5"/>
        <v>34</v>
      </c>
      <c r="W8" s="12">
        <f t="shared" si="3"/>
        <v>6000</v>
      </c>
      <c r="X8" s="12">
        <f t="shared" si="4"/>
        <v>44000</v>
      </c>
      <c r="AA8" s="78" t="s">
        <v>53</v>
      </c>
      <c r="AB8" s="78"/>
      <c r="AC8" s="78"/>
      <c r="AD8" s="78"/>
    </row>
    <row r="9" spans="1:31" s="2" customFormat="1" ht="18.75" x14ac:dyDescent="0.3">
      <c r="B9" s="6" t="s">
        <v>11</v>
      </c>
      <c r="C9" s="4"/>
      <c r="D9" s="4"/>
      <c r="E9" s="20">
        <f>Parameters!E7</f>
        <v>0.02</v>
      </c>
      <c r="G9" s="3"/>
      <c r="H9" s="3"/>
      <c r="I9" s="3"/>
      <c r="J9" s="3"/>
      <c r="K9" s="3"/>
      <c r="L9" s="3"/>
      <c r="M9" s="3"/>
      <c r="N9" s="3"/>
      <c r="O9" s="3"/>
      <c r="P9" s="3"/>
      <c r="Q9" s="9">
        <v>5</v>
      </c>
      <c r="R9" s="10">
        <f t="shared" si="0"/>
        <v>53965.647773119999</v>
      </c>
      <c r="S9" s="12">
        <f t="shared" si="1"/>
        <v>5396.5647773119999</v>
      </c>
      <c r="T9" s="18">
        <f t="shared" si="2"/>
        <v>58174.968299423359</v>
      </c>
      <c r="U9" s="9">
        <f t="shared" si="5"/>
        <v>35</v>
      </c>
      <c r="W9" s="12">
        <f t="shared" si="3"/>
        <v>6000</v>
      </c>
      <c r="X9" s="12">
        <f t="shared" si="4"/>
        <v>50000</v>
      </c>
      <c r="AA9" s="79" t="s">
        <v>52</v>
      </c>
      <c r="AB9" s="79"/>
      <c r="AC9" s="79"/>
      <c r="AD9" s="79"/>
    </row>
    <row r="10" spans="1:31" s="2" customFormat="1" ht="15.6" customHeight="1" x14ac:dyDescent="0.25">
      <c r="G10" s="3"/>
      <c r="H10" s="3"/>
      <c r="I10" s="3"/>
      <c r="J10" s="3"/>
      <c r="K10" s="3"/>
      <c r="L10" s="3"/>
      <c r="M10" s="3"/>
      <c r="N10" s="3"/>
      <c r="O10" s="3"/>
      <c r="P10" s="3"/>
      <c r="Q10" s="9">
        <v>6</v>
      </c>
      <c r="R10" s="10">
        <f t="shared" si="0"/>
        <v>64174.968299423359</v>
      </c>
      <c r="S10" s="12">
        <f t="shared" si="1"/>
        <v>6417.4968299423363</v>
      </c>
      <c r="T10" s="18">
        <f t="shared" si="2"/>
        <v>69180.615826778376</v>
      </c>
      <c r="U10" s="9">
        <f t="shared" si="5"/>
        <v>36</v>
      </c>
      <c r="W10" s="12">
        <f t="shared" si="3"/>
        <v>6000</v>
      </c>
      <c r="X10" s="12">
        <f t="shared" si="4"/>
        <v>56000</v>
      </c>
      <c r="AA10" s="79"/>
      <c r="AB10" s="79"/>
      <c r="AC10" s="79"/>
      <c r="AD10" s="79"/>
    </row>
    <row r="11" spans="1:31" s="2" customFormat="1" ht="15.75" x14ac:dyDescent="0.25">
      <c r="B11" s="86" t="s">
        <v>66</v>
      </c>
      <c r="C11" s="86"/>
      <c r="D11" s="86"/>
      <c r="E11" s="86"/>
      <c r="G11" s="3"/>
      <c r="H11" s="3"/>
      <c r="I11" s="3"/>
      <c r="J11" s="3"/>
      <c r="K11" s="3"/>
      <c r="L11" s="3"/>
      <c r="M11" s="3"/>
      <c r="N11" s="3"/>
      <c r="O11" s="3"/>
      <c r="P11" s="3"/>
      <c r="Q11" s="9">
        <v>7</v>
      </c>
      <c r="R11" s="10">
        <f t="shared" si="0"/>
        <v>75180.615826778376</v>
      </c>
      <c r="S11" s="12">
        <f t="shared" si="1"/>
        <v>7518.0615826778376</v>
      </c>
      <c r="T11" s="18">
        <f t="shared" si="2"/>
        <v>81044.703861267088</v>
      </c>
      <c r="U11" s="9">
        <f t="shared" si="5"/>
        <v>37</v>
      </c>
      <c r="W11" s="12">
        <f t="shared" si="3"/>
        <v>6000</v>
      </c>
      <c r="X11" s="12">
        <f t="shared" si="4"/>
        <v>62000</v>
      </c>
    </row>
    <row r="12" spans="1:31" s="2" customFormat="1" ht="15.6" customHeight="1" x14ac:dyDescent="0.25">
      <c r="B12" s="86"/>
      <c r="C12" s="86"/>
      <c r="D12" s="86"/>
      <c r="E12" s="86"/>
      <c r="G12" s="3"/>
      <c r="H12" s="3"/>
      <c r="I12" s="3"/>
      <c r="J12" s="3"/>
      <c r="K12" s="3"/>
      <c r="L12" s="3"/>
      <c r="M12" s="3"/>
      <c r="N12" s="3"/>
      <c r="O12" s="3"/>
      <c r="P12" s="3"/>
      <c r="Q12" s="15">
        <v>8</v>
      </c>
      <c r="R12" s="16">
        <f t="shared" si="0"/>
        <v>87044.703861267088</v>
      </c>
      <c r="S12" s="17">
        <f t="shared" si="1"/>
        <v>8704.4703861267099</v>
      </c>
      <c r="T12" s="18">
        <f t="shared" si="2"/>
        <v>93834.190762445913</v>
      </c>
      <c r="U12" s="15">
        <f t="shared" si="5"/>
        <v>38</v>
      </c>
      <c r="W12" s="12">
        <f t="shared" si="3"/>
        <v>6000</v>
      </c>
      <c r="X12" s="12">
        <f t="shared" si="4"/>
        <v>68000</v>
      </c>
      <c r="Z12" s="95" t="s">
        <v>69</v>
      </c>
      <c r="AA12" s="95"/>
      <c r="AB12" s="95"/>
      <c r="AC12" s="95"/>
      <c r="AD12" s="95"/>
      <c r="AE12" s="95"/>
    </row>
    <row r="13" spans="1:31" s="2" customFormat="1" ht="15.6" customHeight="1" x14ac:dyDescent="0.25">
      <c r="G13" s="3"/>
      <c r="H13" s="3"/>
      <c r="I13" s="3"/>
      <c r="J13" s="3"/>
      <c r="K13" s="3"/>
      <c r="L13" s="3"/>
      <c r="M13" s="3"/>
      <c r="N13" s="3"/>
      <c r="O13" s="3"/>
      <c r="P13" s="3"/>
      <c r="Q13" s="9">
        <v>9</v>
      </c>
      <c r="R13" s="10">
        <f t="shared" si="0"/>
        <v>99834.190762445913</v>
      </c>
      <c r="S13" s="12">
        <f t="shared" si="1"/>
        <v>9983.4190762445924</v>
      </c>
      <c r="T13" s="18">
        <f t="shared" si="2"/>
        <v>107621.2576419167</v>
      </c>
      <c r="U13" s="9">
        <f t="shared" si="5"/>
        <v>39</v>
      </c>
      <c r="W13" s="12">
        <f t="shared" si="3"/>
        <v>6000</v>
      </c>
      <c r="X13" s="12">
        <f t="shared" si="4"/>
        <v>74000</v>
      </c>
      <c r="Z13" s="95"/>
      <c r="AA13" s="95"/>
      <c r="AB13" s="95"/>
      <c r="AC13" s="95"/>
      <c r="AD13" s="95"/>
      <c r="AE13" s="95"/>
    </row>
    <row r="14" spans="1:31" s="2" customFormat="1" ht="15.75" x14ac:dyDescent="0.25">
      <c r="G14" s="3"/>
      <c r="H14" s="3"/>
      <c r="I14" s="3"/>
      <c r="J14" s="3"/>
      <c r="K14" s="3"/>
      <c r="L14" s="3"/>
      <c r="M14" s="3"/>
      <c r="N14" s="3"/>
      <c r="O14" s="3"/>
      <c r="P14" s="3"/>
      <c r="Q14" s="9">
        <v>10</v>
      </c>
      <c r="R14" s="10">
        <f t="shared" si="0"/>
        <v>113621.2576419167</v>
      </c>
      <c r="S14" s="12">
        <f t="shared" si="1"/>
        <v>11362.125764191671</v>
      </c>
      <c r="T14" s="18">
        <f t="shared" si="2"/>
        <v>122483.7157379862</v>
      </c>
      <c r="U14" s="9">
        <f t="shared" si="5"/>
        <v>40</v>
      </c>
      <c r="W14" s="12">
        <f t="shared" si="3"/>
        <v>6000</v>
      </c>
      <c r="X14" s="12">
        <f t="shared" si="4"/>
        <v>80000</v>
      </c>
      <c r="Z14" s="95"/>
      <c r="AA14" s="95"/>
      <c r="AB14" s="95"/>
      <c r="AC14" s="95"/>
      <c r="AD14" s="95"/>
      <c r="AE14" s="95"/>
    </row>
    <row r="15" spans="1:31" s="2" customFormat="1" ht="15.75" x14ac:dyDescent="0.25">
      <c r="B15" s="85" t="s">
        <v>54</v>
      </c>
      <c r="C15" s="85"/>
      <c r="G15" s="3"/>
      <c r="H15" s="3"/>
      <c r="I15" s="3"/>
      <c r="J15" s="3"/>
      <c r="K15" s="3"/>
      <c r="L15" s="3"/>
      <c r="M15" s="3"/>
      <c r="N15" s="3"/>
      <c r="O15" s="3"/>
      <c r="P15" s="3"/>
      <c r="Q15" s="9">
        <v>11</v>
      </c>
      <c r="R15" s="10">
        <f t="shared" si="0"/>
        <v>128483.7157379862</v>
      </c>
      <c r="S15" s="12">
        <f t="shared" si="1"/>
        <v>12848.37157379862</v>
      </c>
      <c r="T15" s="18">
        <f t="shared" si="2"/>
        <v>138505.44556554913</v>
      </c>
      <c r="U15" s="9">
        <f t="shared" si="5"/>
        <v>41</v>
      </c>
      <c r="W15" s="12">
        <f>$E$6*12</f>
        <v>6000</v>
      </c>
      <c r="X15" s="12">
        <f t="shared" si="4"/>
        <v>86000</v>
      </c>
      <c r="Z15" s="95"/>
      <c r="AA15" s="95"/>
      <c r="AB15" s="95"/>
      <c r="AC15" s="95"/>
      <c r="AD15" s="95"/>
      <c r="AE15" s="95"/>
    </row>
    <row r="16" spans="1:31" s="2" customFormat="1" ht="15.75" x14ac:dyDescent="0.25">
      <c r="B16" s="85"/>
      <c r="C16" s="85"/>
      <c r="G16" s="3"/>
      <c r="H16" s="3"/>
      <c r="I16" s="3"/>
      <c r="J16" s="3"/>
      <c r="K16" s="3"/>
      <c r="L16" s="3"/>
      <c r="M16" s="3"/>
      <c r="N16" s="3"/>
      <c r="O16" s="3"/>
      <c r="P16" s="3"/>
      <c r="Q16" s="9">
        <v>12</v>
      </c>
      <c r="R16" s="10">
        <f t="shared" si="0"/>
        <v>144505.44556554913</v>
      </c>
      <c r="S16" s="12">
        <f t="shared" si="1"/>
        <v>14450.544556554914</v>
      </c>
      <c r="T16" s="18">
        <f t="shared" si="2"/>
        <v>155776.87031966195</v>
      </c>
      <c r="U16" s="9">
        <f t="shared" si="5"/>
        <v>42</v>
      </c>
      <c r="W16" s="12">
        <f t="shared" si="3"/>
        <v>6000</v>
      </c>
      <c r="X16" s="12">
        <f t="shared" si="4"/>
        <v>92000</v>
      </c>
      <c r="Z16" s="95"/>
      <c r="AA16" s="95"/>
      <c r="AB16" s="95"/>
      <c r="AC16" s="95"/>
      <c r="AD16" s="95"/>
      <c r="AE16" s="95"/>
    </row>
    <row r="17" spans="2:31" s="2" customFormat="1" ht="18.75" x14ac:dyDescent="0.3">
      <c r="B17" s="6" t="s">
        <v>61</v>
      </c>
      <c r="C17" s="49"/>
      <c r="D17" s="49"/>
      <c r="E17" s="49"/>
      <c r="G17" s="3"/>
      <c r="H17" s="3"/>
      <c r="I17" s="3"/>
      <c r="J17" s="3"/>
      <c r="K17" s="3"/>
      <c r="L17" s="3"/>
      <c r="M17" s="3"/>
      <c r="N17" s="3"/>
      <c r="O17" s="3"/>
      <c r="P17" s="3"/>
      <c r="Q17" s="9">
        <v>13</v>
      </c>
      <c r="R17" s="10">
        <f t="shared" si="0"/>
        <v>161776.87031966195</v>
      </c>
      <c r="S17" s="12">
        <f t="shared" si="1"/>
        <v>16177.687031966196</v>
      </c>
      <c r="T17" s="18">
        <f t="shared" si="2"/>
        <v>174395.46620459558</v>
      </c>
      <c r="U17" s="9">
        <f t="shared" si="5"/>
        <v>43</v>
      </c>
      <c r="W17" s="12">
        <f t="shared" si="3"/>
        <v>6000</v>
      </c>
      <c r="X17" s="12">
        <f t="shared" si="4"/>
        <v>98000</v>
      </c>
      <c r="Z17" s="95"/>
      <c r="AA17" s="95"/>
      <c r="AB17" s="95"/>
      <c r="AC17" s="95"/>
      <c r="AD17" s="95"/>
      <c r="AE17" s="95"/>
    </row>
    <row r="18" spans="2:31" s="2" customFormat="1" ht="18.75" x14ac:dyDescent="0.3">
      <c r="B18" s="97" t="s">
        <v>55</v>
      </c>
      <c r="C18" s="97"/>
      <c r="D18" s="97"/>
      <c r="E18" s="97"/>
      <c r="G18" s="3"/>
      <c r="H18" s="3"/>
      <c r="I18" s="3"/>
      <c r="J18" s="3"/>
      <c r="K18" s="3"/>
      <c r="L18" s="3"/>
      <c r="M18" s="3"/>
      <c r="N18" s="3"/>
      <c r="O18" s="3"/>
      <c r="P18" s="3"/>
      <c r="Q18" s="9">
        <v>14</v>
      </c>
      <c r="R18" s="10">
        <f t="shared" si="0"/>
        <v>180395.46620459558</v>
      </c>
      <c r="S18" s="12">
        <f t="shared" si="1"/>
        <v>18039.546620459558</v>
      </c>
      <c r="T18" s="18">
        <f t="shared" si="2"/>
        <v>194466.31256855401</v>
      </c>
      <c r="U18" s="9">
        <f t="shared" si="5"/>
        <v>44</v>
      </c>
      <c r="W18" s="12">
        <f t="shared" si="3"/>
        <v>6000</v>
      </c>
      <c r="X18" s="12">
        <f t="shared" si="4"/>
        <v>104000</v>
      </c>
      <c r="Z18" s="95"/>
      <c r="AA18" s="95"/>
      <c r="AB18" s="95"/>
      <c r="AC18" s="95"/>
      <c r="AD18" s="95"/>
      <c r="AE18" s="95"/>
    </row>
    <row r="19" spans="2:31" s="2" customFormat="1" ht="21" x14ac:dyDescent="0.35">
      <c r="B19" s="108" t="s">
        <v>56</v>
      </c>
      <c r="C19" s="108"/>
      <c r="D19" s="108"/>
      <c r="E19" s="108"/>
      <c r="G19" s="3"/>
      <c r="H19" s="3"/>
      <c r="I19" s="3"/>
      <c r="J19" s="3"/>
      <c r="K19" s="3"/>
      <c r="L19" s="3"/>
      <c r="M19" s="3"/>
      <c r="N19" s="3"/>
      <c r="O19" s="3"/>
      <c r="P19" s="3"/>
      <c r="Q19" s="9">
        <v>15</v>
      </c>
      <c r="R19" s="10">
        <f t="shared" si="0"/>
        <v>200466.31256855401</v>
      </c>
      <c r="S19" s="12">
        <f t="shared" si="1"/>
        <v>20046.631256855402</v>
      </c>
      <c r="T19" s="18">
        <f t="shared" si="2"/>
        <v>216102.68494890124</v>
      </c>
      <c r="U19" s="9">
        <f t="shared" si="5"/>
        <v>45</v>
      </c>
      <c r="W19" s="12">
        <f t="shared" si="3"/>
        <v>6000</v>
      </c>
      <c r="X19" s="12">
        <f t="shared" si="4"/>
        <v>110000</v>
      </c>
      <c r="Z19" s="95"/>
      <c r="AA19" s="95"/>
      <c r="AB19" s="95"/>
      <c r="AC19" s="95"/>
      <c r="AD19" s="95"/>
      <c r="AE19" s="95"/>
    </row>
    <row r="20" spans="2:31" s="2" customFormat="1" ht="21" x14ac:dyDescent="0.25">
      <c r="B20" s="109" t="s">
        <v>57</v>
      </c>
      <c r="C20" s="109"/>
      <c r="D20" s="109"/>
      <c r="E20" s="109"/>
      <c r="G20" s="3"/>
      <c r="H20" s="3"/>
      <c r="I20" s="3"/>
      <c r="J20" s="3"/>
      <c r="K20" s="3"/>
      <c r="L20" s="3"/>
      <c r="M20" s="3"/>
      <c r="N20" s="3"/>
      <c r="O20" s="3"/>
      <c r="P20" s="3"/>
      <c r="Q20" s="9">
        <v>16</v>
      </c>
      <c r="R20" s="10">
        <f t="shared" si="0"/>
        <v>222102.68494890124</v>
      </c>
      <c r="S20" s="12">
        <f t="shared" si="1"/>
        <v>22210.268494890126</v>
      </c>
      <c r="T20" s="18">
        <f t="shared" si="2"/>
        <v>239426.69437491553</v>
      </c>
      <c r="U20" s="9">
        <f t="shared" si="5"/>
        <v>46</v>
      </c>
      <c r="W20" s="12">
        <f t="shared" si="3"/>
        <v>6000</v>
      </c>
      <c r="X20" s="12">
        <f t="shared" si="4"/>
        <v>116000</v>
      </c>
      <c r="Z20" s="95"/>
      <c r="AA20" s="95"/>
      <c r="AB20" s="95"/>
      <c r="AC20" s="95"/>
      <c r="AD20" s="95"/>
      <c r="AE20" s="95"/>
    </row>
    <row r="21" spans="2:31" s="2" customFormat="1" ht="21" x14ac:dyDescent="0.3">
      <c r="B21" s="110"/>
      <c r="C21" s="111"/>
      <c r="D21" s="111"/>
      <c r="E21" s="111"/>
      <c r="G21" s="3"/>
      <c r="H21" s="3"/>
      <c r="I21" s="3"/>
      <c r="J21" s="3"/>
      <c r="K21" s="3"/>
      <c r="L21" s="3"/>
      <c r="M21" s="3"/>
      <c r="N21" s="3"/>
      <c r="O21" s="3"/>
      <c r="P21" s="3"/>
      <c r="Q21" s="9">
        <v>17</v>
      </c>
      <c r="R21" s="10">
        <f t="shared" si="0"/>
        <v>245426.69437491553</v>
      </c>
      <c r="S21" s="12">
        <f t="shared" si="1"/>
        <v>24542.669437491553</v>
      </c>
      <c r="T21" s="18">
        <f t="shared" si="2"/>
        <v>264569.97653615894</v>
      </c>
      <c r="U21" s="9">
        <f t="shared" si="5"/>
        <v>47</v>
      </c>
      <c r="W21" s="12">
        <f t="shared" si="3"/>
        <v>6000</v>
      </c>
      <c r="X21" s="12">
        <f t="shared" si="4"/>
        <v>122000</v>
      </c>
      <c r="Z21" s="96" t="s">
        <v>65</v>
      </c>
      <c r="AA21" s="96"/>
      <c r="AB21" s="96"/>
      <c r="AC21" s="96"/>
      <c r="AD21" s="96"/>
      <c r="AE21" s="96"/>
    </row>
    <row r="22" spans="2:31" s="2" customFormat="1" ht="18.75" x14ac:dyDescent="0.3">
      <c r="B22" s="6" t="s">
        <v>62</v>
      </c>
      <c r="C22" s="27"/>
      <c r="D22" s="27"/>
      <c r="E22" s="27"/>
      <c r="G22" s="3"/>
      <c r="H22" s="3"/>
      <c r="I22" s="3"/>
      <c r="J22" s="3"/>
      <c r="K22" s="3"/>
      <c r="L22" s="3"/>
      <c r="M22" s="3"/>
      <c r="N22" s="3"/>
      <c r="O22" s="3"/>
      <c r="P22" s="3"/>
      <c r="Q22" s="9">
        <v>18</v>
      </c>
      <c r="R22" s="10">
        <f t="shared" si="0"/>
        <v>270569.97653615894</v>
      </c>
      <c r="S22" s="12">
        <f t="shared" si="1"/>
        <v>27056.997653615894</v>
      </c>
      <c r="T22" s="18">
        <f t="shared" si="2"/>
        <v>291674.43470597931</v>
      </c>
      <c r="U22" s="9">
        <f t="shared" si="5"/>
        <v>48</v>
      </c>
      <c r="W22" s="12">
        <f t="shared" si="3"/>
        <v>6000</v>
      </c>
      <c r="X22" s="12">
        <f t="shared" si="4"/>
        <v>128000</v>
      </c>
    </row>
    <row r="23" spans="2:31" s="2" customFormat="1" ht="15.6" customHeight="1" x14ac:dyDescent="0.3">
      <c r="B23" s="97" t="s">
        <v>58</v>
      </c>
      <c r="C23" s="97"/>
      <c r="D23" s="97"/>
      <c r="E23" s="97"/>
      <c r="F23" s="4"/>
      <c r="G23" s="4"/>
      <c r="H23" s="3"/>
      <c r="I23" s="3"/>
      <c r="J23" s="3"/>
      <c r="K23" s="3"/>
      <c r="L23" s="3"/>
      <c r="M23" s="3"/>
      <c r="N23" s="3"/>
      <c r="O23" s="3"/>
      <c r="P23" s="3"/>
      <c r="Q23" s="9">
        <v>19</v>
      </c>
      <c r="R23" s="10">
        <f t="shared" si="0"/>
        <v>297674.43470597931</v>
      </c>
      <c r="S23" s="12">
        <f t="shared" si="1"/>
        <v>29767.443470597933</v>
      </c>
      <c r="T23" s="18">
        <f t="shared" si="2"/>
        <v>320893.04061304568</v>
      </c>
      <c r="U23" s="9">
        <f t="shared" si="5"/>
        <v>49</v>
      </c>
      <c r="W23" s="12">
        <f t="shared" si="3"/>
        <v>6000</v>
      </c>
      <c r="X23" s="12">
        <f t="shared" si="4"/>
        <v>134000</v>
      </c>
    </row>
    <row r="24" spans="2:31" s="2" customFormat="1" ht="19.5" thickBot="1" x14ac:dyDescent="0.35">
      <c r="B24" s="97" t="s">
        <v>59</v>
      </c>
      <c r="C24" s="97"/>
      <c r="D24" s="97"/>
      <c r="E24" s="97"/>
      <c r="F24" s="4"/>
      <c r="G24" s="4"/>
      <c r="H24" s="3"/>
      <c r="I24" s="3"/>
      <c r="J24" s="3"/>
      <c r="K24" s="3"/>
      <c r="L24" s="3"/>
      <c r="M24" s="3"/>
      <c r="N24" s="3"/>
      <c r="O24" s="3"/>
      <c r="P24" s="3"/>
      <c r="Q24" s="9">
        <v>20</v>
      </c>
      <c r="R24" s="10">
        <f t="shared" si="0"/>
        <v>326893.04061304568</v>
      </c>
      <c r="S24" s="12">
        <f t="shared" si="1"/>
        <v>32689.30406130457</v>
      </c>
      <c r="T24" s="18">
        <f t="shared" si="2"/>
        <v>352390.69778086321</v>
      </c>
      <c r="U24" s="9">
        <f t="shared" si="5"/>
        <v>50</v>
      </c>
      <c r="W24" s="13">
        <f t="shared" si="3"/>
        <v>6000</v>
      </c>
      <c r="X24" s="13">
        <f t="shared" si="4"/>
        <v>140000</v>
      </c>
    </row>
    <row r="25" spans="2:31" s="2" customFormat="1" ht="18.75" x14ac:dyDescent="0.3">
      <c r="B25" s="97" t="s">
        <v>60</v>
      </c>
      <c r="C25" s="97"/>
      <c r="D25" s="97"/>
      <c r="E25" s="97"/>
      <c r="F25" s="4"/>
      <c r="G25" s="4"/>
      <c r="H25" s="3"/>
      <c r="I25" s="3"/>
      <c r="J25" s="3"/>
      <c r="K25" s="3"/>
      <c r="L25" s="3"/>
      <c r="M25" s="3"/>
      <c r="N25" s="3"/>
      <c r="O25" s="3"/>
      <c r="P25" s="3"/>
      <c r="Q25" s="9">
        <v>21</v>
      </c>
      <c r="R25" s="10">
        <f t="shared" ref="R25:R39" si="6">T24+W24</f>
        <v>358390.69778086321</v>
      </c>
      <c r="S25" s="12">
        <f t="shared" ref="S25:S39" si="7">R25*$E$8</f>
        <v>35839.069778086319</v>
      </c>
      <c r="T25" s="18">
        <f t="shared" ref="T25:T39" si="8">(R25+S25)*(1-$E$9)</f>
        <v>386345.17220777052</v>
      </c>
      <c r="U25" s="9">
        <f t="shared" si="5"/>
        <v>51</v>
      </c>
    </row>
    <row r="26" spans="2:31" s="2" customFormat="1" ht="18.75" x14ac:dyDescent="0.3">
      <c r="B26" s="97" t="s">
        <v>68</v>
      </c>
      <c r="C26" s="97"/>
      <c r="D26" s="97"/>
      <c r="E26" s="97"/>
      <c r="F26" s="97"/>
      <c r="G26" s="97"/>
      <c r="Q26" s="9">
        <v>22</v>
      </c>
      <c r="R26" s="10">
        <f t="shared" si="6"/>
        <v>386345.17220777052</v>
      </c>
      <c r="S26" s="12">
        <f t="shared" si="7"/>
        <v>38634.517220777052</v>
      </c>
      <c r="T26" s="18">
        <f t="shared" si="8"/>
        <v>416480.09563997661</v>
      </c>
      <c r="U26" s="9">
        <f t="shared" si="5"/>
        <v>52</v>
      </c>
    </row>
    <row r="27" spans="2:31" s="2" customFormat="1" ht="18.75" x14ac:dyDescent="0.3">
      <c r="B27" s="97"/>
      <c r="C27" s="97"/>
      <c r="D27" s="97"/>
      <c r="E27" s="97"/>
      <c r="F27" s="4"/>
      <c r="G27" s="4"/>
      <c r="Q27" s="9">
        <v>23</v>
      </c>
      <c r="R27" s="10">
        <f t="shared" si="6"/>
        <v>416480.09563997661</v>
      </c>
      <c r="S27" s="12">
        <f t="shared" si="7"/>
        <v>41648.009563997664</v>
      </c>
      <c r="T27" s="18">
        <f t="shared" si="8"/>
        <v>448965.54309989477</v>
      </c>
      <c r="U27" s="9">
        <f t="shared" si="5"/>
        <v>53</v>
      </c>
    </row>
    <row r="28" spans="2:31" s="2" customFormat="1" ht="17.25" x14ac:dyDescent="0.3">
      <c r="B28" s="98"/>
      <c r="C28" s="98"/>
      <c r="D28" s="98"/>
      <c r="E28" s="98"/>
      <c r="Q28" s="9">
        <v>24</v>
      </c>
      <c r="R28" s="10">
        <f t="shared" si="6"/>
        <v>448965.54309989477</v>
      </c>
      <c r="S28" s="12">
        <f t="shared" si="7"/>
        <v>44896.554309989478</v>
      </c>
      <c r="T28" s="18">
        <f t="shared" si="8"/>
        <v>483984.85546168656</v>
      </c>
      <c r="U28" s="9">
        <f t="shared" si="5"/>
        <v>54</v>
      </c>
    </row>
    <row r="29" spans="2:31" s="2" customFormat="1" ht="17.25" x14ac:dyDescent="0.3">
      <c r="B29" s="69"/>
      <c r="C29" s="69"/>
      <c r="D29" s="69"/>
      <c r="E29" s="69"/>
      <c r="Q29" s="9">
        <v>25</v>
      </c>
      <c r="R29" s="10">
        <f t="shared" si="6"/>
        <v>483984.85546168656</v>
      </c>
      <c r="S29" s="12">
        <f t="shared" si="7"/>
        <v>48398.48554616866</v>
      </c>
      <c r="T29" s="18">
        <f t="shared" si="8"/>
        <v>521735.67418769817</v>
      </c>
      <c r="U29" s="9">
        <f t="shared" si="5"/>
        <v>55</v>
      </c>
    </row>
    <row r="30" spans="2:31" s="2" customFormat="1" ht="15.75" x14ac:dyDescent="0.25">
      <c r="Q30" s="9">
        <v>26</v>
      </c>
      <c r="R30" s="10">
        <f t="shared" si="6"/>
        <v>521735.67418769817</v>
      </c>
      <c r="S30" s="12">
        <f t="shared" si="7"/>
        <v>52173.567418769817</v>
      </c>
      <c r="T30" s="18">
        <f t="shared" si="8"/>
        <v>562431.05677433859</v>
      </c>
      <c r="U30" s="9">
        <f t="shared" si="5"/>
        <v>56</v>
      </c>
    </row>
    <row r="31" spans="2:31" s="2" customFormat="1" ht="15.75" x14ac:dyDescent="0.25">
      <c r="Q31" s="9">
        <v>27</v>
      </c>
      <c r="R31" s="10">
        <f t="shared" si="6"/>
        <v>562431.05677433859</v>
      </c>
      <c r="S31" s="12">
        <f t="shared" si="7"/>
        <v>56243.105677433865</v>
      </c>
      <c r="T31" s="18">
        <f t="shared" si="8"/>
        <v>606300.67920273705</v>
      </c>
      <c r="U31" s="9">
        <f t="shared" si="5"/>
        <v>57</v>
      </c>
    </row>
    <row r="32" spans="2:31" s="2" customFormat="1" ht="15.75" x14ac:dyDescent="0.25">
      <c r="Q32" s="9">
        <v>28</v>
      </c>
      <c r="R32" s="10">
        <f t="shared" si="6"/>
        <v>606300.67920273705</v>
      </c>
      <c r="S32" s="12">
        <f t="shared" si="7"/>
        <v>60630.067920273708</v>
      </c>
      <c r="T32" s="18">
        <f t="shared" si="8"/>
        <v>653592.1321805506</v>
      </c>
      <c r="U32" s="9">
        <f t="shared" si="5"/>
        <v>58</v>
      </c>
    </row>
    <row r="33" spans="17:21" s="2" customFormat="1" ht="15.75" x14ac:dyDescent="0.25">
      <c r="Q33" s="9">
        <v>29</v>
      </c>
      <c r="R33" s="10">
        <f t="shared" si="6"/>
        <v>653592.1321805506</v>
      </c>
      <c r="S33" s="12">
        <f t="shared" si="7"/>
        <v>65359.213218055062</v>
      </c>
      <c r="T33" s="18">
        <f t="shared" si="8"/>
        <v>704572.31849063351</v>
      </c>
      <c r="U33" s="9">
        <f t="shared" si="5"/>
        <v>59</v>
      </c>
    </row>
    <row r="34" spans="17:21" s="2" customFormat="1" ht="15.75" x14ac:dyDescent="0.25">
      <c r="Q34" s="9">
        <v>30</v>
      </c>
      <c r="R34" s="10">
        <f t="shared" si="6"/>
        <v>704572.31849063351</v>
      </c>
      <c r="S34" s="12">
        <f t="shared" si="7"/>
        <v>70457.231849063348</v>
      </c>
      <c r="T34" s="18">
        <f t="shared" si="8"/>
        <v>759528.95933290292</v>
      </c>
      <c r="U34" s="9">
        <f t="shared" si="5"/>
        <v>60</v>
      </c>
    </row>
    <row r="35" spans="17:21" s="2" customFormat="1" ht="15.75" x14ac:dyDescent="0.25">
      <c r="Q35" s="9">
        <v>31</v>
      </c>
      <c r="R35" s="10">
        <f t="shared" si="6"/>
        <v>759528.95933290292</v>
      </c>
      <c r="S35" s="12">
        <f t="shared" si="7"/>
        <v>75952.895933290289</v>
      </c>
      <c r="T35" s="18">
        <f t="shared" si="8"/>
        <v>818772.21816086932</v>
      </c>
      <c r="U35" s="9">
        <f t="shared" si="5"/>
        <v>61</v>
      </c>
    </row>
    <row r="36" spans="17:21" s="2" customFormat="1" ht="15.75" x14ac:dyDescent="0.25">
      <c r="Q36" s="9">
        <v>32</v>
      </c>
      <c r="R36" s="10">
        <f t="shared" si="6"/>
        <v>818772.21816086932</v>
      </c>
      <c r="S36" s="12">
        <f t="shared" si="7"/>
        <v>81877.221816086938</v>
      </c>
      <c r="T36" s="18">
        <f t="shared" si="8"/>
        <v>882636.45117741707</v>
      </c>
      <c r="U36" s="9">
        <f t="shared" si="5"/>
        <v>62</v>
      </c>
    </row>
    <row r="37" spans="17:21" s="2" customFormat="1" ht="15.75" x14ac:dyDescent="0.25">
      <c r="Q37" s="9">
        <v>33</v>
      </c>
      <c r="R37" s="10">
        <f t="shared" si="6"/>
        <v>882636.45117741707</v>
      </c>
      <c r="S37" s="12">
        <f t="shared" si="7"/>
        <v>88263.645117741718</v>
      </c>
      <c r="T37" s="18">
        <f t="shared" si="8"/>
        <v>951482.0943692557</v>
      </c>
      <c r="U37" s="9">
        <f t="shared" si="5"/>
        <v>63</v>
      </c>
    </row>
    <row r="38" spans="17:21" s="2" customFormat="1" ht="15.75" x14ac:dyDescent="0.25">
      <c r="Q38" s="9">
        <v>34</v>
      </c>
      <c r="R38" s="10">
        <f t="shared" si="6"/>
        <v>951482.0943692557</v>
      </c>
      <c r="S38" s="12">
        <f t="shared" si="7"/>
        <v>95148.209436925579</v>
      </c>
      <c r="T38" s="18">
        <f t="shared" si="8"/>
        <v>1025697.6977300576</v>
      </c>
      <c r="U38" s="9">
        <f t="shared" si="5"/>
        <v>64</v>
      </c>
    </row>
    <row r="39" spans="17:21" s="2" customFormat="1" ht="15.75" x14ac:dyDescent="0.25">
      <c r="Q39" s="9">
        <v>35</v>
      </c>
      <c r="R39" s="10">
        <f t="shared" si="6"/>
        <v>1025697.6977300576</v>
      </c>
      <c r="S39" s="12">
        <f t="shared" si="7"/>
        <v>102569.76977300577</v>
      </c>
      <c r="T39" s="18">
        <f t="shared" si="8"/>
        <v>1105702.1181530021</v>
      </c>
      <c r="U39" s="9">
        <f t="shared" si="5"/>
        <v>65</v>
      </c>
    </row>
    <row r="40" spans="17:21" s="2" customFormat="1" ht="15.75" x14ac:dyDescent="0.25">
      <c r="Q40" s="9">
        <v>36</v>
      </c>
      <c r="R40" s="10">
        <f t="shared" ref="R40:R44" si="9">T39+W39</f>
        <v>1105702.1181530021</v>
      </c>
      <c r="S40" s="12">
        <f t="shared" ref="S40:S44" si="10">R40*$E$8</f>
        <v>110570.21181530022</v>
      </c>
      <c r="T40" s="18">
        <f t="shared" ref="T40:T44" si="11">(R40+S40)*(1-$E$9)</f>
        <v>1191946.8833689361</v>
      </c>
      <c r="U40" s="9">
        <f t="shared" si="5"/>
        <v>66</v>
      </c>
    </row>
    <row r="41" spans="17:21" s="2" customFormat="1" ht="15.75" x14ac:dyDescent="0.25">
      <c r="Q41" s="9">
        <v>37</v>
      </c>
      <c r="R41" s="10">
        <f t="shared" si="9"/>
        <v>1191946.8833689361</v>
      </c>
      <c r="S41" s="12">
        <f t="shared" si="10"/>
        <v>119194.68833689363</v>
      </c>
      <c r="T41" s="18">
        <f t="shared" si="11"/>
        <v>1284918.7402717131</v>
      </c>
      <c r="U41" s="9">
        <f t="shared" si="5"/>
        <v>67</v>
      </c>
    </row>
    <row r="42" spans="17:21" s="2" customFormat="1" ht="15.75" x14ac:dyDescent="0.25">
      <c r="Q42" s="9">
        <v>38</v>
      </c>
      <c r="R42" s="10">
        <f t="shared" si="9"/>
        <v>1284918.7402717131</v>
      </c>
      <c r="S42" s="12">
        <f t="shared" si="10"/>
        <v>128491.87402717132</v>
      </c>
      <c r="T42" s="18">
        <f t="shared" si="11"/>
        <v>1385142.4020129067</v>
      </c>
      <c r="U42" s="9">
        <f t="shared" si="5"/>
        <v>68</v>
      </c>
    </row>
    <row r="43" spans="17:21" s="2" customFormat="1" ht="15.75" x14ac:dyDescent="0.25">
      <c r="Q43" s="9">
        <v>39</v>
      </c>
      <c r="R43" s="10">
        <f t="shared" si="9"/>
        <v>1385142.4020129067</v>
      </c>
      <c r="S43" s="12">
        <f t="shared" si="10"/>
        <v>138514.24020129067</v>
      </c>
      <c r="T43" s="18">
        <f t="shared" si="11"/>
        <v>1493183.5093699135</v>
      </c>
      <c r="U43" s="9">
        <f t="shared" si="5"/>
        <v>69</v>
      </c>
    </row>
    <row r="44" spans="17:21" s="2" customFormat="1" ht="16.5" thickBot="1" x14ac:dyDescent="0.3">
      <c r="Q44" s="7">
        <v>40</v>
      </c>
      <c r="R44" s="11">
        <f t="shared" si="9"/>
        <v>1493183.5093699135</v>
      </c>
      <c r="S44" s="13">
        <f t="shared" si="10"/>
        <v>149318.35093699137</v>
      </c>
      <c r="T44" s="19">
        <f t="shared" si="11"/>
        <v>1609651.8231007669</v>
      </c>
      <c r="U44" s="7">
        <f t="shared" si="5"/>
        <v>70</v>
      </c>
    </row>
    <row r="45" spans="17:21" s="2" customFormat="1" x14ac:dyDescent="0.25"/>
    <row r="46" spans="17:21" s="2" customFormat="1" x14ac:dyDescent="0.25"/>
    <row r="47" spans="17:21" s="2" customFormat="1" x14ac:dyDescent="0.25"/>
    <row r="48" spans="17:21"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sheetData>
  <sheetProtection algorithmName="SHA-512" hashValue="sk1iZJ4qSYjiJ2+ZincbNTIG+lXsCLoFmtaJX8DaJAVmK2NipSPIFmp3vgN8Lg83n1EJPFwDuJ8O6D6i07hMuA==" saltValue="7LDuuHP1TghEB98HpF882Q==" spinCount="100000" sheet="1" objects="1" scenarios="1"/>
  <mergeCells count="23">
    <mergeCell ref="Z21:AE21"/>
    <mergeCell ref="B27:E27"/>
    <mergeCell ref="B28:E28"/>
    <mergeCell ref="B23:E23"/>
    <mergeCell ref="B24:E24"/>
    <mergeCell ref="B25:E25"/>
    <mergeCell ref="B26:G26"/>
    <mergeCell ref="AA8:AD8"/>
    <mergeCell ref="AA9:AD10"/>
    <mergeCell ref="S3:S4"/>
    <mergeCell ref="B2:E2"/>
    <mergeCell ref="B15:C16"/>
    <mergeCell ref="B11:E12"/>
    <mergeCell ref="W3:W4"/>
    <mergeCell ref="X3:X4"/>
    <mergeCell ref="R3:R4"/>
    <mergeCell ref="Q3:Q4"/>
    <mergeCell ref="T3:T4"/>
    <mergeCell ref="U3:U4"/>
    <mergeCell ref="Z12:AE20"/>
    <mergeCell ref="B18:E18"/>
    <mergeCell ref="B19:E19"/>
    <mergeCell ref="B20:E20"/>
  </mergeCells>
  <hyperlinks>
    <hyperlink ref="B20:C20" r:id="rId1" display="Vondellaan Vastgoed" xr:uid="{9F321198-492D-44E9-ACEE-BDF075C85120}"/>
    <hyperlink ref="B19" r:id="rId2" display="Corum vastgoedfonds 6 - 8% dividend" xr:uid="{C907034D-569F-46D8-93AC-81260100142B}"/>
    <hyperlink ref="B18" r:id="rId3" display="SynVest vastgoedfonds 7 - 9% dividend" xr:uid="{0C981BB9-1594-445E-8C9E-CE5A523E2922}"/>
    <hyperlink ref="B24" r:id="rId4" display="Mexem" xr:uid="{5D70E439-641D-44AA-99E5-312EE5F9B22D}"/>
    <hyperlink ref="B23" r:id="rId5" display="DEGIRO" xr:uid="{045F73D4-D5E5-4856-8A60-919D7DBFB083}"/>
    <hyperlink ref="B26" r:id="rId6" display="Freedom24" xr:uid="{30B7BD46-8C3D-4251-90A0-E22CB3A7005D}"/>
    <hyperlink ref="Z21:AE21" r:id="rId7" display="Vraag een gratis adviesgesprek aan" xr:uid="{D92EA987-9011-4DC1-B9A5-01AAEDCEE81F}"/>
    <hyperlink ref="B18:E18" r:id="rId8" display="SynVest dividend bekijken &gt;&gt;" xr:uid="{49AFC63C-5799-4366-AB5A-198DFF918E45}"/>
    <hyperlink ref="B19:E19" r:id="rId9" display="Corum Invest dividend bekijken &gt;&gt;" xr:uid="{576CD5E6-888A-4F68-9604-FF176529246A}"/>
    <hyperlink ref="B23:E23" r:id="rId10" display="DEGIRO Beste ETF's bekijken &gt;&gt;" xr:uid="{49F7819F-304F-48D9-B4F7-04A1495A5AF2}"/>
    <hyperlink ref="B24:E24" r:id="rId11" display="MEXEM Beste ETF's bekijken &gt;&gt;" xr:uid="{5A1F3F34-14B3-4B2B-888E-9AB5975FD03F}"/>
    <hyperlink ref="B25:E25" r:id="rId12" display="eToro Beste ETF's bekijken &gt;&gt;" xr:uid="{CB745212-984A-4654-83CC-AECDA450B892}"/>
    <hyperlink ref="B26:E26" r:id="rId13" display="Freedom24 Beste ETF's bekijken &gt;&gt;" xr:uid="{82428DF7-4CF6-48AC-8C07-3933772D01F1}"/>
    <hyperlink ref="B20:E20" r:id="rId14" display="Vondellaan dividend bekijken &gt;&gt;" xr:uid="{CACB038B-B764-482F-9498-0326B73DFFF8}"/>
  </hyperlinks>
  <pageMargins left="0.7" right="0.7" top="0.75" bottom="0.75" header="0.3" footer="0.3"/>
  <pageSetup orientation="portrait" r:id="rId15"/>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04EB0-F254-4C82-8A25-613A6E9234C9}">
  <dimension ref="A3:AX7"/>
  <sheetViews>
    <sheetView workbookViewId="0">
      <selection activeCell="E4" sqref="E4"/>
    </sheetView>
  </sheetViews>
  <sheetFormatPr defaultRowHeight="15" x14ac:dyDescent="0.25"/>
  <cols>
    <col min="1" max="4" width="8.85546875" style="2"/>
    <col min="5" max="5" width="9.85546875" style="2" bestFit="1" customWidth="1"/>
    <col min="6" max="50" width="8.85546875" style="2"/>
  </cols>
  <sheetData>
    <row r="3" spans="2:5" ht="15.75" x14ac:dyDescent="0.25">
      <c r="B3" s="8" t="s">
        <v>1</v>
      </c>
      <c r="C3" s="3"/>
      <c r="D3" s="3"/>
      <c r="E3" s="3">
        <v>30</v>
      </c>
    </row>
    <row r="4" spans="2:5" ht="15.75" x14ac:dyDescent="0.25">
      <c r="B4" s="8" t="s">
        <v>47</v>
      </c>
      <c r="C4" s="3"/>
      <c r="D4" s="3"/>
      <c r="E4" s="73">
        <v>500</v>
      </c>
    </row>
    <row r="5" spans="2:5" ht="15.75" x14ac:dyDescent="0.25">
      <c r="B5" s="8" t="s">
        <v>4</v>
      </c>
      <c r="C5" s="3"/>
      <c r="D5" s="3"/>
      <c r="E5" s="73">
        <v>20000</v>
      </c>
    </row>
    <row r="6" spans="2:5" ht="15.75" x14ac:dyDescent="0.25">
      <c r="B6" s="8" t="s">
        <v>67</v>
      </c>
      <c r="C6" s="3"/>
      <c r="D6" s="3"/>
      <c r="E6" s="74">
        <v>0.1</v>
      </c>
    </row>
    <row r="7" spans="2:5" ht="15.75" x14ac:dyDescent="0.25">
      <c r="B7" s="8" t="s">
        <v>11</v>
      </c>
      <c r="C7" s="3"/>
      <c r="D7" s="3"/>
      <c r="E7" s="75">
        <v>0.02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FF6F4-08D0-4F65-8F0C-CEC4B2C09516}">
  <dimension ref="A1:BK296"/>
  <sheetViews>
    <sheetView workbookViewId="0">
      <selection activeCell="C7" sqref="C7"/>
    </sheetView>
  </sheetViews>
  <sheetFormatPr defaultRowHeight="15" x14ac:dyDescent="0.25"/>
  <cols>
    <col min="1" max="1" width="0.85546875" style="2" customWidth="1"/>
    <col min="2" max="2" width="20.28515625" customWidth="1"/>
    <col min="3" max="3" width="11.140625" customWidth="1"/>
    <col min="5" max="5" width="11.140625" customWidth="1"/>
    <col min="6" max="6" width="8.85546875" customWidth="1"/>
    <col min="16" max="16" width="7" customWidth="1"/>
    <col min="17" max="17" width="1.85546875" customWidth="1"/>
    <col min="18" max="18" width="11" style="2" hidden="1" customWidth="1"/>
    <col min="19" max="20" width="8.85546875" style="2" hidden="1" customWidth="1"/>
    <col min="21" max="21" width="13.42578125" style="2" customWidth="1"/>
    <col min="22" max="22" width="8.85546875" style="2" customWidth="1"/>
    <col min="23" max="25" width="9.140625" style="2"/>
    <col min="26" max="26" width="10.5703125" style="2" customWidth="1"/>
    <col min="27" max="63" width="9.140625" style="2"/>
  </cols>
  <sheetData>
    <row r="1" spans="1:27" s="2" customFormat="1" ht="15.75" thickBot="1" x14ac:dyDescent="0.3"/>
    <row r="2" spans="1:27" s="2" customFormat="1" ht="15.75" thickBot="1" x14ac:dyDescent="0.3">
      <c r="B2" s="100" t="s">
        <v>43</v>
      </c>
      <c r="C2" s="101"/>
      <c r="D2" s="101"/>
      <c r="E2" s="102"/>
    </row>
    <row r="3" spans="1:27" s="2" customFormat="1" ht="15.75" thickBot="1" x14ac:dyDescent="0.3"/>
    <row r="4" spans="1:27" s="2" customFormat="1" ht="28.5" customHeight="1" thickBot="1" x14ac:dyDescent="0.3">
      <c r="B4" s="61" t="s">
        <v>12</v>
      </c>
      <c r="C4" s="62" t="s">
        <v>2</v>
      </c>
      <c r="D4" s="63" t="s">
        <v>13</v>
      </c>
      <c r="E4" s="62" t="s">
        <v>50</v>
      </c>
      <c r="U4" s="21" t="s">
        <v>14</v>
      </c>
      <c r="V4" s="22" t="s">
        <v>15</v>
      </c>
      <c r="AA4" s="60" t="s">
        <v>51</v>
      </c>
    </row>
    <row r="5" spans="1:27" s="2" customFormat="1" ht="15.75" thickBot="1" x14ac:dyDescent="0.3">
      <c r="B5" s="23" t="s">
        <v>49</v>
      </c>
      <c r="C5" s="24">
        <v>8.5000000000000006E-2</v>
      </c>
      <c r="D5" s="25">
        <v>0.25</v>
      </c>
      <c r="E5" s="26" t="s">
        <v>16</v>
      </c>
      <c r="R5" s="2" t="s">
        <v>17</v>
      </c>
      <c r="U5" s="2" t="str">
        <f t="shared" ref="U5:U13" si="0">B5</f>
        <v>VT</v>
      </c>
      <c r="V5" s="2" t="s">
        <v>48</v>
      </c>
      <c r="W5" s="27"/>
      <c r="AA5" s="28" t="s">
        <v>16</v>
      </c>
    </row>
    <row r="6" spans="1:27" s="2" customFormat="1" ht="15.75" thickBot="1" x14ac:dyDescent="0.3">
      <c r="B6" s="23" t="s">
        <v>18</v>
      </c>
      <c r="C6" s="24">
        <v>7.4999999999999997E-2</v>
      </c>
      <c r="D6" s="25">
        <v>0.1</v>
      </c>
      <c r="E6" s="26" t="s">
        <v>19</v>
      </c>
      <c r="R6" s="29" t="s">
        <v>2</v>
      </c>
      <c r="S6" s="29" t="s">
        <v>20</v>
      </c>
      <c r="T6" s="29" t="s">
        <v>21</v>
      </c>
      <c r="U6" s="2" t="str">
        <f t="shared" si="0"/>
        <v>VHYL</v>
      </c>
      <c r="V6" s="2" t="s">
        <v>33</v>
      </c>
      <c r="AA6" s="28" t="s">
        <v>19</v>
      </c>
    </row>
    <row r="7" spans="1:27" s="2" customFormat="1" x14ac:dyDescent="0.25">
      <c r="B7" s="23" t="s">
        <v>22</v>
      </c>
      <c r="C7" s="24">
        <v>7.0000000000000007E-2</v>
      </c>
      <c r="D7" s="25">
        <v>0.1</v>
      </c>
      <c r="E7" s="26" t="s">
        <v>16</v>
      </c>
      <c r="R7" s="24">
        <f t="shared" ref="R7:R15" si="1">C5</f>
        <v>8.5000000000000006E-2</v>
      </c>
      <c r="S7" s="30">
        <f t="shared" ref="S7:S15" si="2">D5*10000</f>
        <v>2500</v>
      </c>
      <c r="T7" s="31">
        <f>R7*S7</f>
        <v>212.50000000000003</v>
      </c>
      <c r="U7" s="2" t="str">
        <f t="shared" si="0"/>
        <v xml:space="preserve">VNQ </v>
      </c>
      <c r="V7" s="2" t="s">
        <v>23</v>
      </c>
      <c r="AA7" s="28" t="s">
        <v>16</v>
      </c>
    </row>
    <row r="8" spans="1:27" s="2" customFormat="1" x14ac:dyDescent="0.25">
      <c r="B8" s="23" t="s">
        <v>24</v>
      </c>
      <c r="C8" s="24">
        <v>7.0000000000000007E-2</v>
      </c>
      <c r="D8" s="25">
        <v>0.1</v>
      </c>
      <c r="E8" s="76" t="s">
        <v>70</v>
      </c>
      <c r="R8" s="24">
        <f t="shared" si="1"/>
        <v>7.4999999999999997E-2</v>
      </c>
      <c r="S8" s="31">
        <f t="shared" si="2"/>
        <v>1000</v>
      </c>
      <c r="T8" s="31">
        <f t="shared" ref="T8:T15" si="3">R8*S8</f>
        <v>75</v>
      </c>
      <c r="U8" s="2" t="str">
        <f t="shared" si="0"/>
        <v>VNQI</v>
      </c>
      <c r="V8" s="2" t="s">
        <v>26</v>
      </c>
      <c r="AA8" s="32" t="s">
        <v>25</v>
      </c>
    </row>
    <row r="9" spans="1:27" s="2" customFormat="1" x14ac:dyDescent="0.25">
      <c r="B9" s="23" t="s">
        <v>71</v>
      </c>
      <c r="C9" s="24">
        <v>0.09</v>
      </c>
      <c r="D9" s="25">
        <v>0.1</v>
      </c>
      <c r="E9" s="26" t="s">
        <v>19</v>
      </c>
      <c r="R9" s="24">
        <f t="shared" si="1"/>
        <v>7.0000000000000007E-2</v>
      </c>
      <c r="S9" s="31">
        <f t="shared" si="2"/>
        <v>1000</v>
      </c>
      <c r="T9" s="31">
        <f t="shared" si="3"/>
        <v>70</v>
      </c>
      <c r="U9" s="2" t="str">
        <f t="shared" si="0"/>
        <v xml:space="preserve">IUSN of Russell 2000 </v>
      </c>
      <c r="V9" s="2" t="s">
        <v>27</v>
      </c>
      <c r="AA9" s="28" t="s">
        <v>19</v>
      </c>
    </row>
    <row r="10" spans="1:27" s="2" customFormat="1" x14ac:dyDescent="0.25">
      <c r="B10" s="33" t="s">
        <v>72</v>
      </c>
      <c r="C10" s="24">
        <v>2.8000000000000001E-2</v>
      </c>
      <c r="D10" s="25">
        <v>0.25</v>
      </c>
      <c r="E10" s="26" t="s">
        <v>19</v>
      </c>
      <c r="R10" s="24">
        <f t="shared" si="1"/>
        <v>7.0000000000000007E-2</v>
      </c>
      <c r="S10" s="31">
        <f t="shared" si="2"/>
        <v>1000</v>
      </c>
      <c r="T10" s="31">
        <f t="shared" si="3"/>
        <v>70</v>
      </c>
      <c r="U10" s="2" t="str">
        <f t="shared" si="0"/>
        <v>BNWD of VECP</v>
      </c>
      <c r="V10" s="2" t="s">
        <v>46</v>
      </c>
      <c r="AA10" s="28" t="s">
        <v>19</v>
      </c>
    </row>
    <row r="11" spans="1:27" s="2" customFormat="1" ht="15.75" thickBot="1" x14ac:dyDescent="0.3">
      <c r="B11" s="34" t="s">
        <v>28</v>
      </c>
      <c r="C11" s="35">
        <v>0.08</v>
      </c>
      <c r="D11" s="36">
        <v>0.1</v>
      </c>
      <c r="E11" s="68" t="s">
        <v>28</v>
      </c>
      <c r="F11" s="38"/>
      <c r="R11" s="24">
        <f t="shared" si="1"/>
        <v>0.09</v>
      </c>
      <c r="S11" s="31">
        <f t="shared" si="2"/>
        <v>1000</v>
      </c>
      <c r="T11" s="31">
        <f t="shared" si="3"/>
        <v>90</v>
      </c>
      <c r="U11" s="2" t="str">
        <f t="shared" si="0"/>
        <v>SynVest</v>
      </c>
      <c r="V11" s="2" t="s">
        <v>40</v>
      </c>
      <c r="AA11" s="39" t="s">
        <v>28</v>
      </c>
    </row>
    <row r="12" spans="1:27" s="2" customFormat="1" ht="15.75" hidden="1" thickBot="1" x14ac:dyDescent="0.3">
      <c r="A12" s="40"/>
      <c r="B12" s="41" t="s">
        <v>29</v>
      </c>
      <c r="C12" s="24">
        <v>0.06</v>
      </c>
      <c r="D12" s="25">
        <v>0</v>
      </c>
      <c r="E12" s="35"/>
      <c r="F12" s="38"/>
      <c r="R12" s="24">
        <f t="shared" si="1"/>
        <v>2.8000000000000001E-2</v>
      </c>
      <c r="S12" s="31">
        <f t="shared" si="2"/>
        <v>2500</v>
      </c>
      <c r="T12" s="31">
        <f>R12*S12</f>
        <v>70</v>
      </c>
      <c r="U12" s="2" t="str">
        <f t="shared" si="0"/>
        <v>Laten Beleggen</v>
      </c>
      <c r="V12" s="2" t="s">
        <v>42</v>
      </c>
    </row>
    <row r="13" spans="1:27" s="2" customFormat="1" ht="1.1499999999999999" customHeight="1" thickBot="1" x14ac:dyDescent="0.3">
      <c r="B13" s="43" t="s">
        <v>30</v>
      </c>
      <c r="C13" s="35"/>
      <c r="D13" s="36"/>
      <c r="E13" s="44"/>
      <c r="F13" s="38"/>
      <c r="R13" s="24">
        <f>C11</f>
        <v>0.08</v>
      </c>
      <c r="S13" s="31">
        <f>D11*10000</f>
        <v>1000</v>
      </c>
      <c r="T13" s="31">
        <f>R13*S13</f>
        <v>80</v>
      </c>
      <c r="U13" s="2" t="str">
        <f t="shared" si="0"/>
        <v xml:space="preserve"> </v>
      </c>
    </row>
    <row r="14" spans="1:27" s="2" customFormat="1" ht="23.25" x14ac:dyDescent="0.25">
      <c r="C14" s="42"/>
      <c r="D14" s="45"/>
      <c r="E14" s="45"/>
      <c r="F14" s="38"/>
      <c r="R14" s="24">
        <f>C12</f>
        <v>0.06</v>
      </c>
      <c r="S14" s="31">
        <f>D12*10000</f>
        <v>0</v>
      </c>
      <c r="T14" s="31">
        <f t="shared" si="3"/>
        <v>0</v>
      </c>
      <c r="U14" s="103"/>
      <c r="V14" s="103"/>
    </row>
    <row r="15" spans="1:27" s="2" customFormat="1" ht="16.5" thickBot="1" x14ac:dyDescent="0.3">
      <c r="B15" s="104" t="s">
        <v>31</v>
      </c>
      <c r="C15" s="105">
        <f>T17/10000</f>
        <v>6.6750000000000004E-2</v>
      </c>
      <c r="D15" s="106">
        <f>SUM(D5:D13)</f>
        <v>0.99999999999999989</v>
      </c>
      <c r="E15" s="46"/>
      <c r="F15" s="38"/>
      <c r="R15" s="35">
        <f t="shared" si="1"/>
        <v>0</v>
      </c>
      <c r="S15" s="47">
        <f t="shared" si="2"/>
        <v>0</v>
      </c>
      <c r="T15" s="47">
        <f t="shared" si="3"/>
        <v>0</v>
      </c>
      <c r="U15" s="71" t="s">
        <v>64</v>
      </c>
    </row>
    <row r="16" spans="1:27" s="2" customFormat="1" ht="14.45" customHeight="1" x14ac:dyDescent="0.25">
      <c r="B16" s="104"/>
      <c r="C16" s="105"/>
      <c r="D16" s="106"/>
      <c r="E16" s="46"/>
      <c r="F16" s="38"/>
      <c r="U16" s="72"/>
      <c r="V16" s="49"/>
    </row>
    <row r="17" spans="2:24" s="2" customFormat="1" ht="15.75" x14ac:dyDescent="0.25">
      <c r="F17" s="38"/>
      <c r="T17" s="2">
        <f>SUM(T7:T15)</f>
        <v>667.5</v>
      </c>
      <c r="U17" s="107" t="s">
        <v>65</v>
      </c>
      <c r="V17" s="107"/>
      <c r="W17" s="107"/>
      <c r="X17" s="107"/>
    </row>
    <row r="18" spans="2:24" s="2" customFormat="1" x14ac:dyDescent="0.25">
      <c r="B18" s="70" t="s">
        <v>63</v>
      </c>
      <c r="F18" s="38"/>
      <c r="U18" s="48"/>
      <c r="V18" s="49"/>
    </row>
    <row r="19" spans="2:24" s="2" customFormat="1" x14ac:dyDescent="0.25">
      <c r="F19" s="38"/>
      <c r="U19" s="48"/>
      <c r="V19" s="49"/>
    </row>
    <row r="20" spans="2:24" s="2" customFormat="1" x14ac:dyDescent="0.25">
      <c r="U20" s="48"/>
      <c r="V20" s="49"/>
    </row>
    <row r="21" spans="2:24" s="2" customFormat="1" x14ac:dyDescent="0.25">
      <c r="U21" s="49"/>
      <c r="V21" s="49"/>
    </row>
    <row r="22" spans="2:24" s="2" customFormat="1" ht="15.75" x14ac:dyDescent="0.25">
      <c r="C22" s="38"/>
      <c r="U22" s="71"/>
      <c r="V22" s="49"/>
    </row>
    <row r="23" spans="2:24" s="2" customFormat="1" ht="15.75" x14ac:dyDescent="0.25">
      <c r="U23" s="72"/>
      <c r="V23" s="49"/>
    </row>
    <row r="24" spans="2:24" s="2" customFormat="1" ht="15.75" x14ac:dyDescent="0.25">
      <c r="U24" s="72"/>
      <c r="V24" s="49"/>
    </row>
    <row r="25" spans="2:24" s="2" customFormat="1" x14ac:dyDescent="0.25">
      <c r="U25" s="49"/>
      <c r="V25" s="49"/>
    </row>
    <row r="26" spans="2:24" s="2" customFormat="1" x14ac:dyDescent="0.25">
      <c r="U26" s="49"/>
      <c r="V26" s="49"/>
    </row>
    <row r="27" spans="2:24" s="2" customFormat="1" x14ac:dyDescent="0.25">
      <c r="U27" s="49"/>
      <c r="V27" s="49"/>
    </row>
    <row r="28" spans="2:24" s="2" customFormat="1" x14ac:dyDescent="0.25">
      <c r="U28" s="49"/>
      <c r="V28" s="49"/>
    </row>
    <row r="29" spans="2:24" s="2" customFormat="1" x14ac:dyDescent="0.25">
      <c r="U29" s="49"/>
      <c r="V29" s="49"/>
    </row>
    <row r="30" spans="2:24" s="2" customFormat="1" x14ac:dyDescent="0.25">
      <c r="U30" s="49"/>
      <c r="V30" s="49"/>
    </row>
    <row r="31" spans="2:24" s="2" customFormat="1" x14ac:dyDescent="0.25">
      <c r="U31" s="49"/>
      <c r="V31" s="49"/>
    </row>
    <row r="32" spans="2:24" s="2" customFormat="1" x14ac:dyDescent="0.25">
      <c r="U32" s="50"/>
      <c r="V32" s="50"/>
    </row>
    <row r="33" spans="21:22" s="2" customFormat="1" ht="23.25" x14ac:dyDescent="0.25">
      <c r="U33" s="99"/>
      <c r="V33" s="99"/>
    </row>
    <row r="34" spans="21:22" s="2" customFormat="1" x14ac:dyDescent="0.25">
      <c r="U34" s="50"/>
      <c r="V34" s="50"/>
    </row>
    <row r="35" spans="21:22" s="2" customFormat="1" x14ac:dyDescent="0.25">
      <c r="U35" s="50"/>
      <c r="V35" s="50"/>
    </row>
    <row r="36" spans="21:22" s="2" customFormat="1" x14ac:dyDescent="0.25">
      <c r="U36" s="50"/>
      <c r="V36" s="50"/>
    </row>
    <row r="37" spans="21:22" s="2" customFormat="1" x14ac:dyDescent="0.25"/>
    <row r="38" spans="21:22" s="2" customFormat="1" x14ac:dyDescent="0.25"/>
    <row r="39" spans="21:22" s="2" customFormat="1" x14ac:dyDescent="0.25"/>
    <row r="40" spans="21:22" s="2" customFormat="1" x14ac:dyDescent="0.25"/>
    <row r="41" spans="21:22" s="2" customFormat="1" x14ac:dyDescent="0.25"/>
    <row r="42" spans="21:22" s="2" customFormat="1" x14ac:dyDescent="0.25"/>
    <row r="43" spans="21:22" s="2" customFormat="1" x14ac:dyDescent="0.25"/>
    <row r="44" spans="21:22" s="2" customFormat="1" x14ac:dyDescent="0.25"/>
    <row r="45" spans="21:22" s="2" customFormat="1" x14ac:dyDescent="0.25"/>
    <row r="46" spans="21:22" s="2" customFormat="1" x14ac:dyDescent="0.25"/>
    <row r="47" spans="21:22" s="2" customFormat="1" x14ac:dyDescent="0.25"/>
    <row r="48" spans="21:22"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row r="289" s="2" customFormat="1" x14ac:dyDescent="0.25"/>
    <row r="290" s="2" customFormat="1" x14ac:dyDescent="0.25"/>
    <row r="291" s="2" customFormat="1" x14ac:dyDescent="0.25"/>
    <row r="292" s="2" customFormat="1" x14ac:dyDescent="0.25"/>
    <row r="293" s="2" customFormat="1" x14ac:dyDescent="0.25"/>
    <row r="294" s="2" customFormat="1" x14ac:dyDescent="0.25"/>
    <row r="295" s="2" customFormat="1" x14ac:dyDescent="0.25"/>
    <row r="296" s="2" customFormat="1" x14ac:dyDescent="0.25"/>
  </sheetData>
  <sheetProtection algorithmName="SHA-512" hashValue="pA+sh6v2SS02DRdsjWK9Zmoxcmxi2oC70psGliiO52LbCy5Cr/8sbjrtjrH4h9rJSyIWcHD9QnN1ttO06puVhA==" saltValue="JZa1C5AL9XJt7rbEi4B+zA==" spinCount="100000" sheet="1" objects="1" scenarios="1"/>
  <mergeCells count="7">
    <mergeCell ref="U33:V33"/>
    <mergeCell ref="B2:E2"/>
    <mergeCell ref="U14:V14"/>
    <mergeCell ref="B15:B16"/>
    <mergeCell ref="C15:C16"/>
    <mergeCell ref="D15:D16"/>
    <mergeCell ref="U17:X17"/>
  </mergeCells>
  <hyperlinks>
    <hyperlink ref="E6" r:id="rId1" xr:uid="{AB56CAE0-5F3A-4702-ABBC-8C73001A10FF}"/>
    <hyperlink ref="E5" r:id="rId2" xr:uid="{058A304F-6AE1-4B6D-910E-C794463238A6}"/>
    <hyperlink ref="E9" r:id="rId3" xr:uid="{A0467523-CD52-4160-9E41-0B06ACA0726E}"/>
    <hyperlink ref="E10" r:id="rId4" xr:uid="{EF40B389-DE48-4375-AC06-EEFE41FDE161}"/>
    <hyperlink ref="B11" r:id="rId5" xr:uid="{CFA2F1B4-C164-44B4-8AE2-083CE3DB4D4F}"/>
    <hyperlink ref="E11" r:id="rId6" xr:uid="{2B676059-7EF1-403F-A3B2-02DDB2D743A6}"/>
    <hyperlink ref="B12" r:id="rId7" xr:uid="{490175FD-FF4F-4F4D-ABAD-9AA8596E135A}"/>
    <hyperlink ref="AA6" r:id="rId8" xr:uid="{AD22FEE4-38A3-441F-A9EB-0894878A9B56}"/>
    <hyperlink ref="AA5" r:id="rId9" xr:uid="{8BB3EB3C-9461-445B-817F-63B8D5C7D298}"/>
    <hyperlink ref="AA9" r:id="rId10" xr:uid="{6FFFF6B9-D781-4F22-8B87-6D8E8FDC30FE}"/>
    <hyperlink ref="AA10" r:id="rId11" xr:uid="{74AAF59A-68E8-4975-BF81-7353346E0BE5}"/>
    <hyperlink ref="AA11" r:id="rId12" xr:uid="{AB075AB0-B1E5-42D5-83C1-4FE505CA2FA8}"/>
    <hyperlink ref="E7" r:id="rId13" xr:uid="{453C2AF1-8ED4-40A5-BF9A-98E8DFF0F83F}"/>
    <hyperlink ref="AA7" r:id="rId14" xr:uid="{B588524B-8F12-412C-860A-06397F173F16}"/>
    <hyperlink ref="U17" r:id="rId15" xr:uid="{AD533B21-2343-4AC0-874E-B024D1DF30F8}"/>
    <hyperlink ref="U17:X17" r:id="rId16" display="Vraag een gratis adviesgesprek aan" xr:uid="{F33AB7DD-C509-4186-90A8-59AA94F4AC7A}"/>
    <hyperlink ref="E8" r:id="rId17" xr:uid="{DCEB9827-25AE-4365-9579-6ABC3B0F81A8}"/>
  </hyperlinks>
  <pageMargins left="0.7" right="0.7" top="0.75" bottom="0.75" header="0.3" footer="0.3"/>
  <pageSetup orientation="portrait" r:id="rId18"/>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B59A7-0470-44DE-B6C7-5E9942DFD36B}">
  <dimension ref="A1:BT97"/>
  <sheetViews>
    <sheetView topLeftCell="C1" workbookViewId="0">
      <selection activeCell="U17" sqref="U17:X17"/>
    </sheetView>
  </sheetViews>
  <sheetFormatPr defaultRowHeight="15" x14ac:dyDescent="0.25"/>
  <cols>
    <col min="1" max="1" width="0.85546875" style="2" customWidth="1"/>
    <col min="2" max="2" width="20" customWidth="1"/>
    <col min="3" max="3" width="11.5703125" customWidth="1"/>
    <col min="5" max="5" width="11.7109375" customWidth="1"/>
    <col min="6" max="6" width="8.85546875" customWidth="1"/>
    <col min="16" max="16" width="7" customWidth="1"/>
    <col min="17" max="17" width="1.85546875" customWidth="1"/>
    <col min="18" max="18" width="11" style="2" hidden="1" customWidth="1"/>
    <col min="19" max="20" width="8.85546875" style="2" hidden="1" customWidth="1"/>
    <col min="21" max="21" width="11.28515625" style="2" customWidth="1"/>
    <col min="22" max="23" width="8.85546875" style="2" customWidth="1"/>
    <col min="24" max="25" width="9.140625" style="2"/>
    <col min="26" max="26" width="15.7109375" style="2" customWidth="1"/>
    <col min="27" max="27" width="9.140625" style="2"/>
    <col min="28" max="28" width="16.140625" style="2" customWidth="1"/>
    <col min="29" max="72" width="9.140625" style="2"/>
  </cols>
  <sheetData>
    <row r="1" spans="2:30" s="2" customFormat="1" ht="15.75" thickBot="1" x14ac:dyDescent="0.3"/>
    <row r="2" spans="2:30" s="2" customFormat="1" ht="15.75" thickBot="1" x14ac:dyDescent="0.3">
      <c r="B2" s="100" t="s">
        <v>44</v>
      </c>
      <c r="C2" s="101"/>
      <c r="D2" s="101"/>
      <c r="E2" s="102"/>
    </row>
    <row r="3" spans="2:30" s="2" customFormat="1" ht="15.75" thickBot="1" x14ac:dyDescent="0.3"/>
    <row r="4" spans="2:30" s="2" customFormat="1" ht="22.5" customHeight="1" thickBot="1" x14ac:dyDescent="0.3">
      <c r="B4" s="61" t="s">
        <v>12</v>
      </c>
      <c r="C4" s="62" t="s">
        <v>2</v>
      </c>
      <c r="D4" s="63" t="s">
        <v>13</v>
      </c>
      <c r="E4" s="62" t="s">
        <v>50</v>
      </c>
      <c r="U4" s="21" t="s">
        <v>14</v>
      </c>
      <c r="V4" s="22" t="s">
        <v>15</v>
      </c>
      <c r="W4" s="22"/>
      <c r="X4" s="22"/>
      <c r="Y4" s="22"/>
      <c r="Z4" s="22"/>
      <c r="AA4" s="60" t="s">
        <v>51</v>
      </c>
    </row>
    <row r="5" spans="2:30" s="2" customFormat="1" ht="15.75" thickBot="1" x14ac:dyDescent="0.3">
      <c r="B5" s="23" t="s">
        <v>49</v>
      </c>
      <c r="C5" s="24">
        <v>8.5000000000000006E-2</v>
      </c>
      <c r="D5" s="25">
        <v>0.35</v>
      </c>
      <c r="E5" s="26" t="s">
        <v>16</v>
      </c>
      <c r="R5" s="2" t="s">
        <v>17</v>
      </c>
      <c r="U5" s="2" t="str">
        <f t="shared" ref="U5:U13" si="0">B5</f>
        <v>VT</v>
      </c>
      <c r="V5" s="2" t="s">
        <v>48</v>
      </c>
      <c r="W5" s="42"/>
      <c r="X5" s="51"/>
      <c r="Y5" s="42"/>
      <c r="Z5" s="42"/>
      <c r="AA5" s="28" t="s">
        <v>16</v>
      </c>
      <c r="AD5" s="27"/>
    </row>
    <row r="6" spans="2:30" s="2" customFormat="1" ht="15.75" thickBot="1" x14ac:dyDescent="0.3">
      <c r="B6" s="23" t="s">
        <v>32</v>
      </c>
      <c r="C6" s="24">
        <v>0.09</v>
      </c>
      <c r="D6" s="25">
        <v>0.1</v>
      </c>
      <c r="E6" s="26" t="s">
        <v>16</v>
      </c>
      <c r="R6" s="29" t="s">
        <v>2</v>
      </c>
      <c r="S6" s="29" t="s">
        <v>20</v>
      </c>
      <c r="T6" s="29" t="s">
        <v>21</v>
      </c>
      <c r="U6" s="2" t="str">
        <f t="shared" si="0"/>
        <v>SCHD</v>
      </c>
      <c r="V6" s="2" t="s">
        <v>33</v>
      </c>
      <c r="W6" s="42"/>
      <c r="X6" s="51"/>
      <c r="Y6" s="42"/>
      <c r="Z6" s="42"/>
      <c r="AA6" s="28" t="s">
        <v>16</v>
      </c>
    </row>
    <row r="7" spans="2:30" s="2" customFormat="1" x14ac:dyDescent="0.25">
      <c r="B7" s="23" t="s">
        <v>22</v>
      </c>
      <c r="C7" s="24">
        <v>7.0000000000000007E-2</v>
      </c>
      <c r="D7" s="25">
        <v>0.1</v>
      </c>
      <c r="E7" s="26" t="s">
        <v>16</v>
      </c>
      <c r="R7" s="24">
        <f t="shared" ref="R7:R15" si="1">C5</f>
        <v>8.5000000000000006E-2</v>
      </c>
      <c r="S7" s="30">
        <f t="shared" ref="S7:S15" si="2">D5*10000</f>
        <v>3500</v>
      </c>
      <c r="T7" s="31">
        <f>R7*S7</f>
        <v>297.5</v>
      </c>
      <c r="U7" s="2" t="str">
        <f t="shared" si="0"/>
        <v xml:space="preserve">VNQ </v>
      </c>
      <c r="V7" s="2" t="s">
        <v>23</v>
      </c>
      <c r="W7" s="42"/>
      <c r="X7" s="52"/>
      <c r="Y7" s="42"/>
      <c r="Z7" s="42"/>
      <c r="AA7" s="28" t="s">
        <v>16</v>
      </c>
    </row>
    <row r="8" spans="2:30" s="2" customFormat="1" x14ac:dyDescent="0.25">
      <c r="B8" s="23" t="s">
        <v>24</v>
      </c>
      <c r="C8" s="24">
        <v>7.0000000000000007E-2</v>
      </c>
      <c r="D8" s="25">
        <v>0.1</v>
      </c>
      <c r="E8" s="76" t="s">
        <v>70</v>
      </c>
      <c r="R8" s="24">
        <f t="shared" si="1"/>
        <v>0.09</v>
      </c>
      <c r="S8" s="31">
        <f t="shared" si="2"/>
        <v>1000</v>
      </c>
      <c r="T8" s="31">
        <f t="shared" ref="T8:T15" si="3">R8*S8</f>
        <v>90</v>
      </c>
      <c r="U8" s="2" t="str">
        <f t="shared" si="0"/>
        <v>VNQI</v>
      </c>
      <c r="V8" s="2" t="s">
        <v>26</v>
      </c>
      <c r="W8" s="42"/>
      <c r="X8" s="52"/>
      <c r="Y8" s="42"/>
      <c r="Z8" s="42"/>
      <c r="AA8" s="32" t="s">
        <v>25</v>
      </c>
    </row>
    <row r="9" spans="2:30" s="2" customFormat="1" x14ac:dyDescent="0.25">
      <c r="B9" s="23" t="s">
        <v>71</v>
      </c>
      <c r="C9" s="24">
        <v>0.09</v>
      </c>
      <c r="D9" s="25">
        <v>0.1</v>
      </c>
      <c r="E9" s="26" t="s">
        <v>19</v>
      </c>
      <c r="R9" s="24">
        <f t="shared" si="1"/>
        <v>7.0000000000000007E-2</v>
      </c>
      <c r="S9" s="31">
        <f t="shared" si="2"/>
        <v>1000</v>
      </c>
      <c r="T9" s="31">
        <f t="shared" si="3"/>
        <v>70</v>
      </c>
      <c r="U9" s="2" t="str">
        <f t="shared" si="0"/>
        <v xml:space="preserve">IUSN of Russell 2000 </v>
      </c>
      <c r="V9" s="2" t="s">
        <v>27</v>
      </c>
      <c r="W9" s="42"/>
      <c r="X9" s="52"/>
      <c r="Y9" s="42"/>
      <c r="Z9" s="42"/>
      <c r="AA9" s="28" t="s">
        <v>19</v>
      </c>
    </row>
    <row r="10" spans="2:30" s="2" customFormat="1" x14ac:dyDescent="0.25">
      <c r="B10" s="33" t="s">
        <v>72</v>
      </c>
      <c r="C10" s="24">
        <v>2.8000000000000001E-2</v>
      </c>
      <c r="D10" s="25">
        <v>0.1</v>
      </c>
      <c r="E10" s="26" t="s">
        <v>19</v>
      </c>
      <c r="R10" s="24">
        <f t="shared" si="1"/>
        <v>7.0000000000000007E-2</v>
      </c>
      <c r="S10" s="31">
        <f t="shared" si="2"/>
        <v>1000</v>
      </c>
      <c r="T10" s="31">
        <f t="shared" si="3"/>
        <v>70</v>
      </c>
      <c r="U10" s="2" t="str">
        <f t="shared" si="0"/>
        <v>BNWD of VECP</v>
      </c>
      <c r="V10" s="2" t="s">
        <v>46</v>
      </c>
      <c r="W10" s="42"/>
      <c r="X10" s="52"/>
      <c r="Y10" s="42"/>
      <c r="Z10" s="42"/>
      <c r="AA10" s="28" t="s">
        <v>19</v>
      </c>
    </row>
    <row r="11" spans="2:30" s="2" customFormat="1" x14ac:dyDescent="0.25">
      <c r="B11" s="77" t="s">
        <v>28</v>
      </c>
      <c r="C11" s="24">
        <v>8.2000000000000003E-2</v>
      </c>
      <c r="D11" s="25">
        <v>0.1</v>
      </c>
      <c r="E11" s="37" t="s">
        <v>28</v>
      </c>
      <c r="F11" s="38"/>
      <c r="R11" s="24">
        <f t="shared" si="1"/>
        <v>0.09</v>
      </c>
      <c r="S11" s="31">
        <f t="shared" si="2"/>
        <v>1000</v>
      </c>
      <c r="T11" s="31">
        <f t="shared" si="3"/>
        <v>90</v>
      </c>
      <c r="U11" s="2" t="str">
        <f t="shared" si="0"/>
        <v>SynVest</v>
      </c>
      <c r="V11" s="2" t="s">
        <v>40</v>
      </c>
      <c r="W11" s="42"/>
      <c r="X11" s="51"/>
      <c r="Y11" s="42"/>
      <c r="Z11" s="42"/>
      <c r="AA11" s="39" t="s">
        <v>28</v>
      </c>
    </row>
    <row r="12" spans="2:30" s="2" customFormat="1" hidden="1" x14ac:dyDescent="0.25">
      <c r="B12" s="53" t="s">
        <v>34</v>
      </c>
      <c r="C12" s="24">
        <v>7.0000000000000007E-2</v>
      </c>
      <c r="D12" s="25">
        <v>0.05</v>
      </c>
      <c r="E12" s="54"/>
      <c r="F12" s="38"/>
      <c r="R12" s="24">
        <f t="shared" si="1"/>
        <v>2.8000000000000001E-2</v>
      </c>
      <c r="S12" s="31">
        <f t="shared" si="2"/>
        <v>1000</v>
      </c>
      <c r="T12" s="31">
        <f>R12*S12</f>
        <v>28</v>
      </c>
      <c r="U12" s="55" t="str">
        <f t="shared" si="0"/>
        <v>Corum Invest</v>
      </c>
      <c r="V12" s="2" t="s">
        <v>42</v>
      </c>
      <c r="W12" s="42" t="s">
        <v>35</v>
      </c>
      <c r="X12" s="51">
        <v>7.0000000000000007E-2</v>
      </c>
      <c r="Y12" s="42" t="s">
        <v>36</v>
      </c>
      <c r="Z12" s="42" t="s">
        <v>37</v>
      </c>
    </row>
    <row r="13" spans="2:30" s="2" customFormat="1" ht="4.9000000000000004" customHeight="1" thickBot="1" x14ac:dyDescent="0.3">
      <c r="B13" s="43" t="s">
        <v>30</v>
      </c>
      <c r="C13" s="35"/>
      <c r="D13" s="36"/>
      <c r="E13" s="56"/>
      <c r="F13" s="38"/>
      <c r="R13" s="24">
        <f t="shared" si="1"/>
        <v>8.2000000000000003E-2</v>
      </c>
      <c r="S13" s="31">
        <f t="shared" si="2"/>
        <v>1000</v>
      </c>
      <c r="T13" s="31">
        <f>R13*S13</f>
        <v>82</v>
      </c>
      <c r="U13" s="2" t="str">
        <f t="shared" si="0"/>
        <v xml:space="preserve"> </v>
      </c>
    </row>
    <row r="14" spans="2:30" s="2" customFormat="1" ht="23.25" x14ac:dyDescent="0.25">
      <c r="C14" s="42"/>
      <c r="D14" s="45"/>
      <c r="E14" s="45"/>
      <c r="F14" s="38"/>
      <c r="R14" s="24">
        <f t="shared" si="1"/>
        <v>7.0000000000000007E-2</v>
      </c>
      <c r="S14" s="31">
        <f t="shared" si="2"/>
        <v>500</v>
      </c>
      <c r="T14" s="31">
        <f t="shared" si="3"/>
        <v>35</v>
      </c>
      <c r="U14" s="103"/>
      <c r="V14" s="103"/>
      <c r="W14" s="103"/>
      <c r="X14" s="103"/>
      <c r="Y14" s="103"/>
    </row>
    <row r="15" spans="2:30" s="2" customFormat="1" ht="16.5" thickBot="1" x14ac:dyDescent="0.3">
      <c r="B15" s="104" t="s">
        <v>31</v>
      </c>
      <c r="C15" s="105">
        <f>T17/10000</f>
        <v>7.6249999999999998E-2</v>
      </c>
      <c r="D15" s="106">
        <f>SUM(D5:D13)</f>
        <v>0.99999999999999989</v>
      </c>
      <c r="E15" s="46"/>
      <c r="F15" s="38"/>
      <c r="R15" s="35">
        <f t="shared" si="1"/>
        <v>0</v>
      </c>
      <c r="S15" s="47">
        <f t="shared" si="2"/>
        <v>0</v>
      </c>
      <c r="T15" s="47">
        <f t="shared" si="3"/>
        <v>0</v>
      </c>
      <c r="U15" s="71" t="s">
        <v>64</v>
      </c>
    </row>
    <row r="16" spans="2:30" s="2" customFormat="1" ht="14.45" customHeight="1" x14ac:dyDescent="0.25">
      <c r="B16" s="104"/>
      <c r="C16" s="105"/>
      <c r="D16" s="106"/>
      <c r="E16" s="46"/>
      <c r="F16" s="38"/>
      <c r="U16" s="72"/>
      <c r="V16" s="49"/>
    </row>
    <row r="17" spans="2:24" s="2" customFormat="1" ht="15.75" x14ac:dyDescent="0.25">
      <c r="F17" s="38"/>
      <c r="T17" s="2">
        <f>SUM(T7:T15)</f>
        <v>762.5</v>
      </c>
      <c r="U17" s="107" t="s">
        <v>65</v>
      </c>
      <c r="V17" s="107"/>
      <c r="W17" s="107"/>
      <c r="X17" s="107"/>
    </row>
    <row r="18" spans="2:24" s="2" customFormat="1" x14ac:dyDescent="0.25">
      <c r="B18" s="70" t="s">
        <v>63</v>
      </c>
      <c r="F18" s="38"/>
      <c r="U18" s="48"/>
      <c r="V18" s="49"/>
    </row>
    <row r="19" spans="2:24" s="2" customFormat="1" x14ac:dyDescent="0.25">
      <c r="F19" s="38"/>
      <c r="U19" s="48"/>
      <c r="V19" s="49"/>
    </row>
    <row r="20" spans="2:24" s="2" customFormat="1" x14ac:dyDescent="0.25">
      <c r="U20" s="48"/>
      <c r="V20" s="49"/>
    </row>
    <row r="21" spans="2:24" s="2" customFormat="1" x14ac:dyDescent="0.25">
      <c r="U21" s="49"/>
      <c r="V21" s="49"/>
    </row>
    <row r="22" spans="2:24" s="2" customFormat="1" ht="15.75" x14ac:dyDescent="0.25">
      <c r="C22" s="38"/>
      <c r="U22" s="71"/>
      <c r="V22" s="49"/>
    </row>
    <row r="23" spans="2:24" s="2" customFormat="1" ht="15.75" x14ac:dyDescent="0.25">
      <c r="U23" s="72"/>
      <c r="V23" s="49"/>
    </row>
    <row r="24" spans="2:24" s="2" customFormat="1" ht="15.75" x14ac:dyDescent="0.25">
      <c r="U24" s="72"/>
      <c r="V24" s="49"/>
    </row>
    <row r="25" spans="2:24" s="2" customFormat="1" x14ac:dyDescent="0.25">
      <c r="U25" s="49"/>
      <c r="V25" s="49"/>
    </row>
    <row r="26" spans="2:24" s="2" customFormat="1" x14ac:dyDescent="0.25">
      <c r="U26" s="49"/>
      <c r="V26" s="49"/>
    </row>
    <row r="27" spans="2:24" s="2" customFormat="1" x14ac:dyDescent="0.25">
      <c r="U27" s="49"/>
      <c r="V27" s="49"/>
    </row>
    <row r="28" spans="2:24" s="2" customFormat="1" x14ac:dyDescent="0.25">
      <c r="U28" s="49"/>
      <c r="V28" s="49"/>
    </row>
    <row r="29" spans="2:24" s="2" customFormat="1" x14ac:dyDescent="0.25">
      <c r="U29" s="49"/>
      <c r="V29" s="49"/>
    </row>
    <row r="30" spans="2:24" s="2" customFormat="1" x14ac:dyDescent="0.25">
      <c r="U30" s="49"/>
      <c r="V30" s="49"/>
    </row>
    <row r="31" spans="2:24" s="2" customFormat="1" x14ac:dyDescent="0.25">
      <c r="U31" s="49"/>
      <c r="V31" s="49"/>
    </row>
    <row r="32" spans="2:24" s="2" customFormat="1" x14ac:dyDescent="0.25">
      <c r="U32" s="50"/>
      <c r="V32" s="50"/>
    </row>
    <row r="33" spans="21:25" s="2" customFormat="1" ht="23.25" x14ac:dyDescent="0.25">
      <c r="U33" s="99"/>
      <c r="V33" s="99"/>
    </row>
    <row r="34" spans="21:25" s="2" customFormat="1" x14ac:dyDescent="0.25">
      <c r="U34" s="50"/>
      <c r="V34" s="50"/>
      <c r="W34" s="50"/>
      <c r="X34" s="50"/>
      <c r="Y34" s="50"/>
    </row>
    <row r="35" spans="21:25" s="2" customFormat="1" x14ac:dyDescent="0.25">
      <c r="U35" s="50"/>
      <c r="V35" s="50"/>
      <c r="W35" s="50"/>
      <c r="X35" s="50"/>
      <c r="Y35" s="50"/>
    </row>
    <row r="36" spans="21:25" s="2" customFormat="1" x14ac:dyDescent="0.25">
      <c r="U36" s="50"/>
      <c r="V36" s="50"/>
      <c r="W36" s="50"/>
      <c r="X36" s="50"/>
      <c r="Y36" s="50"/>
    </row>
    <row r="37" spans="21:25" s="2" customFormat="1" x14ac:dyDescent="0.25"/>
    <row r="38" spans="21:25" s="2" customFormat="1" x14ac:dyDescent="0.25"/>
    <row r="39" spans="21:25" s="2" customFormat="1" x14ac:dyDescent="0.25"/>
    <row r="40" spans="21:25" s="2" customFormat="1" x14ac:dyDescent="0.25"/>
    <row r="41" spans="21:25" s="2" customFormat="1" x14ac:dyDescent="0.25"/>
    <row r="42" spans="21:25" s="2" customFormat="1" x14ac:dyDescent="0.25"/>
    <row r="43" spans="21:25" s="2" customFormat="1" x14ac:dyDescent="0.25"/>
    <row r="44" spans="21:25" s="2" customFormat="1" x14ac:dyDescent="0.25"/>
    <row r="45" spans="21:25" s="2" customFormat="1" x14ac:dyDescent="0.25"/>
    <row r="46" spans="21:25" s="2" customFormat="1" x14ac:dyDescent="0.25"/>
    <row r="47" spans="21:25" s="2" customFormat="1" x14ac:dyDescent="0.25"/>
    <row r="48" spans="21:25"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sheetData>
  <sheetProtection algorithmName="SHA-512" hashValue="TGc4KohI2bomJ9xHBpYKrIeD9wUe22hOLRTbx7dS+tA/x7xZexZRUEOcYcSamH4iKWXYNMCA/upOdvtLPnrPjQ==" saltValue="555P5zAUhJk5kBMI4lHR0g==" spinCount="100000" sheet="1" objects="1" scenarios="1"/>
  <mergeCells count="7">
    <mergeCell ref="U33:V33"/>
    <mergeCell ref="U17:X17"/>
    <mergeCell ref="B2:E2"/>
    <mergeCell ref="U14:Y14"/>
    <mergeCell ref="B15:B16"/>
    <mergeCell ref="C15:C16"/>
    <mergeCell ref="D15:D16"/>
  </mergeCells>
  <hyperlinks>
    <hyperlink ref="B11" r:id="rId1" xr:uid="{5A866F59-4163-41C3-9E42-0A3C2EED1AA5}"/>
    <hyperlink ref="B12" r:id="rId2" xr:uid="{2B59E2BB-74EB-4215-AAC3-E2BAC5727AA2}"/>
    <hyperlink ref="U12" r:id="rId3" display="https://info.corum-investments.nl/t/t?a=1553360114&amp;as=1505239471&amp;t=2&amp;tk=1" xr:uid="{B7E0AF81-A330-44CF-BCA9-F693F98F2E59}"/>
    <hyperlink ref="E9" r:id="rId4" xr:uid="{FE4B14BA-F085-475D-AE6B-0106F29097FC}"/>
    <hyperlink ref="E10" r:id="rId5" xr:uid="{A7A1DE19-0BDA-4B45-BF4A-F34550EAA683}"/>
    <hyperlink ref="E11" r:id="rId6" xr:uid="{341A52ED-0113-428B-A94B-BC559C07B00C}"/>
    <hyperlink ref="AA9" r:id="rId7" xr:uid="{7BDE3DD9-2A95-4BC2-A327-AC620A4DAA9A}"/>
    <hyperlink ref="AA10" r:id="rId8" xr:uid="{90C6B49E-0866-4BF4-AB1B-8E63C38E4AFA}"/>
    <hyperlink ref="AA11" r:id="rId9" xr:uid="{E1A8261F-930E-4A24-9A7E-C4AD4EC7A531}"/>
    <hyperlink ref="AA5" r:id="rId10" xr:uid="{49E983F5-ABAC-46FC-A6FA-46F62EF4568F}"/>
    <hyperlink ref="AA6" r:id="rId11" xr:uid="{3CD213A2-572B-4DAF-B260-AC4E9435F327}"/>
    <hyperlink ref="AA7" r:id="rId12" xr:uid="{86E46373-AF4E-4231-BFE6-E75CF27615C0}"/>
    <hyperlink ref="E5" r:id="rId13" xr:uid="{C6959226-5BDF-48EF-AED8-3FD211D84F42}"/>
    <hyperlink ref="E6" r:id="rId14" xr:uid="{E5FA4195-60CD-4622-AB2D-B9B5046CBBD2}"/>
    <hyperlink ref="E7" r:id="rId15" xr:uid="{B995B5A7-FE4F-4C12-85EE-8882C4E3F6DA}"/>
    <hyperlink ref="E8" r:id="rId16" xr:uid="{DD149627-9D91-4F26-9400-D65B9DF387BD}"/>
    <hyperlink ref="U17" r:id="rId17" xr:uid="{0850865B-F38D-4ABE-9D6F-BC2B6C7A657C}"/>
    <hyperlink ref="U17:X17" r:id="rId18" display="Vraag een gratis adviesgesprek aan" xr:uid="{4C5AD43D-F8EA-4098-AF9F-35B7EF553569}"/>
  </hyperlinks>
  <pageMargins left="0.7" right="0.7" top="0.75" bottom="0.75" header="0.3" footer="0.3"/>
  <pageSetup orientation="portrait" r:id="rId19"/>
  <drawing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0563F-F35A-4FAC-842F-378E233FBD5A}">
  <dimension ref="A1:BZ316"/>
  <sheetViews>
    <sheetView workbookViewId="0">
      <selection activeCell="V22" sqref="V22"/>
    </sheetView>
  </sheetViews>
  <sheetFormatPr defaultRowHeight="15" x14ac:dyDescent="0.25"/>
  <cols>
    <col min="1" max="1" width="0.85546875" style="2" customWidth="1"/>
    <col min="2" max="2" width="20" customWidth="1"/>
    <col min="3" max="3" width="11.28515625" customWidth="1"/>
    <col min="5" max="5" width="12.140625" customWidth="1"/>
    <col min="6" max="6" width="8.85546875" customWidth="1"/>
    <col min="16" max="16" width="7" customWidth="1"/>
    <col min="17" max="17" width="1.85546875" customWidth="1"/>
    <col min="18" max="18" width="11" style="2" hidden="1" customWidth="1"/>
    <col min="19" max="20" width="8.85546875" style="2" hidden="1" customWidth="1"/>
    <col min="21" max="21" width="11.28515625" style="2" customWidth="1"/>
    <col min="22" max="23" width="8.85546875" style="2" customWidth="1"/>
    <col min="24" max="25" width="9.140625" style="2"/>
    <col min="26" max="26" width="26.140625" style="2" customWidth="1"/>
    <col min="27" max="27" width="9.140625" style="2"/>
    <col min="28" max="28" width="16.140625" style="2" customWidth="1"/>
    <col min="29" max="78" width="9.140625" style="2"/>
  </cols>
  <sheetData>
    <row r="1" spans="2:30" s="2" customFormat="1" ht="15.75" thickBot="1" x14ac:dyDescent="0.3"/>
    <row r="2" spans="2:30" s="2" customFormat="1" ht="15.75" thickBot="1" x14ac:dyDescent="0.3">
      <c r="B2" s="100" t="s">
        <v>45</v>
      </c>
      <c r="C2" s="101"/>
      <c r="D2" s="101"/>
      <c r="E2" s="102"/>
    </row>
    <row r="3" spans="2:30" s="2" customFormat="1" ht="15.75" thickBot="1" x14ac:dyDescent="0.3"/>
    <row r="4" spans="2:30" s="2" customFormat="1" ht="21.75" customHeight="1" thickBot="1" x14ac:dyDescent="0.3">
      <c r="B4" s="61" t="s">
        <v>12</v>
      </c>
      <c r="C4" s="62" t="s">
        <v>2</v>
      </c>
      <c r="D4" s="63" t="s">
        <v>13</v>
      </c>
      <c r="E4" s="62" t="s">
        <v>50</v>
      </c>
      <c r="U4" s="21" t="s">
        <v>14</v>
      </c>
      <c r="V4" s="22" t="s">
        <v>15</v>
      </c>
      <c r="W4" s="22"/>
      <c r="X4" s="22"/>
      <c r="Y4" s="22"/>
      <c r="Z4" s="22"/>
      <c r="AA4" s="60" t="s">
        <v>51</v>
      </c>
    </row>
    <row r="5" spans="2:30" s="2" customFormat="1" ht="15.75" thickBot="1" x14ac:dyDescent="0.3">
      <c r="B5" s="23" t="s">
        <v>49</v>
      </c>
      <c r="C5" s="24">
        <v>8.5000000000000006E-2</v>
      </c>
      <c r="D5" s="25">
        <v>0.2</v>
      </c>
      <c r="E5" s="26" t="s">
        <v>16</v>
      </c>
      <c r="R5" s="2" t="s">
        <v>17</v>
      </c>
      <c r="U5" s="2" t="str">
        <f t="shared" ref="U5:U13" si="0">B5</f>
        <v>VT</v>
      </c>
      <c r="V5" s="2" t="s">
        <v>48</v>
      </c>
      <c r="W5" s="42"/>
      <c r="X5" s="51"/>
      <c r="Y5" s="42"/>
      <c r="Z5" s="42"/>
      <c r="AA5" s="28" t="s">
        <v>16</v>
      </c>
      <c r="AD5" s="27"/>
    </row>
    <row r="6" spans="2:30" s="2" customFormat="1" ht="15.75" thickBot="1" x14ac:dyDescent="0.3">
      <c r="B6" s="23" t="s">
        <v>32</v>
      </c>
      <c r="C6" s="24">
        <v>0.09</v>
      </c>
      <c r="D6" s="25">
        <v>0.2</v>
      </c>
      <c r="E6" s="26" t="s">
        <v>19</v>
      </c>
      <c r="R6" s="29" t="s">
        <v>2</v>
      </c>
      <c r="S6" s="29" t="s">
        <v>20</v>
      </c>
      <c r="T6" s="29" t="s">
        <v>21</v>
      </c>
      <c r="U6" s="2" t="str">
        <f t="shared" si="0"/>
        <v>SCHD</v>
      </c>
      <c r="V6" s="2" t="s">
        <v>33</v>
      </c>
      <c r="W6" s="42"/>
      <c r="X6" s="51"/>
      <c r="Y6" s="42"/>
      <c r="Z6" s="42"/>
      <c r="AA6" s="28" t="s">
        <v>16</v>
      </c>
    </row>
    <row r="7" spans="2:30" s="2" customFormat="1" x14ac:dyDescent="0.25">
      <c r="B7" s="23" t="s">
        <v>22</v>
      </c>
      <c r="C7" s="24">
        <v>7.0000000000000007E-2</v>
      </c>
      <c r="D7" s="25">
        <v>0.1</v>
      </c>
      <c r="E7" s="26" t="s">
        <v>16</v>
      </c>
      <c r="R7" s="24">
        <f t="shared" ref="R7:R13" si="1">C5</f>
        <v>8.5000000000000006E-2</v>
      </c>
      <c r="S7" s="30">
        <f t="shared" ref="S7:S13" si="2">D5*10000</f>
        <v>2000</v>
      </c>
      <c r="T7" s="31">
        <f>R7*S7</f>
        <v>170</v>
      </c>
      <c r="U7" s="2" t="str">
        <f t="shared" si="0"/>
        <v xml:space="preserve">VNQ </v>
      </c>
      <c r="V7" s="2" t="s">
        <v>23</v>
      </c>
      <c r="W7" s="42"/>
      <c r="X7" s="52"/>
      <c r="Y7" s="42"/>
      <c r="Z7" s="42"/>
      <c r="AA7" s="28" t="s">
        <v>16</v>
      </c>
    </row>
    <row r="8" spans="2:30" s="2" customFormat="1" x14ac:dyDescent="0.25">
      <c r="B8" s="23" t="s">
        <v>24</v>
      </c>
      <c r="C8" s="24">
        <v>7.0000000000000007E-2</v>
      </c>
      <c r="D8" s="25">
        <v>0.1</v>
      </c>
      <c r="E8" s="76" t="s">
        <v>70</v>
      </c>
      <c r="R8" s="24">
        <f t="shared" si="1"/>
        <v>0.09</v>
      </c>
      <c r="S8" s="31">
        <f t="shared" si="2"/>
        <v>2000</v>
      </c>
      <c r="T8" s="31">
        <f t="shared" ref="T8:T16" si="3">R8*S8</f>
        <v>180</v>
      </c>
      <c r="U8" s="2" t="str">
        <f t="shared" si="0"/>
        <v>VNQI</v>
      </c>
      <c r="V8" s="2" t="s">
        <v>26</v>
      </c>
      <c r="W8" s="42"/>
      <c r="X8" s="52"/>
      <c r="Y8" s="42"/>
      <c r="Z8" s="42"/>
      <c r="AA8" s="32" t="s">
        <v>25</v>
      </c>
    </row>
    <row r="9" spans="2:30" s="2" customFormat="1" x14ac:dyDescent="0.25">
      <c r="B9" s="23" t="s">
        <v>71</v>
      </c>
      <c r="C9" s="24">
        <v>0.09</v>
      </c>
      <c r="D9" s="25">
        <v>0.1</v>
      </c>
      <c r="E9" s="26" t="s">
        <v>19</v>
      </c>
      <c r="R9" s="24">
        <f t="shared" si="1"/>
        <v>7.0000000000000007E-2</v>
      </c>
      <c r="S9" s="31">
        <f t="shared" si="2"/>
        <v>1000</v>
      </c>
      <c r="T9" s="31">
        <f t="shared" si="3"/>
        <v>70</v>
      </c>
      <c r="U9" s="2" t="str">
        <f t="shared" si="0"/>
        <v xml:space="preserve">IUSN of Russell 2000 </v>
      </c>
      <c r="V9" s="2" t="s">
        <v>27</v>
      </c>
      <c r="W9" s="42"/>
      <c r="X9" s="52"/>
      <c r="Y9" s="42"/>
      <c r="Z9" s="42"/>
      <c r="AA9" s="28" t="s">
        <v>19</v>
      </c>
    </row>
    <row r="10" spans="2:30" s="2" customFormat="1" x14ac:dyDescent="0.25">
      <c r="B10" s="23" t="s">
        <v>38</v>
      </c>
      <c r="C10" s="24">
        <v>0.1</v>
      </c>
      <c r="D10" s="25">
        <v>0.1</v>
      </c>
      <c r="E10" s="26" t="s">
        <v>19</v>
      </c>
      <c r="R10" s="24">
        <f>C8</f>
        <v>7.0000000000000007E-2</v>
      </c>
      <c r="S10" s="31">
        <f>D8*10000</f>
        <v>1000</v>
      </c>
      <c r="T10" s="31">
        <f t="shared" si="3"/>
        <v>70</v>
      </c>
      <c r="U10" s="2" t="str">
        <f t="shared" si="0"/>
        <v>EQQQ</v>
      </c>
      <c r="V10" s="2" t="s">
        <v>46</v>
      </c>
      <c r="W10" s="42"/>
      <c r="X10" s="52"/>
      <c r="Y10" s="42"/>
      <c r="Z10" s="42"/>
      <c r="AA10" s="28" t="s">
        <v>19</v>
      </c>
    </row>
    <row r="11" spans="2:30" s="2" customFormat="1" x14ac:dyDescent="0.25">
      <c r="B11" s="23" t="s">
        <v>39</v>
      </c>
      <c r="C11" s="24">
        <v>0.1</v>
      </c>
      <c r="D11" s="25">
        <v>0.1</v>
      </c>
      <c r="E11" s="26" t="s">
        <v>16</v>
      </c>
      <c r="F11" s="38"/>
      <c r="R11" s="24">
        <f>C9</f>
        <v>0.09</v>
      </c>
      <c r="S11" s="31">
        <f>D9*10000</f>
        <v>1000</v>
      </c>
      <c r="T11" s="31">
        <f t="shared" si="3"/>
        <v>90</v>
      </c>
      <c r="U11" s="2" t="str">
        <f t="shared" si="0"/>
        <v>ARK ETF's</v>
      </c>
      <c r="V11" s="2" t="s">
        <v>40</v>
      </c>
      <c r="W11" s="42"/>
      <c r="X11" s="51"/>
      <c r="Y11" s="42"/>
      <c r="Z11" s="42"/>
      <c r="AA11" s="28" t="s">
        <v>16</v>
      </c>
    </row>
    <row r="12" spans="2:30" s="2" customFormat="1" x14ac:dyDescent="0.25">
      <c r="B12" s="23" t="s">
        <v>41</v>
      </c>
      <c r="C12" s="24">
        <v>0.1</v>
      </c>
      <c r="D12" s="25">
        <v>0.1</v>
      </c>
      <c r="E12" s="26" t="s">
        <v>19</v>
      </c>
      <c r="F12" s="38"/>
      <c r="R12" s="24">
        <f t="shared" si="1"/>
        <v>0.1</v>
      </c>
      <c r="S12" s="31">
        <f t="shared" si="2"/>
        <v>1000</v>
      </c>
      <c r="T12" s="31">
        <f>R12*S12</f>
        <v>100</v>
      </c>
      <c r="U12" s="55" t="str">
        <f t="shared" si="0"/>
        <v>Thema ETF's</v>
      </c>
      <c r="V12" s="2" t="s">
        <v>42</v>
      </c>
      <c r="W12" s="42"/>
      <c r="X12" s="51"/>
      <c r="Y12" s="42"/>
      <c r="Z12" s="42"/>
      <c r="AA12" s="28" t="s">
        <v>19</v>
      </c>
    </row>
    <row r="13" spans="2:30" s="2" customFormat="1" ht="3" customHeight="1" thickBot="1" x14ac:dyDescent="0.3">
      <c r="B13" s="43"/>
      <c r="C13" s="35"/>
      <c r="D13" s="56"/>
      <c r="E13" s="56"/>
      <c r="F13" s="38"/>
      <c r="R13" s="24">
        <f t="shared" si="1"/>
        <v>0.1</v>
      </c>
      <c r="S13" s="31">
        <f t="shared" si="2"/>
        <v>1000</v>
      </c>
      <c r="T13" s="31">
        <f>R13*S13</f>
        <v>100</v>
      </c>
      <c r="U13" s="2">
        <f t="shared" si="0"/>
        <v>0</v>
      </c>
    </row>
    <row r="14" spans="2:30" s="2" customFormat="1" ht="9.6" customHeight="1" x14ac:dyDescent="0.25">
      <c r="B14" s="57"/>
      <c r="C14" s="58"/>
      <c r="D14" s="59"/>
      <c r="E14" s="59"/>
      <c r="F14" s="38"/>
      <c r="R14" s="24"/>
      <c r="S14" s="31"/>
      <c r="T14" s="31"/>
      <c r="U14" s="103"/>
      <c r="V14" s="103"/>
      <c r="W14" s="103"/>
      <c r="X14" s="103"/>
      <c r="Y14" s="103"/>
    </row>
    <row r="15" spans="2:30" s="2" customFormat="1" x14ac:dyDescent="0.25">
      <c r="C15" s="42"/>
      <c r="D15" s="45"/>
      <c r="E15" s="45"/>
      <c r="F15" s="38"/>
      <c r="R15" s="24">
        <f>C12</f>
        <v>0.1</v>
      </c>
      <c r="S15" s="31">
        <f>D12*10000</f>
        <v>1000</v>
      </c>
      <c r="T15" s="31">
        <f t="shared" si="3"/>
        <v>100</v>
      </c>
      <c r="U15" s="1"/>
    </row>
    <row r="16" spans="2:30" s="2" customFormat="1" ht="16.5" thickBot="1" x14ac:dyDescent="0.3">
      <c r="B16" s="104" t="s">
        <v>31</v>
      </c>
      <c r="C16" s="105">
        <f>T18/10000</f>
        <v>8.7999999999999995E-2</v>
      </c>
      <c r="D16" s="106">
        <f>SUM(D5:D13)</f>
        <v>0.99999999999999989</v>
      </c>
      <c r="E16" s="46"/>
      <c r="F16" s="38"/>
      <c r="R16" s="35">
        <f>C13</f>
        <v>0</v>
      </c>
      <c r="S16" s="47">
        <f>D13*10000</f>
        <v>0</v>
      </c>
      <c r="T16" s="47">
        <f t="shared" si="3"/>
        <v>0</v>
      </c>
      <c r="U16" s="71" t="s">
        <v>64</v>
      </c>
    </row>
    <row r="17" spans="2:24" s="2" customFormat="1" ht="14.45" customHeight="1" x14ac:dyDescent="0.25">
      <c r="B17" s="104"/>
      <c r="C17" s="105"/>
      <c r="D17" s="106"/>
      <c r="E17" s="46"/>
      <c r="F17" s="38"/>
      <c r="U17" s="72"/>
      <c r="V17" s="49"/>
    </row>
    <row r="18" spans="2:24" s="2" customFormat="1" ht="15.75" x14ac:dyDescent="0.25">
      <c r="F18" s="38"/>
      <c r="T18" s="2">
        <f>SUM(T7:T16)</f>
        <v>880</v>
      </c>
      <c r="U18" s="107" t="s">
        <v>65</v>
      </c>
      <c r="V18" s="107"/>
      <c r="W18" s="107"/>
      <c r="X18" s="107"/>
    </row>
    <row r="19" spans="2:24" s="2" customFormat="1" x14ac:dyDescent="0.25">
      <c r="B19" s="70" t="s">
        <v>63</v>
      </c>
      <c r="F19" s="38"/>
      <c r="U19" s="48"/>
      <c r="V19" s="49"/>
    </row>
    <row r="20" spans="2:24" s="2" customFormat="1" x14ac:dyDescent="0.25">
      <c r="F20" s="38"/>
      <c r="U20" s="48"/>
      <c r="V20" s="49"/>
    </row>
    <row r="21" spans="2:24" s="2" customFormat="1" x14ac:dyDescent="0.25">
      <c r="U21" s="48"/>
      <c r="V21" s="49"/>
    </row>
    <row r="22" spans="2:24" s="2" customFormat="1" x14ac:dyDescent="0.25">
      <c r="U22" s="49"/>
      <c r="V22" s="49"/>
    </row>
    <row r="23" spans="2:24" s="2" customFormat="1" ht="15.75" x14ac:dyDescent="0.25">
      <c r="C23" s="38"/>
      <c r="U23" s="71"/>
      <c r="V23" s="49"/>
    </row>
    <row r="24" spans="2:24" s="2" customFormat="1" ht="15.75" x14ac:dyDescent="0.25">
      <c r="U24" s="72"/>
      <c r="V24" s="49"/>
    </row>
    <row r="25" spans="2:24" s="2" customFormat="1" ht="15.75" x14ac:dyDescent="0.25">
      <c r="U25" s="72"/>
      <c r="V25" s="49"/>
    </row>
    <row r="26" spans="2:24" s="2" customFormat="1" x14ac:dyDescent="0.25">
      <c r="U26" s="49"/>
      <c r="V26" s="49"/>
    </row>
    <row r="27" spans="2:24" s="2" customFormat="1" x14ac:dyDescent="0.25">
      <c r="U27" s="49"/>
      <c r="V27" s="49"/>
    </row>
    <row r="28" spans="2:24" s="2" customFormat="1" x14ac:dyDescent="0.25">
      <c r="U28" s="49"/>
      <c r="V28" s="49"/>
    </row>
    <row r="29" spans="2:24" s="2" customFormat="1" x14ac:dyDescent="0.25">
      <c r="U29" s="49"/>
      <c r="V29" s="49"/>
    </row>
    <row r="30" spans="2:24" s="2" customFormat="1" x14ac:dyDescent="0.25">
      <c r="U30" s="49"/>
      <c r="V30" s="49"/>
    </row>
    <row r="31" spans="2:24" s="2" customFormat="1" x14ac:dyDescent="0.25">
      <c r="U31" s="49"/>
      <c r="V31" s="49"/>
    </row>
    <row r="32" spans="2:24" s="2" customFormat="1" x14ac:dyDescent="0.25">
      <c r="U32" s="49"/>
      <c r="V32" s="49"/>
    </row>
    <row r="33" spans="21:25" s="2" customFormat="1" x14ac:dyDescent="0.25">
      <c r="U33" s="50"/>
      <c r="V33" s="50"/>
    </row>
    <row r="34" spans="21:25" s="2" customFormat="1" ht="23.25" x14ac:dyDescent="0.25">
      <c r="U34" s="99"/>
      <c r="V34" s="99"/>
    </row>
    <row r="35" spans="21:25" s="2" customFormat="1" x14ac:dyDescent="0.25">
      <c r="U35" s="50"/>
      <c r="V35" s="50"/>
      <c r="W35" s="50"/>
      <c r="X35" s="50"/>
      <c r="Y35" s="50"/>
    </row>
    <row r="36" spans="21:25" s="2" customFormat="1" x14ac:dyDescent="0.25">
      <c r="U36" s="50"/>
      <c r="V36" s="50"/>
      <c r="W36" s="50"/>
      <c r="X36" s="50"/>
      <c r="Y36" s="50"/>
    </row>
    <row r="37" spans="21:25" s="2" customFormat="1" x14ac:dyDescent="0.25">
      <c r="U37" s="50"/>
      <c r="V37" s="50"/>
      <c r="W37" s="50"/>
      <c r="X37" s="50"/>
      <c r="Y37" s="50"/>
    </row>
    <row r="38" spans="21:25" s="2" customFormat="1" x14ac:dyDescent="0.25"/>
    <row r="39" spans="21:25" s="2" customFormat="1" x14ac:dyDescent="0.25"/>
    <row r="40" spans="21:25" s="2" customFormat="1" x14ac:dyDescent="0.25"/>
    <row r="41" spans="21:25" s="2" customFormat="1" x14ac:dyDescent="0.25"/>
    <row r="42" spans="21:25" s="2" customFormat="1" x14ac:dyDescent="0.25"/>
    <row r="43" spans="21:25" s="2" customFormat="1" x14ac:dyDescent="0.25"/>
    <row r="44" spans="21:25" s="2" customFormat="1" x14ac:dyDescent="0.25"/>
    <row r="45" spans="21:25" s="2" customFormat="1" x14ac:dyDescent="0.25"/>
    <row r="46" spans="21:25" s="2" customFormat="1" x14ac:dyDescent="0.25"/>
    <row r="47" spans="21:25" s="2" customFormat="1" x14ac:dyDescent="0.25"/>
    <row r="48" spans="21:25"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row r="289" s="2" customFormat="1" x14ac:dyDescent="0.25"/>
    <row r="290" s="2" customFormat="1" x14ac:dyDescent="0.25"/>
    <row r="291" s="2" customFormat="1" x14ac:dyDescent="0.25"/>
    <row r="292" s="2" customFormat="1" x14ac:dyDescent="0.25"/>
    <row r="293" s="2" customFormat="1" x14ac:dyDescent="0.25"/>
    <row r="294" s="2" customFormat="1" x14ac:dyDescent="0.25"/>
    <row r="295" s="2" customFormat="1" x14ac:dyDescent="0.25"/>
    <row r="296" s="2" customFormat="1" x14ac:dyDescent="0.25"/>
    <row r="297" s="2" customFormat="1" x14ac:dyDescent="0.25"/>
    <row r="298" s="2" customFormat="1" x14ac:dyDescent="0.25"/>
    <row r="299" s="2" customFormat="1" x14ac:dyDescent="0.25"/>
    <row r="300" s="2" customFormat="1" x14ac:dyDescent="0.25"/>
    <row r="301" s="2" customFormat="1" x14ac:dyDescent="0.25"/>
    <row r="302" s="2" customFormat="1" x14ac:dyDescent="0.25"/>
    <row r="303" s="2" customFormat="1" x14ac:dyDescent="0.25"/>
    <row r="304" s="2" customFormat="1" x14ac:dyDescent="0.25"/>
    <row r="305" s="2" customFormat="1" x14ac:dyDescent="0.25"/>
    <row r="306" s="2" customFormat="1" x14ac:dyDescent="0.25"/>
    <row r="307" s="2" customFormat="1" x14ac:dyDescent="0.25"/>
    <row r="308" s="2" customFormat="1" x14ac:dyDescent="0.25"/>
    <row r="309" s="2" customFormat="1" x14ac:dyDescent="0.25"/>
    <row r="310" s="2" customFormat="1" x14ac:dyDescent="0.25"/>
    <row r="311" s="2" customFormat="1" x14ac:dyDescent="0.25"/>
    <row r="312" s="2" customFormat="1" x14ac:dyDescent="0.25"/>
    <row r="313" s="2" customFormat="1" x14ac:dyDescent="0.25"/>
    <row r="314" s="2" customFormat="1" x14ac:dyDescent="0.25"/>
    <row r="315" s="2" customFormat="1" x14ac:dyDescent="0.25"/>
    <row r="316" s="2" customFormat="1" x14ac:dyDescent="0.25"/>
  </sheetData>
  <sheetProtection algorithmName="SHA-512" hashValue="/TKl2uKPVEdAHn00ZZkOaaOisffGFgeRQbfBimo99sS+82VS0cWI0mziVVRvMBpdZ2aBCibwgUIlpU9G74LCgw==" saltValue="ojNoxBhz/RUZklWB3jWuDA==" spinCount="100000" sheet="1" objects="1" scenarios="1"/>
  <mergeCells count="7">
    <mergeCell ref="U34:V34"/>
    <mergeCell ref="U18:X18"/>
    <mergeCell ref="B2:E2"/>
    <mergeCell ref="U14:Y14"/>
    <mergeCell ref="B16:B17"/>
    <mergeCell ref="C16:C17"/>
    <mergeCell ref="D16:D17"/>
  </mergeCells>
  <hyperlinks>
    <hyperlink ref="U12" r:id="rId1" display="https://info.corum-investments.nl/t/t?a=1553360114&amp;as=1505239471&amp;t=2&amp;tk=1" xr:uid="{FA2F5F91-58C7-48EA-A14F-FD1DC4217FBD}"/>
    <hyperlink ref="AA9" r:id="rId2" xr:uid="{19678E3E-F00C-424A-A406-219D7624DE82}"/>
    <hyperlink ref="AA10" r:id="rId3" xr:uid="{58486AE1-D198-445E-8F71-58A8B8365E2E}"/>
    <hyperlink ref="E6" r:id="rId4" xr:uid="{7540AE5D-326F-460C-85BA-FD352C6B5FFE}"/>
    <hyperlink ref="E9" r:id="rId5" xr:uid="{6FCDDCC3-7E0A-431C-924B-6B2FE40A5A90}"/>
    <hyperlink ref="E10" r:id="rId6" xr:uid="{39E5C666-28AF-435D-B401-26EFDB0C22A6}"/>
    <hyperlink ref="E12" r:id="rId7" xr:uid="{9F544584-56C6-4443-93A0-32668B0BE169}"/>
    <hyperlink ref="AA12" r:id="rId8" xr:uid="{A83EC871-94A9-4272-B05A-559C95A9FE8B}"/>
    <hyperlink ref="AA5" r:id="rId9" xr:uid="{2213585C-63B0-4CBA-BC4E-FF0B8C8B601D}"/>
    <hyperlink ref="AA6" r:id="rId10" xr:uid="{E296EFB4-9D93-4F37-B55C-21800005E3FB}"/>
    <hyperlink ref="AA7" r:id="rId11" xr:uid="{3233CC1E-CCD9-449B-877B-08FF332F6A39}"/>
    <hyperlink ref="AA11" r:id="rId12" xr:uid="{131B8135-D188-40EA-9135-7847D65C9C3E}"/>
    <hyperlink ref="E5" r:id="rId13" xr:uid="{89672C1A-EC85-460C-B97B-6617E1E0265A}"/>
    <hyperlink ref="E7" r:id="rId14" xr:uid="{5E57CEFA-CBDA-4270-A249-AFA2D4099984}"/>
    <hyperlink ref="E11" r:id="rId15" xr:uid="{6B95A72A-ADA2-44E5-A28A-E975C6AD6D6E}"/>
    <hyperlink ref="E8" r:id="rId16" xr:uid="{8BD852E3-CA93-448B-931A-961957DF41D6}"/>
    <hyperlink ref="U18" r:id="rId17" xr:uid="{2D824B40-2229-4FB9-9929-D5409B4D5AA1}"/>
    <hyperlink ref="U18:X18" r:id="rId18" display="Vraag een gratis adviesgesprek aan" xr:uid="{CEBC4B01-2A53-423C-9A47-1B101655C9D0}"/>
  </hyperlinks>
  <pageMargins left="0.7" right="0.7" top="0.75" bottom="0.75" header="0.3" footer="0.3"/>
  <pageSetup orientation="portrait" r:id="rId19"/>
  <drawing r:id="rId2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B6562F5785AB4FB88E6EC7CF5D52C7" ma:contentTypeVersion="13" ma:contentTypeDescription="Create a new document." ma:contentTypeScope="" ma:versionID="e6f6282fb98c1faa84163492d4230d44">
  <xsd:schema xmlns:xsd="http://www.w3.org/2001/XMLSchema" xmlns:xs="http://www.w3.org/2001/XMLSchema" xmlns:p="http://schemas.microsoft.com/office/2006/metadata/properties" xmlns:ns3="aff171f1-ed7c-4b49-95e8-cdadcca202bd" xmlns:ns4="8eca69d3-d14d-42e7-b5e1-2e6a536824fb" targetNamespace="http://schemas.microsoft.com/office/2006/metadata/properties" ma:root="true" ma:fieldsID="7d6c977eacb1fa88f9a634d2081f7e15" ns3:_="" ns4:_="">
    <xsd:import namespace="aff171f1-ed7c-4b49-95e8-cdadcca202bd"/>
    <xsd:import namespace="8eca69d3-d14d-42e7-b5e1-2e6a536824f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f171f1-ed7c-4b49-95e8-cdadcca202b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ca69d3-d14d-42e7-b5e1-2e6a536824f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B41092-E0B3-4AF0-9EDB-DCB7CB0664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f171f1-ed7c-4b49-95e8-cdadcca202bd"/>
    <ds:schemaRef ds:uri="8eca69d3-d14d-42e7-b5e1-2e6a536824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8E3582-9A4E-4F91-BBE7-100417F0FC59}">
  <ds:schemaRefs>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purl.org/dc/terms/"/>
    <ds:schemaRef ds:uri="8eca69d3-d14d-42e7-b5e1-2e6a536824fb"/>
    <ds:schemaRef ds:uri="aff171f1-ed7c-4b49-95e8-cdadcca202bd"/>
    <ds:schemaRef ds:uri="http://www.w3.org/XML/1998/namespace"/>
  </ds:schemaRefs>
</ds:datastoreItem>
</file>

<file path=customXml/itemProps3.xml><?xml version="1.0" encoding="utf-8"?>
<ds:datastoreItem xmlns:ds="http://schemas.openxmlformats.org/officeDocument/2006/customXml" ds:itemID="{12F3D0BE-8E23-4E47-8D3B-0AD8598D6B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5</vt:i4>
      </vt:variant>
    </vt:vector>
  </HeadingPairs>
  <TitlesOfParts>
    <vt:vector size="5" baseType="lpstr">
      <vt:lpstr>Rekentool</vt:lpstr>
      <vt:lpstr>Parameters</vt:lpstr>
      <vt:lpstr>Lager Risico</vt:lpstr>
      <vt:lpstr>Neutraal Risico</vt:lpstr>
      <vt:lpstr>Hoger Risico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Vermeulen, Jorik (LWM)</dc:creator>
  <cp:lastModifiedBy>ReMarkt</cp:lastModifiedBy>
  <cp:lastPrinted>2020-06-05T14:01:00Z</cp:lastPrinted>
  <dcterms:created xsi:type="dcterms:W3CDTF">2020-03-28T11:12:33Z</dcterms:created>
  <dcterms:modified xsi:type="dcterms:W3CDTF">2023-09-04T15:20:45Z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0x0101009CB6562F5785AB4FB88E6EC7CF5D52C7</vt:lpwstr>
  </property>
</Properties>
</file>